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codeName="ThisWorkbook"/>
  <mc:AlternateContent xmlns:mc="http://schemas.openxmlformats.org/markup-compatibility/2006">
    <mc:Choice Requires="x15">
      <x15ac:absPath xmlns:x15ac="http://schemas.microsoft.com/office/spreadsheetml/2010/11/ac" url="C:\Users\andrew.potthurst\Desktop\"/>
    </mc:Choice>
  </mc:AlternateContent>
  <bookViews>
    <workbookView xWindow="0" yWindow="0" windowWidth="11055" windowHeight="6885" tabRatio="704"/>
  </bookViews>
  <sheets>
    <sheet name="GMPP Return" sheetId="6" r:id="rId1"/>
    <sheet name=" IAAP Summary" sheetId="12" r:id="rId2"/>
    <sheet name="Accuracy" sheetId="7" r:id="rId3"/>
    <sheet name="Performance Framework data" sheetId="11" state="hidden" r:id="rId4"/>
    <sheet name="Charts - Finance by Qtr" sheetId="10" r:id="rId5"/>
    <sheet name="Charts - Finance this Qtr" sheetId="4" r:id="rId6"/>
    <sheet name="Previous Comments" sheetId="9" r:id="rId7"/>
    <sheet name="Drop down lists" sheetId="2" state="hidden" r:id="rId8"/>
  </sheets>
  <externalReferences>
    <externalReference r:id="rId9"/>
    <externalReference r:id="rId10"/>
    <externalReference r:id="rId11"/>
    <externalReference r:id="rId12"/>
  </externalReferences>
  <definedNames>
    <definedName name="_xlnm._FilterDatabase" localSheetId="1" hidden="1">' IAAP Summary'!$A$7:$W$7</definedName>
    <definedName name="_xlnm._FilterDatabase" localSheetId="2" hidden="1">Accuracy!$A$1:$N$741</definedName>
    <definedName name="_xlnm._FilterDatabase" localSheetId="0" hidden="1">'GMPP Return'!$A$1:$X$298</definedName>
    <definedName name="_xlnm._FilterDatabase" localSheetId="6" hidden="1">'Previous Comments'!$A$1:$K$1</definedName>
    <definedName name="A">'GMPP Return'!$P$163</definedName>
    <definedName name="Agencies">'Drop down lists'!$F$3:$F$56</definedName>
    <definedName name="ARCat">'Drop down lists'!$AF$3:$AF$6</definedName>
    <definedName name="BC">'Drop down lists'!$T$3:$T$11</definedName>
    <definedName name="BCs">'Drop down lists'!$T$3:$T$8</definedName>
    <definedName name="Benefits_years">'Drop down lists'!$AC$3:$AC$91</definedName>
    <definedName name="BenYears">'Drop down lists'!$AB$11:$AB$30</definedName>
    <definedName name="BIS">Depts</definedName>
    <definedName name="BUSCASE">[1]Categories!$D$1:$D$7</definedName>
    <definedName name="BusinessCase">'Drop down lists'!$T$3:$T$9</definedName>
    <definedName name="CapRAG">'Drop down lists'!$R$3:$R$6</definedName>
    <definedName name="Category">'Drop down lists'!$I$4:$I$12</definedName>
    <definedName name="Category_2">'Drop down lists'!$I$3:$I$12</definedName>
    <definedName name="Class">'Drop down lists'!$E$3:$E$5</definedName>
    <definedName name="Count">'Drop down lists'!$AA$3:$AA$23</definedName>
    <definedName name="Cycle">'Drop down lists'!#REF!</definedName>
    <definedName name="Deflator">'Drop down lists'!$X$3:$X$33</definedName>
    <definedName name="Depts">'Drop down lists'!$C$4:$C$24</definedName>
    <definedName name="Depts.">'Drop down lists'!$C$3:$C$24</definedName>
    <definedName name="DeptSplit">'Drop down lists'!$D$3:$D$8</definedName>
    <definedName name="EndYears">'Drop down lists'!$AB$6:$AB$51</definedName>
    <definedName name="Entity">'Drop down lists'!$G$3:$G$5</definedName>
    <definedName name="FIELDS_NEEDED">[1]Categories!$E$1:$E$5</definedName>
    <definedName name="FinT">'Drop down lists'!$Y$3:$Y$7</definedName>
    <definedName name="Format">'Drop down lists'!$G$3:$G$5</definedName>
    <definedName name="Green">'Drop down lists'!$L$3:$L$8</definedName>
    <definedName name="JoiningQtr">'Drop down lists'!$B$3:$B$26</definedName>
    <definedName name="Meth">'Drop down lists'!$H$3:$H$5</definedName>
    <definedName name="Meth_1">'Drop down lists'!$H$3:$H$9</definedName>
    <definedName name="Meth_2">'Drop down lists'!$H$3:$H$7</definedName>
    <definedName name="Meth_3">'Drop down lists'!$H$3:$H$8</definedName>
    <definedName name="MPLAPLP">'Drop down lists'!$O$3:$O$30</definedName>
    <definedName name="MT">'Drop down lists'!$U$3:$U$24</definedName>
    <definedName name="Mtype" localSheetId="0">'[2]Drop down lists'!$G$2:$G$6</definedName>
    <definedName name="MTypes">'Drop down lists'!$U$3:$U$16</definedName>
    <definedName name="MTypes2">'Drop down lists'!$U$3:$U$5</definedName>
    <definedName name="NMBens">'Drop down lists'!$K$3:$K$5</definedName>
    <definedName name="Other">'Drop down lists'!$AI$3:$AI$20</definedName>
    <definedName name="Percentage">'Drop down lists'!$AE$3:$AE$22</definedName>
    <definedName name="PLChanges">'Drop down lists'!$Q$3:$Q$29</definedName>
    <definedName name="PorUP">'Drop down lists'!#REF!</definedName>
    <definedName name="_xlnm.Print_Area" localSheetId="1">' IAAP Summary'!$A$1:$AE$87</definedName>
    <definedName name="_xlnm.Print_Area" localSheetId="2">Accuracy!$A$1:$N$741</definedName>
    <definedName name="_xlnm.Print_Area" localSheetId="4">'Charts - Finance by Qtr'!$B$1:$R$161</definedName>
    <definedName name="_xlnm.Print_Area" localSheetId="5">'Charts - Finance this Qtr'!$A$1:$AF$96</definedName>
    <definedName name="_xlnm.Print_Area" localSheetId="0">'GMPP Return'!$A$1:$Q$296</definedName>
    <definedName name="_xlnm.Print_Area" localSheetId="3">'Performance Framework data'!$A$1:$I$41</definedName>
    <definedName name="_xlnm.Print_Area" localSheetId="6">'Previous Comments'!$A$1:$K$296</definedName>
    <definedName name="_xlnm.Print_Titles" localSheetId="1">' IAAP Summary'!$1:$7</definedName>
    <definedName name="_xlnm.Print_Titles" localSheetId="2">Accuracy!$1:$1</definedName>
    <definedName name="_xlnm.Print_Titles" localSheetId="6">'Previous Comments'!$1:$1</definedName>
    <definedName name="programme">'Drop down lists'!$AH$3:$AH$8</definedName>
    <definedName name="programme2">'Drop down lists'!$AH$3:$AH$8</definedName>
    <definedName name="Project">'Drop down lists'!$AG$3:$AG$11</definedName>
    <definedName name="Quarters">'Drop down lists'!$A$3:$A$10</definedName>
    <definedName name="RAG" localSheetId="0">'[2]Drop down lists'!$B$2:$B$7</definedName>
    <definedName name="RAG">'Drop down lists'!$L$3:$L$8</definedName>
    <definedName name="RAGs">'Drop down lists'!$T$3:$T$8</definedName>
    <definedName name="RealNom">'Drop down lists'!$V$3:$V$4</definedName>
    <definedName name="RNom" localSheetId="0">'[2]Drop down lists'!$J$2:$J$3</definedName>
    <definedName name="RNom">'Drop down lists'!$V$3:$V$4</definedName>
    <definedName name="RPA">'Drop down lists'!$M$3:$M$5</definedName>
    <definedName name="Salutation">'Drop down lists'!$N$3:$N$7</definedName>
    <definedName name="ScopeChange">'Drop down lists'!$J$3:$J$5</definedName>
    <definedName name="Snapshot">'Drop down lists'!$AD$3:$AD$6</definedName>
    <definedName name="SROLetter">'Drop down lists'!$P$3:$P$4</definedName>
    <definedName name="Stage">'Drop down lists'!$S$3:$S$11</definedName>
    <definedName name="Years">'Drop down lists'!$W$3:$W$28</definedName>
    <definedName name="Years_3">'Drop down lists'!$AB$6:$AB$90</definedName>
    <definedName name="Years_4">'Drop down lists'!$AB$5:$AB$90</definedName>
    <definedName name="YEARS_5">'Drop down lists'!$AB$3:$AB$90</definedName>
    <definedName name="Years_6">'Drop down lists'!$AB$3:$AB$91</definedName>
    <definedName name="YN">'Drop down lists'!$Z$3:$Z$4</definedName>
    <definedName name="YN_2">'Drop down lists'!$Z$3:$Z$5</definedName>
  </definedNames>
  <calcPr calcId="152511"/>
</workbook>
</file>

<file path=xl/calcChain.xml><?xml version="1.0" encoding="utf-8"?>
<calcChain xmlns="http://schemas.openxmlformats.org/spreadsheetml/2006/main">
  <c r="G791" i="7" l="1"/>
  <c r="F791" i="7"/>
  <c r="E791" i="7"/>
  <c r="D791" i="7"/>
  <c r="G790" i="7"/>
  <c r="F790" i="7"/>
  <c r="E790" i="7"/>
  <c r="D790" i="7"/>
  <c r="G789" i="7"/>
  <c r="F789" i="7"/>
  <c r="E789" i="7"/>
  <c r="D789" i="7"/>
  <c r="G793" i="7"/>
  <c r="F793" i="7"/>
  <c r="E793" i="7"/>
  <c r="D793" i="7"/>
  <c r="G792" i="7"/>
  <c r="F792" i="7"/>
  <c r="E792" i="7"/>
  <c r="D792" i="7"/>
  <c r="G788" i="7"/>
  <c r="F788" i="7"/>
  <c r="E788" i="7"/>
  <c r="D788" i="7"/>
  <c r="G787" i="7"/>
  <c r="F787" i="7"/>
  <c r="E787" i="7"/>
  <c r="D787" i="7"/>
  <c r="G778" i="7"/>
  <c r="F778" i="7"/>
  <c r="E778" i="7"/>
  <c r="D778" i="7"/>
  <c r="G777" i="7"/>
  <c r="F777" i="7"/>
  <c r="E777" i="7"/>
  <c r="D777" i="7"/>
  <c r="G773" i="7"/>
  <c r="F773" i="7"/>
  <c r="E773" i="7"/>
  <c r="D773" i="7"/>
  <c r="G762" i="7"/>
  <c r="F762" i="7"/>
  <c r="E762" i="7"/>
  <c r="I2" i="7"/>
  <c r="G772" i="7"/>
  <c r="F772" i="7"/>
  <c r="E772" i="7"/>
  <c r="D772" i="7"/>
  <c r="G771" i="7"/>
  <c r="F771" i="7"/>
  <c r="E771" i="7"/>
  <c r="D771" i="7"/>
  <c r="G770" i="7"/>
  <c r="F770" i="7"/>
  <c r="E770" i="7"/>
  <c r="D770" i="7"/>
  <c r="G769" i="7"/>
  <c r="F769" i="7"/>
  <c r="E769" i="7"/>
  <c r="D769" i="7"/>
  <c r="G768" i="7"/>
  <c r="F768" i="7"/>
  <c r="E768" i="7"/>
  <c r="D768" i="7"/>
  <c r="G767" i="7"/>
  <c r="F767" i="7"/>
  <c r="E767" i="7"/>
  <c r="D767" i="7"/>
  <c r="G766" i="7"/>
  <c r="F766" i="7"/>
  <c r="E766" i="7"/>
  <c r="D766" i="7"/>
  <c r="D762" i="7"/>
  <c r="G761" i="7"/>
  <c r="F761" i="7"/>
  <c r="E761" i="7"/>
  <c r="D761" i="7"/>
  <c r="G760" i="7"/>
  <c r="F760" i="7"/>
  <c r="E760" i="7"/>
  <c r="D760" i="7"/>
  <c r="G759" i="7"/>
  <c r="F759" i="7"/>
  <c r="E759" i="7"/>
  <c r="D759" i="7"/>
  <c r="G758" i="7"/>
  <c r="F758" i="7"/>
  <c r="E758" i="7"/>
  <c r="D758" i="7"/>
  <c r="G757" i="7"/>
  <c r="F757" i="7"/>
  <c r="E757" i="7"/>
  <c r="D757" i="7"/>
  <c r="G756" i="7"/>
  <c r="F756" i="7"/>
  <c r="E756" i="7"/>
  <c r="D756" i="7"/>
  <c r="G755" i="7"/>
  <c r="F755" i="7"/>
  <c r="E755" i="7"/>
  <c r="D755" i="7"/>
  <c r="G796" i="7"/>
  <c r="F796" i="7"/>
  <c r="E796" i="7"/>
  <c r="D796" i="7"/>
  <c r="G795" i="7"/>
  <c r="F795" i="7"/>
  <c r="E795" i="7"/>
  <c r="D795" i="7"/>
  <c r="G794" i="7"/>
  <c r="F794" i="7"/>
  <c r="E794" i="7"/>
  <c r="D794" i="7"/>
  <c r="G786" i="7"/>
  <c r="F786" i="7"/>
  <c r="E786" i="7"/>
  <c r="D786" i="7"/>
  <c r="G776" i="7"/>
  <c r="F776" i="7"/>
  <c r="E776" i="7"/>
  <c r="D776" i="7"/>
  <c r="G765" i="7"/>
  <c r="F765" i="7"/>
  <c r="E765" i="7"/>
  <c r="D765" i="7"/>
  <c r="G754" i="7"/>
  <c r="F754" i="7"/>
  <c r="E754" i="7"/>
  <c r="D754" i="7"/>
  <c r="G751" i="7"/>
  <c r="F751" i="7"/>
  <c r="E751" i="7"/>
  <c r="D751" i="7"/>
  <c r="G750" i="7"/>
  <c r="F750" i="7"/>
  <c r="E750" i="7"/>
  <c r="D750" i="7"/>
  <c r="G749" i="7"/>
  <c r="F749" i="7"/>
  <c r="E749" i="7"/>
  <c r="D749" i="7"/>
  <c r="G748" i="7"/>
  <c r="F748" i="7"/>
  <c r="E748" i="7"/>
  <c r="D748" i="7"/>
  <c r="G746" i="7"/>
  <c r="F746" i="7"/>
  <c r="E746" i="7"/>
  <c r="D746" i="7"/>
  <c r="G745" i="7"/>
  <c r="F745" i="7"/>
  <c r="E745" i="7"/>
  <c r="D745" i="7"/>
  <c r="I102" i="7" l="1"/>
  <c r="I3" i="7"/>
  <c r="I4" i="7"/>
  <c r="I5" i="7"/>
  <c r="I6" i="7"/>
  <c r="I7" i="7"/>
  <c r="I8" i="7"/>
  <c r="I9" i="7"/>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5" i="7"/>
  <c r="I56" i="7"/>
  <c r="I57" i="7"/>
  <c r="I58" i="7"/>
  <c r="I59" i="7"/>
  <c r="I60" i="7"/>
  <c r="I61" i="7"/>
  <c r="I62" i="7"/>
  <c r="I63" i="7"/>
  <c r="I64" i="7"/>
  <c r="I65" i="7"/>
  <c r="I66" i="7"/>
  <c r="I67" i="7"/>
  <c r="I68" i="7"/>
  <c r="I69" i="7"/>
  <c r="I70" i="7"/>
  <c r="I71" i="7"/>
  <c r="I72" i="7"/>
  <c r="I73" i="7"/>
  <c r="I74" i="7"/>
  <c r="I75" i="7"/>
  <c r="I76" i="7"/>
  <c r="I77" i="7"/>
  <c r="I78" i="7"/>
  <c r="I79" i="7"/>
  <c r="I80" i="7"/>
  <c r="I81" i="7"/>
  <c r="I82" i="7"/>
  <c r="I83" i="7"/>
  <c r="I84" i="7"/>
  <c r="I85" i="7"/>
  <c r="I86" i="7"/>
  <c r="I87" i="7"/>
  <c r="I88" i="7"/>
  <c r="I89" i="7"/>
  <c r="I90" i="7"/>
  <c r="I91" i="7"/>
  <c r="I92" i="7"/>
  <c r="I93" i="7"/>
  <c r="I94" i="7"/>
  <c r="I95" i="7"/>
  <c r="I96" i="7"/>
  <c r="I97" i="7"/>
  <c r="I98" i="7"/>
  <c r="I99" i="7"/>
  <c r="I100" i="7"/>
  <c r="I101" i="7"/>
  <c r="I103" i="7"/>
  <c r="I104" i="7"/>
  <c r="I105" i="7"/>
  <c r="I106" i="7"/>
  <c r="I107" i="7"/>
  <c r="I108" i="7"/>
  <c r="I109" i="7"/>
  <c r="I110" i="7"/>
  <c r="I111" i="7"/>
  <c r="I112" i="7"/>
  <c r="I113" i="7"/>
  <c r="I114" i="7"/>
  <c r="I115" i="7"/>
  <c r="I116" i="7"/>
  <c r="I117" i="7"/>
  <c r="I118" i="7"/>
  <c r="I119" i="7"/>
  <c r="I120" i="7"/>
  <c r="I121" i="7"/>
  <c r="I122" i="7"/>
  <c r="I123" i="7"/>
  <c r="I124" i="7"/>
  <c r="I125" i="7"/>
  <c r="I126" i="7"/>
  <c r="I127" i="7"/>
  <c r="I128" i="7"/>
  <c r="I129" i="7"/>
  <c r="I130" i="7"/>
  <c r="I131" i="7"/>
  <c r="I132" i="7"/>
  <c r="I133" i="7"/>
  <c r="I134" i="7"/>
  <c r="I135" i="7"/>
  <c r="I136" i="7"/>
  <c r="I137" i="7"/>
  <c r="I138" i="7"/>
  <c r="I139" i="7"/>
  <c r="I140" i="7"/>
  <c r="I141" i="7"/>
  <c r="I142" i="7"/>
  <c r="I143" i="7"/>
  <c r="I144" i="7"/>
  <c r="I145" i="7"/>
  <c r="I146" i="7"/>
  <c r="I147" i="7"/>
  <c r="I148" i="7"/>
  <c r="I149" i="7"/>
  <c r="I150" i="7"/>
  <c r="I151" i="7"/>
  <c r="I152" i="7"/>
  <c r="I153" i="7"/>
  <c r="I154" i="7"/>
  <c r="I155" i="7"/>
  <c r="I156" i="7"/>
  <c r="I157" i="7"/>
  <c r="I158" i="7"/>
  <c r="I159" i="7"/>
  <c r="I160" i="7"/>
  <c r="I161" i="7"/>
  <c r="I162" i="7"/>
  <c r="I163" i="7"/>
  <c r="I164" i="7"/>
  <c r="I165" i="7"/>
  <c r="I166" i="7"/>
  <c r="I167" i="7"/>
  <c r="I168" i="7"/>
  <c r="I169" i="7"/>
  <c r="I170" i="7"/>
  <c r="I171" i="7"/>
  <c r="I172" i="7"/>
  <c r="I173" i="7"/>
  <c r="I174" i="7"/>
  <c r="I175" i="7"/>
  <c r="I176" i="7"/>
  <c r="I177" i="7"/>
  <c r="I178" i="7"/>
  <c r="I179" i="7"/>
  <c r="I180" i="7"/>
  <c r="I181" i="7"/>
  <c r="I182" i="7"/>
  <c r="I183" i="7"/>
  <c r="I184" i="7"/>
  <c r="I185" i="7"/>
  <c r="I186" i="7"/>
  <c r="I187" i="7"/>
  <c r="I188" i="7"/>
  <c r="I189" i="7"/>
  <c r="I190" i="7"/>
  <c r="I191" i="7"/>
  <c r="I192" i="7"/>
  <c r="I193" i="7"/>
  <c r="I194" i="7"/>
  <c r="I195" i="7"/>
  <c r="I196" i="7"/>
  <c r="I197" i="7"/>
  <c r="I198" i="7"/>
  <c r="I199" i="7"/>
  <c r="I200" i="7"/>
  <c r="I201" i="7"/>
  <c r="I202" i="7"/>
  <c r="I203" i="7"/>
  <c r="I204" i="7"/>
  <c r="I205" i="7"/>
  <c r="I206" i="7"/>
  <c r="I207" i="7"/>
  <c r="I208" i="7"/>
  <c r="I209" i="7"/>
  <c r="I210" i="7"/>
  <c r="I211" i="7"/>
  <c r="I212" i="7"/>
  <c r="I213" i="7"/>
  <c r="I214" i="7"/>
  <c r="I215" i="7"/>
  <c r="I216" i="7"/>
  <c r="I217" i="7"/>
  <c r="I218" i="7"/>
  <c r="I219" i="7"/>
  <c r="I220" i="7"/>
  <c r="I221" i="7"/>
  <c r="I222" i="7"/>
  <c r="I223" i="7"/>
  <c r="I224" i="7"/>
  <c r="I225" i="7"/>
  <c r="I226" i="7"/>
  <c r="I227" i="7"/>
  <c r="I228" i="7"/>
  <c r="I229" i="7"/>
  <c r="I230" i="7"/>
  <c r="I231" i="7"/>
  <c r="I232" i="7"/>
  <c r="I233" i="7"/>
  <c r="I234" i="7"/>
  <c r="I235" i="7"/>
  <c r="I236" i="7"/>
  <c r="I237" i="7"/>
  <c r="I238" i="7"/>
  <c r="I239" i="7"/>
  <c r="I240" i="7"/>
  <c r="I241" i="7"/>
  <c r="I242" i="7"/>
  <c r="I243" i="7"/>
  <c r="I244" i="7"/>
  <c r="I245" i="7"/>
  <c r="I246" i="7"/>
  <c r="I247" i="7"/>
  <c r="I248" i="7"/>
  <c r="I249" i="7"/>
  <c r="I250" i="7"/>
  <c r="I251" i="7"/>
  <c r="I252" i="7"/>
  <c r="I253" i="7"/>
  <c r="I254" i="7"/>
  <c r="I255" i="7"/>
  <c r="I256" i="7"/>
  <c r="I257" i="7"/>
  <c r="I258" i="7"/>
  <c r="I259" i="7"/>
  <c r="I260" i="7"/>
  <c r="I261" i="7"/>
  <c r="I262" i="7"/>
  <c r="I263" i="7"/>
  <c r="I264" i="7"/>
  <c r="I265" i="7"/>
  <c r="I266" i="7"/>
  <c r="I267" i="7"/>
  <c r="I268" i="7"/>
  <c r="I269" i="7"/>
  <c r="I270" i="7"/>
  <c r="I271" i="7"/>
  <c r="I272" i="7"/>
  <c r="I273" i="7"/>
  <c r="I274" i="7"/>
  <c r="I275" i="7"/>
  <c r="I276" i="7"/>
  <c r="I277" i="7"/>
  <c r="I278" i="7"/>
  <c r="I279" i="7"/>
  <c r="I280" i="7"/>
  <c r="I281" i="7"/>
  <c r="I282" i="7"/>
  <c r="I283" i="7"/>
  <c r="I284" i="7"/>
  <c r="I285" i="7"/>
  <c r="I286" i="7"/>
  <c r="I287" i="7"/>
  <c r="I288" i="7"/>
  <c r="I289" i="7"/>
  <c r="I290" i="7"/>
  <c r="I291" i="7"/>
  <c r="I292" i="7"/>
  <c r="I293" i="7"/>
  <c r="I294" i="7"/>
  <c r="I295" i="7"/>
  <c r="I296" i="7"/>
  <c r="I297" i="7"/>
  <c r="I298" i="7"/>
  <c r="I299" i="7"/>
  <c r="I300" i="7"/>
  <c r="I301" i="7"/>
  <c r="I302" i="7"/>
  <c r="I303" i="7"/>
  <c r="I304" i="7"/>
  <c r="I305" i="7"/>
  <c r="I306" i="7"/>
  <c r="I307" i="7"/>
  <c r="I308" i="7"/>
  <c r="I309" i="7"/>
  <c r="I310" i="7"/>
  <c r="I311" i="7"/>
  <c r="I312" i="7"/>
  <c r="I313" i="7"/>
  <c r="I314" i="7"/>
  <c r="I315" i="7"/>
  <c r="I316" i="7"/>
  <c r="I317" i="7"/>
  <c r="I318" i="7"/>
  <c r="I319" i="7"/>
  <c r="I320" i="7"/>
  <c r="I321" i="7"/>
  <c r="I322" i="7"/>
  <c r="I323" i="7"/>
  <c r="I324" i="7"/>
  <c r="I325" i="7"/>
  <c r="I326" i="7"/>
  <c r="I327" i="7"/>
  <c r="I328" i="7"/>
  <c r="I329" i="7"/>
  <c r="I330" i="7"/>
  <c r="I331" i="7"/>
  <c r="I332" i="7"/>
  <c r="I333" i="7"/>
  <c r="I334" i="7"/>
  <c r="I335" i="7"/>
  <c r="I336" i="7"/>
  <c r="I337" i="7"/>
  <c r="I338" i="7"/>
  <c r="I339" i="7"/>
  <c r="I340" i="7"/>
  <c r="I341" i="7"/>
  <c r="I342" i="7"/>
  <c r="I343" i="7"/>
  <c r="I344" i="7"/>
  <c r="I345" i="7"/>
  <c r="I346" i="7"/>
  <c r="I347" i="7"/>
  <c r="I348" i="7"/>
  <c r="I349" i="7"/>
  <c r="I350" i="7"/>
  <c r="I351" i="7"/>
  <c r="I352" i="7"/>
  <c r="I353" i="7"/>
  <c r="I354" i="7"/>
  <c r="I355" i="7"/>
  <c r="I356" i="7"/>
  <c r="I357" i="7"/>
  <c r="I358" i="7"/>
  <c r="I359" i="7"/>
  <c r="I360" i="7"/>
  <c r="I361" i="7"/>
  <c r="I362" i="7"/>
  <c r="I363" i="7"/>
  <c r="I364" i="7"/>
  <c r="I365" i="7"/>
  <c r="I366" i="7"/>
  <c r="I367" i="7"/>
  <c r="I368" i="7"/>
  <c r="I369" i="7"/>
  <c r="I370" i="7"/>
  <c r="I371" i="7"/>
  <c r="I372" i="7"/>
  <c r="I373" i="7"/>
  <c r="I374" i="7"/>
  <c r="I375" i="7"/>
  <c r="I376" i="7"/>
  <c r="I377" i="7"/>
  <c r="I378" i="7"/>
  <c r="I379" i="7"/>
  <c r="I380" i="7"/>
  <c r="I381" i="7"/>
  <c r="I382" i="7"/>
  <c r="I383" i="7"/>
  <c r="I384" i="7"/>
  <c r="I385" i="7"/>
  <c r="I386" i="7"/>
  <c r="I387" i="7"/>
  <c r="I388" i="7"/>
  <c r="I389" i="7"/>
  <c r="I390" i="7"/>
  <c r="I391" i="7"/>
  <c r="I392" i="7"/>
  <c r="I393" i="7"/>
  <c r="I394" i="7"/>
  <c r="I395" i="7"/>
  <c r="I396" i="7"/>
  <c r="I397" i="7"/>
  <c r="I398" i="7"/>
  <c r="I399" i="7"/>
  <c r="I400" i="7"/>
  <c r="I401" i="7"/>
  <c r="I402" i="7"/>
  <c r="I403" i="7"/>
  <c r="I404" i="7"/>
  <c r="I405" i="7"/>
  <c r="I406" i="7"/>
  <c r="I407" i="7"/>
  <c r="I408" i="7"/>
  <c r="I409" i="7"/>
  <c r="I410" i="7"/>
  <c r="I411" i="7"/>
  <c r="I412" i="7"/>
  <c r="I413" i="7"/>
  <c r="I414" i="7"/>
  <c r="I415" i="7"/>
  <c r="I416" i="7"/>
  <c r="I417" i="7"/>
  <c r="I418" i="7"/>
  <c r="I419" i="7"/>
  <c r="I420" i="7"/>
  <c r="I421" i="7"/>
  <c r="I422" i="7"/>
  <c r="I423" i="7"/>
  <c r="I424" i="7"/>
  <c r="I425" i="7"/>
  <c r="I426" i="7"/>
  <c r="I427" i="7"/>
  <c r="I428" i="7"/>
  <c r="I429" i="7"/>
  <c r="I430" i="7"/>
  <c r="I431" i="7"/>
  <c r="I432" i="7"/>
  <c r="I433" i="7"/>
  <c r="I434" i="7"/>
  <c r="I435" i="7"/>
  <c r="I436" i="7"/>
  <c r="I437" i="7"/>
  <c r="I438" i="7"/>
  <c r="I439" i="7"/>
  <c r="I440" i="7"/>
  <c r="I441" i="7"/>
  <c r="I746" i="7" s="1"/>
  <c r="I442" i="7"/>
  <c r="I747" i="7" s="1"/>
  <c r="I443" i="7"/>
  <c r="I748" i="7" s="1"/>
  <c r="I444" i="7"/>
  <c r="I749" i="7" s="1"/>
  <c r="I445" i="7"/>
  <c r="I750" i="7" s="1"/>
  <c r="I446" i="7"/>
  <c r="I751" i="7" s="1"/>
  <c r="I447" i="7"/>
  <c r="I448" i="7"/>
  <c r="I449" i="7"/>
  <c r="I450" i="7"/>
  <c r="I451" i="7"/>
  <c r="I452" i="7"/>
  <c r="I453" i="7"/>
  <c r="I454" i="7"/>
  <c r="I455" i="7"/>
  <c r="I456" i="7"/>
  <c r="I457" i="7"/>
  <c r="I458" i="7"/>
  <c r="I459" i="7"/>
  <c r="I460" i="7"/>
  <c r="I461" i="7"/>
  <c r="I462" i="7"/>
  <c r="I463" i="7"/>
  <c r="I464" i="7"/>
  <c r="I465" i="7"/>
  <c r="I466" i="7"/>
  <c r="I467" i="7"/>
  <c r="I468" i="7"/>
  <c r="I469" i="7"/>
  <c r="I470" i="7"/>
  <c r="I471" i="7"/>
  <c r="I472" i="7"/>
  <c r="I473" i="7"/>
  <c r="I474" i="7"/>
  <c r="I475" i="7"/>
  <c r="I476" i="7"/>
  <c r="I477" i="7"/>
  <c r="I478" i="7"/>
  <c r="I479" i="7"/>
  <c r="I480" i="7"/>
  <c r="I481" i="7"/>
  <c r="I482" i="7"/>
  <c r="I483" i="7"/>
  <c r="I484" i="7"/>
  <c r="I485" i="7"/>
  <c r="I486" i="7"/>
  <c r="I487" i="7"/>
  <c r="I488" i="7"/>
  <c r="I489" i="7"/>
  <c r="I490" i="7"/>
  <c r="I491" i="7"/>
  <c r="I492" i="7"/>
  <c r="I493" i="7"/>
  <c r="I494" i="7"/>
  <c r="I495" i="7"/>
  <c r="I496" i="7"/>
  <c r="I497" i="7"/>
  <c r="I498" i="7"/>
  <c r="I499" i="7"/>
  <c r="I500" i="7"/>
  <c r="I501" i="7"/>
  <c r="I502" i="7"/>
  <c r="I503" i="7"/>
  <c r="I504" i="7"/>
  <c r="I505" i="7"/>
  <c r="I506" i="7"/>
  <c r="I507" i="7"/>
  <c r="I508" i="7"/>
  <c r="I509" i="7"/>
  <c r="I510" i="7"/>
  <c r="I511" i="7"/>
  <c r="I512" i="7"/>
  <c r="I513" i="7"/>
  <c r="I514" i="7"/>
  <c r="I515" i="7"/>
  <c r="I516" i="7"/>
  <c r="I517" i="7"/>
  <c r="I518" i="7"/>
  <c r="I519" i="7"/>
  <c r="I520" i="7"/>
  <c r="I521" i="7"/>
  <c r="I522" i="7"/>
  <c r="I523" i="7"/>
  <c r="I524" i="7"/>
  <c r="I525" i="7"/>
  <c r="I526" i="7"/>
  <c r="I527" i="7"/>
  <c r="I528" i="7"/>
  <c r="I529" i="7"/>
  <c r="I530" i="7"/>
  <c r="I531" i="7"/>
  <c r="I532" i="7"/>
  <c r="I533" i="7"/>
  <c r="I534" i="7"/>
  <c r="I535" i="7"/>
  <c r="I536" i="7"/>
  <c r="I537" i="7"/>
  <c r="I538" i="7"/>
  <c r="I539" i="7"/>
  <c r="I540" i="7"/>
  <c r="I541" i="7"/>
  <c r="I542" i="7"/>
  <c r="I543" i="7"/>
  <c r="I544" i="7"/>
  <c r="I545" i="7"/>
  <c r="I546" i="7"/>
  <c r="I547" i="7"/>
  <c r="I548" i="7"/>
  <c r="I549" i="7"/>
  <c r="I550" i="7"/>
  <c r="I551" i="7"/>
  <c r="I552" i="7"/>
  <c r="I553" i="7"/>
  <c r="I554" i="7"/>
  <c r="I555" i="7"/>
  <c r="I556" i="7"/>
  <c r="I557" i="7"/>
  <c r="I558" i="7"/>
  <c r="I559" i="7"/>
  <c r="I560" i="7"/>
  <c r="I561" i="7"/>
  <c r="I562" i="7"/>
  <c r="I563" i="7"/>
  <c r="I564" i="7"/>
  <c r="I565" i="7"/>
  <c r="I566" i="7"/>
  <c r="I567" i="7"/>
  <c r="I568" i="7"/>
  <c r="I569" i="7"/>
  <c r="I570" i="7"/>
  <c r="I571" i="7"/>
  <c r="I572" i="7"/>
  <c r="I573" i="7"/>
  <c r="I574" i="7"/>
  <c r="I575" i="7"/>
  <c r="I576" i="7"/>
  <c r="I577" i="7"/>
  <c r="I578" i="7"/>
  <c r="I579" i="7"/>
  <c r="I580" i="7"/>
  <c r="I581" i="7"/>
  <c r="I582" i="7"/>
  <c r="I583" i="7"/>
  <c r="I584" i="7"/>
  <c r="I585" i="7"/>
  <c r="I586" i="7"/>
  <c r="I587" i="7"/>
  <c r="I588" i="7"/>
  <c r="I589" i="7"/>
  <c r="I590" i="7"/>
  <c r="I591" i="7"/>
  <c r="I592" i="7"/>
  <c r="I593" i="7"/>
  <c r="I594" i="7"/>
  <c r="I595" i="7"/>
  <c r="I596" i="7"/>
  <c r="I597" i="7"/>
  <c r="I598" i="7"/>
  <c r="I599" i="7"/>
  <c r="I600" i="7"/>
  <c r="I601" i="7"/>
  <c r="I602" i="7"/>
  <c r="I603" i="7"/>
  <c r="I604" i="7"/>
  <c r="I605" i="7"/>
  <c r="I606" i="7"/>
  <c r="I607" i="7"/>
  <c r="I608" i="7"/>
  <c r="I609" i="7"/>
  <c r="I610" i="7"/>
  <c r="I611" i="7"/>
  <c r="I612" i="7"/>
  <c r="I613" i="7"/>
  <c r="I614" i="7"/>
  <c r="I615" i="7"/>
  <c r="I616" i="7"/>
  <c r="I617" i="7"/>
  <c r="I618" i="7"/>
  <c r="I619" i="7"/>
  <c r="I620" i="7"/>
  <c r="I621" i="7"/>
  <c r="I622" i="7"/>
  <c r="I623" i="7"/>
  <c r="I624" i="7"/>
  <c r="I625" i="7"/>
  <c r="I626" i="7"/>
  <c r="I627" i="7"/>
  <c r="I628" i="7"/>
  <c r="I629" i="7"/>
  <c r="I630" i="7"/>
  <c r="I631" i="7"/>
  <c r="I632" i="7"/>
  <c r="I633" i="7"/>
  <c r="I634" i="7"/>
  <c r="I635" i="7"/>
  <c r="I636" i="7"/>
  <c r="I637" i="7"/>
  <c r="I638" i="7"/>
  <c r="I639" i="7"/>
  <c r="I640" i="7"/>
  <c r="I641" i="7"/>
  <c r="I642" i="7"/>
  <c r="I643" i="7"/>
  <c r="I644" i="7"/>
  <c r="I645" i="7"/>
  <c r="I646" i="7"/>
  <c r="I647" i="7"/>
  <c r="I648" i="7"/>
  <c r="I649" i="7"/>
  <c r="I650" i="7"/>
  <c r="I651" i="7"/>
  <c r="I652" i="7"/>
  <c r="I653" i="7"/>
  <c r="I654" i="7"/>
  <c r="I655" i="7"/>
  <c r="I656" i="7"/>
  <c r="I657" i="7"/>
  <c r="I658" i="7"/>
  <c r="I659" i="7"/>
  <c r="I660" i="7"/>
  <c r="I661" i="7"/>
  <c r="I662" i="7"/>
  <c r="I663" i="7"/>
  <c r="I664" i="7"/>
  <c r="I665" i="7"/>
  <c r="I666" i="7"/>
  <c r="I667" i="7"/>
  <c r="I668" i="7"/>
  <c r="I669" i="7"/>
  <c r="I670" i="7"/>
  <c r="I671" i="7"/>
  <c r="I672" i="7"/>
  <c r="I673" i="7"/>
  <c r="I674" i="7"/>
  <c r="I675" i="7"/>
  <c r="I676" i="7"/>
  <c r="I677" i="7"/>
  <c r="I678" i="7"/>
  <c r="I679" i="7"/>
  <c r="I680" i="7"/>
  <c r="I681" i="7"/>
  <c r="I682" i="7"/>
  <c r="I683" i="7"/>
  <c r="I684" i="7"/>
  <c r="I685" i="7"/>
  <c r="I686" i="7"/>
  <c r="I687" i="7"/>
  <c r="I688" i="7"/>
  <c r="I689" i="7"/>
  <c r="I690" i="7"/>
  <c r="I691" i="7"/>
  <c r="I692" i="7"/>
  <c r="I693" i="7"/>
  <c r="I694" i="7"/>
  <c r="I695" i="7"/>
  <c r="I696" i="7"/>
  <c r="I697" i="7"/>
  <c r="I698" i="7"/>
  <c r="I699" i="7"/>
  <c r="I700" i="7"/>
  <c r="I701" i="7"/>
  <c r="I702" i="7"/>
  <c r="I703" i="7"/>
  <c r="I704" i="7"/>
  <c r="I705" i="7"/>
  <c r="I706" i="7"/>
  <c r="I707" i="7"/>
  <c r="I708" i="7"/>
  <c r="I709" i="7"/>
  <c r="I710" i="7"/>
  <c r="I711" i="7"/>
  <c r="I712" i="7"/>
  <c r="I713" i="7"/>
  <c r="I714" i="7"/>
  <c r="I715" i="7"/>
  <c r="I716" i="7"/>
  <c r="I717" i="7"/>
  <c r="I718" i="7"/>
  <c r="I719" i="7"/>
  <c r="I720" i="7"/>
  <c r="I721" i="7"/>
  <c r="I722" i="7"/>
  <c r="I723" i="7"/>
  <c r="I724" i="7"/>
  <c r="I725" i="7"/>
  <c r="K746" i="7"/>
  <c r="L746" i="7"/>
  <c r="K747" i="7"/>
  <c r="L747" i="7"/>
  <c r="K748" i="7"/>
  <c r="L748" i="7"/>
  <c r="K749" i="7"/>
  <c r="L749" i="7"/>
  <c r="K750" i="7"/>
  <c r="L750" i="7"/>
  <c r="K751" i="7"/>
  <c r="L751" i="7"/>
  <c r="I754" i="7"/>
  <c r="J754" i="7"/>
  <c r="K754" i="7"/>
  <c r="L754" i="7"/>
  <c r="K755" i="7"/>
  <c r="L755" i="7"/>
  <c r="K756" i="7"/>
  <c r="L756" i="7"/>
  <c r="K757" i="7"/>
  <c r="L757" i="7"/>
  <c r="K758" i="7"/>
  <c r="L758" i="7"/>
  <c r="K759" i="7"/>
  <c r="L759" i="7"/>
  <c r="K760" i="7"/>
  <c r="L760" i="7"/>
  <c r="K761" i="7"/>
  <c r="L761" i="7"/>
  <c r="K762" i="7"/>
  <c r="L762" i="7"/>
  <c r="I765" i="7"/>
  <c r="J765" i="7"/>
  <c r="K765" i="7"/>
  <c r="L765" i="7"/>
  <c r="K766" i="7"/>
  <c r="L766" i="7"/>
  <c r="K767" i="7"/>
  <c r="L767" i="7"/>
  <c r="K768" i="7"/>
  <c r="L768" i="7"/>
  <c r="K769" i="7"/>
  <c r="L769" i="7"/>
  <c r="K770" i="7"/>
  <c r="L770" i="7"/>
  <c r="K771" i="7"/>
  <c r="L771" i="7"/>
  <c r="K772" i="7"/>
  <c r="L772" i="7"/>
  <c r="K773" i="7"/>
  <c r="L773" i="7"/>
  <c r="I776" i="7"/>
  <c r="J776" i="7"/>
  <c r="K776" i="7"/>
  <c r="L776" i="7"/>
  <c r="K777" i="7"/>
  <c r="L777" i="7"/>
  <c r="K778" i="7"/>
  <c r="L778" i="7"/>
  <c r="I781" i="7"/>
  <c r="J781" i="7"/>
  <c r="K781" i="7"/>
  <c r="L781" i="7"/>
  <c r="K782" i="7"/>
  <c r="L782" i="7"/>
  <c r="K783" i="7"/>
  <c r="L783" i="7"/>
  <c r="I786" i="7"/>
  <c r="J786" i="7"/>
  <c r="K786" i="7"/>
  <c r="L786" i="7"/>
  <c r="K787" i="7"/>
  <c r="L787" i="7"/>
  <c r="K788" i="7"/>
  <c r="L788" i="7"/>
  <c r="K789" i="7"/>
  <c r="L789" i="7"/>
  <c r="K790" i="7"/>
  <c r="L790" i="7"/>
  <c r="K791" i="7"/>
  <c r="L791" i="7"/>
  <c r="K792" i="7"/>
  <c r="L792" i="7"/>
  <c r="K793" i="7"/>
  <c r="L793" i="7"/>
  <c r="K794" i="7"/>
  <c r="L794" i="7"/>
  <c r="K795" i="7"/>
  <c r="L795" i="7"/>
  <c r="K796" i="7"/>
  <c r="L796" i="7"/>
  <c r="I768" i="7" l="1"/>
  <c r="I770" i="7"/>
  <c r="I759" i="7"/>
  <c r="I794" i="7"/>
  <c r="I755" i="7"/>
  <c r="I771" i="7"/>
  <c r="I758" i="7"/>
  <c r="I727" i="7" s="1"/>
  <c r="I787" i="7"/>
  <c r="I766" i="7"/>
  <c r="I761" i="7"/>
  <c r="I796" i="7"/>
  <c r="I739" i="7" s="1"/>
  <c r="I782" i="7"/>
  <c r="I735" i="7" s="1"/>
  <c r="I778" i="7"/>
  <c r="I733" i="7" s="1"/>
  <c r="I772" i="7"/>
  <c r="I756" i="7"/>
  <c r="I777" i="7"/>
  <c r="I732" i="7" s="1"/>
  <c r="I760" i="7"/>
  <c r="I795" i="7"/>
  <c r="I773" i="7"/>
  <c r="I730" i="7" s="1"/>
  <c r="I788" i="7"/>
  <c r="I783" i="7"/>
  <c r="I736" i="7" s="1"/>
  <c r="I769" i="7"/>
  <c r="I729" i="7" s="1"/>
  <c r="I789" i="7"/>
  <c r="I792" i="7"/>
  <c r="I791" i="7"/>
  <c r="I738" i="7" s="1"/>
  <c r="I767" i="7"/>
  <c r="I762" i="7"/>
  <c r="I728" i="7" s="1"/>
  <c r="I793" i="7"/>
  <c r="I790" i="7"/>
  <c r="I757" i="7"/>
  <c r="N26" i="7" l="1"/>
  <c r="N438" i="7" l="1"/>
  <c r="N624" i="7"/>
  <c r="N630" i="7"/>
  <c r="J526" i="7"/>
  <c r="J730" i="7"/>
  <c r="J520" i="7"/>
  <c r="J519" i="7"/>
  <c r="J6" i="7"/>
  <c r="J81" i="7"/>
  <c r="J248" i="7"/>
  <c r="J656" i="7"/>
  <c r="J644" i="7"/>
  <c r="J635" i="7"/>
  <c r="J440" i="7"/>
  <c r="J126" i="7"/>
  <c r="J607" i="7"/>
  <c r="J717" i="7"/>
  <c r="J199" i="7"/>
  <c r="J506" i="7"/>
  <c r="J494" i="7"/>
  <c r="J124" i="7"/>
  <c r="J698" i="7"/>
  <c r="J234" i="7"/>
  <c r="J44" i="7"/>
  <c r="J548" i="7"/>
  <c r="J649" i="7"/>
  <c r="J129" i="7"/>
  <c r="J209" i="7"/>
  <c r="J204" i="7"/>
  <c r="J611" i="7"/>
  <c r="J576" i="7"/>
  <c r="J721" i="7"/>
  <c r="J104" i="7"/>
  <c r="J592" i="7"/>
  <c r="J598" i="7"/>
  <c r="J459" i="7"/>
  <c r="J715" i="7"/>
  <c r="J453" i="7"/>
  <c r="J51" i="7"/>
  <c r="J91" i="7"/>
  <c r="J661" i="7"/>
  <c r="J194" i="7"/>
  <c r="J201" i="7"/>
  <c r="J2" i="7"/>
  <c r="J686" i="7"/>
  <c r="J150" i="7"/>
  <c r="J536" i="7"/>
  <c r="J615" i="7"/>
  <c r="J213" i="7"/>
  <c r="J10" i="7"/>
  <c r="J41" i="7"/>
  <c r="J470" i="7"/>
  <c r="J200" i="7"/>
  <c r="J586" i="7"/>
  <c r="J173" i="7"/>
  <c r="J515" i="7"/>
  <c r="J640" i="7"/>
  <c r="J481" i="7"/>
  <c r="J146" i="7"/>
  <c r="J17" i="7"/>
  <c r="J170" i="7"/>
  <c r="J85" i="7"/>
  <c r="J114" i="7"/>
  <c r="J699" i="7"/>
  <c r="J35" i="7"/>
  <c r="J214" i="7"/>
  <c r="J67" i="7"/>
  <c r="J64" i="7"/>
  <c r="J239" i="7"/>
  <c r="J24" i="7"/>
  <c r="J97" i="7"/>
  <c r="J87" i="7"/>
  <c r="J254" i="7"/>
  <c r="J541" i="7"/>
  <c r="J88" i="7"/>
  <c r="J189" i="7"/>
  <c r="J43" i="7"/>
  <c r="J48" i="7"/>
  <c r="J739" i="7"/>
  <c r="J5" i="7"/>
  <c r="J622" i="7"/>
  <c r="J582" i="7"/>
  <c r="J55" i="7"/>
  <c r="J133" i="7"/>
  <c r="J110" i="7"/>
  <c r="J106" i="7"/>
  <c r="J464" i="7"/>
  <c r="J584" i="7"/>
  <c r="J70" i="7"/>
  <c r="J474" i="7"/>
  <c r="J694" i="7"/>
  <c r="J206" i="7"/>
  <c r="J608" i="7"/>
  <c r="J122" i="7"/>
  <c r="J82" i="7"/>
  <c r="J455" i="7"/>
  <c r="J231" i="7"/>
  <c r="J527" i="7"/>
  <c r="J444" i="7"/>
  <c r="J475" i="7"/>
  <c r="J185" i="7"/>
  <c r="J463" i="7"/>
  <c r="J16" i="7"/>
  <c r="J222" i="7"/>
  <c r="J83" i="7"/>
  <c r="J54" i="7"/>
  <c r="J241" i="7"/>
  <c r="J186" i="7"/>
  <c r="J219" i="7"/>
  <c r="J163" i="7"/>
  <c r="J521" i="7"/>
  <c r="J61" i="7"/>
  <c r="J600" i="7"/>
  <c r="J165" i="7"/>
  <c r="J723" i="7"/>
  <c r="J503" i="7"/>
  <c r="J522" i="7"/>
  <c r="J454" i="7"/>
  <c r="J102" i="7"/>
  <c r="J53" i="7"/>
  <c r="J501" i="7"/>
  <c r="J203" i="7"/>
  <c r="J591" i="7"/>
  <c r="J688" i="7"/>
  <c r="J149" i="7"/>
  <c r="J171" i="7"/>
  <c r="J154" i="7"/>
  <c r="J77" i="7"/>
  <c r="J601" i="7"/>
  <c r="J634" i="7"/>
  <c r="J629" i="7"/>
  <c r="J211" i="7"/>
  <c r="J176" i="7"/>
  <c r="J497" i="7"/>
  <c r="J131" i="7"/>
  <c r="J123" i="7"/>
  <c r="J34" i="7"/>
  <c r="J489" i="7"/>
  <c r="J738" i="7"/>
  <c r="J164" i="7"/>
  <c r="J689" i="7"/>
  <c r="J8" i="7"/>
  <c r="J512" i="7"/>
  <c r="J485" i="7"/>
  <c r="J606" i="7"/>
  <c r="J232" i="7"/>
  <c r="J589" i="7"/>
  <c r="J145" i="7"/>
  <c r="J500" i="7"/>
  <c r="J609" i="7"/>
  <c r="J685" i="7"/>
  <c r="J612" i="7"/>
  <c r="J691" i="7"/>
  <c r="J627" i="7"/>
  <c r="J187" i="7"/>
  <c r="J127" i="7"/>
  <c r="J95" i="7"/>
  <c r="J662" i="7"/>
  <c r="J151" i="7"/>
  <c r="J638" i="7"/>
  <c r="J517" i="7"/>
  <c r="J86" i="7"/>
  <c r="J68" i="7"/>
  <c r="J184" i="7"/>
  <c r="J188" i="7"/>
  <c r="J518" i="7"/>
  <c r="J498" i="7"/>
  <c r="J460" i="7"/>
  <c r="J202" i="7"/>
  <c r="J193" i="7"/>
  <c r="J462" i="7"/>
  <c r="J569" i="7"/>
  <c r="J703" i="7"/>
  <c r="J18" i="7"/>
  <c r="J671" i="7"/>
  <c r="J710" i="7"/>
  <c r="J631" i="7"/>
  <c r="J664" i="7"/>
  <c r="J575" i="7"/>
  <c r="J480" i="7"/>
  <c r="J502" i="7"/>
  <c r="J507" i="7"/>
  <c r="J581" i="7"/>
  <c r="J225" i="7"/>
  <c r="J564" i="7"/>
  <c r="J484" i="7"/>
  <c r="J457" i="7"/>
  <c r="J218" i="7"/>
  <c r="J157" i="7"/>
  <c r="J707" i="7"/>
  <c r="J230" i="7"/>
  <c r="J33" i="7"/>
  <c r="J45" i="7"/>
  <c r="J449" i="7"/>
  <c r="J514" i="7"/>
  <c r="J473" i="7"/>
  <c r="J223" i="7"/>
  <c r="J570" i="7"/>
  <c r="J451" i="7"/>
  <c r="J216" i="7"/>
  <c r="J676" i="7"/>
  <c r="J74" i="7"/>
  <c r="J639" i="7"/>
  <c r="J719" i="7"/>
  <c r="J174" i="7"/>
  <c r="J722" i="7"/>
  <c r="J47" i="7"/>
  <c r="J623" i="7"/>
  <c r="J159" i="7"/>
  <c r="J112" i="7"/>
  <c r="J646" i="7"/>
  <c r="J39" i="7"/>
  <c r="J452" i="7"/>
  <c r="J567" i="7"/>
  <c r="J633" i="7"/>
  <c r="J718" i="7"/>
  <c r="J138" i="7"/>
  <c r="J212" i="7"/>
  <c r="J619" i="7"/>
  <c r="J712" i="7"/>
  <c r="J37" i="7"/>
  <c r="J177" i="7"/>
  <c r="J147" i="7"/>
  <c r="J161" i="7"/>
  <c r="J52" i="7"/>
  <c r="J549" i="7"/>
  <c r="J252" i="7"/>
  <c r="J438" i="7"/>
  <c r="J509" i="7"/>
  <c r="J547" i="7"/>
  <c r="J653" i="7"/>
  <c r="J568" i="7"/>
  <c r="J545" i="7"/>
  <c r="J236" i="7"/>
  <c r="J25" i="7"/>
  <c r="J101" i="7"/>
  <c r="J590" i="7"/>
  <c r="J675" i="7"/>
  <c r="J471" i="7"/>
  <c r="J120" i="7"/>
  <c r="J181" i="7"/>
  <c r="J233" i="7"/>
  <c r="J551" i="7"/>
  <c r="J141" i="7"/>
  <c r="J96" i="7"/>
  <c r="J243" i="7"/>
  <c r="J98" i="7"/>
  <c r="J652" i="7"/>
  <c r="J215" i="7"/>
  <c r="J511" i="7"/>
  <c r="J76" i="7"/>
  <c r="J22" i="7"/>
  <c r="J240" i="7"/>
  <c r="J182" i="7"/>
  <c r="J701" i="7"/>
  <c r="J552" i="7"/>
  <c r="J595" i="7"/>
  <c r="J579" i="7"/>
  <c r="J673" i="7"/>
  <c r="J38" i="7"/>
  <c r="J167" i="7"/>
  <c r="J242" i="7"/>
  <c r="J531" i="7"/>
  <c r="J103" i="7"/>
  <c r="J20" i="7"/>
  <c r="J580" i="7"/>
  <c r="J561" i="7"/>
  <c r="J670" i="7"/>
  <c r="J153" i="7"/>
  <c r="J14" i="7"/>
  <c r="J42" i="7"/>
  <c r="J550" i="7"/>
  <c r="J535" i="7"/>
  <c r="J36" i="7"/>
  <c r="J450" i="7"/>
  <c r="J66" i="7"/>
  <c r="J94" i="7"/>
  <c r="J62" i="7"/>
  <c r="J544" i="7"/>
  <c r="J543" i="7"/>
  <c r="J614" i="7"/>
  <c r="J504" i="7"/>
  <c r="J720" i="7"/>
  <c r="J105" i="7"/>
  <c r="J448" i="7"/>
  <c r="J221" i="7"/>
  <c r="J80" i="7"/>
  <c r="J528" i="7"/>
  <c r="J461" i="7"/>
  <c r="J641" i="7"/>
  <c r="J532" i="7"/>
  <c r="J109" i="7"/>
  <c r="J469" i="7"/>
  <c r="J554" i="7"/>
  <c r="J435" i="7"/>
  <c r="J29" i="7"/>
  <c r="J178" i="7"/>
  <c r="J477" i="7"/>
  <c r="J706" i="7"/>
  <c r="J663" i="7"/>
  <c r="J587" i="7"/>
  <c r="J65" i="7"/>
  <c r="J244" i="7"/>
  <c r="J605" i="7"/>
  <c r="J192" i="7"/>
  <c r="J23" i="7"/>
  <c r="J621" i="7"/>
  <c r="J674" i="7"/>
  <c r="J246" i="7"/>
  <c r="J160" i="7"/>
  <c r="J140" i="7"/>
  <c r="J21" i="7"/>
  <c r="J15" i="7"/>
  <c r="J235" i="7"/>
  <c r="J224" i="7"/>
  <c r="J594" i="7"/>
  <c r="J11" i="7"/>
  <c r="J709" i="7"/>
  <c r="J117" i="7"/>
  <c r="J659" i="7"/>
  <c r="J735" i="7"/>
  <c r="J137" i="7"/>
  <c r="J208" i="7"/>
  <c r="J27" i="7"/>
  <c r="J479" i="7"/>
  <c r="J599" i="7"/>
  <c r="J667" i="7"/>
  <c r="J210" i="7"/>
  <c r="J40" i="7"/>
  <c r="J725" i="7"/>
  <c r="J516" i="7"/>
  <c r="J115" i="7"/>
  <c r="J217" i="7"/>
  <c r="J693" i="7"/>
  <c r="J534" i="7"/>
  <c r="J156" i="7"/>
  <c r="J179" i="7"/>
  <c r="J228" i="7"/>
  <c r="J190" i="7"/>
  <c r="J237" i="7"/>
  <c r="J93" i="7"/>
  <c r="J19" i="7"/>
  <c r="J524" i="7"/>
  <c r="J196" i="7"/>
  <c r="J73" i="7"/>
  <c r="J695" i="7"/>
  <c r="J565" i="7"/>
  <c r="J558" i="7"/>
  <c r="J711" i="7"/>
  <c r="J669" i="7"/>
  <c r="J7" i="7"/>
  <c r="J136" i="7"/>
  <c r="J713" i="7"/>
  <c r="J169" i="7"/>
  <c r="J437" i="7"/>
  <c r="J510" i="7"/>
  <c r="J458" i="7"/>
  <c r="J683" i="7"/>
  <c r="J682" i="7"/>
  <c r="J118" i="7"/>
  <c r="J508" i="7"/>
  <c r="J596" i="7"/>
  <c r="J466" i="7"/>
  <c r="J84" i="7"/>
  <c r="J588" i="7"/>
  <c r="J46" i="7"/>
  <c r="J183" i="7"/>
  <c r="J637" i="7"/>
  <c r="J557" i="7"/>
  <c r="J530" i="7"/>
  <c r="J668" i="7"/>
  <c r="J220" i="7"/>
  <c r="J537" i="7"/>
  <c r="J121" i="7"/>
  <c r="J482" i="7"/>
  <c r="J585" i="7"/>
  <c r="J538" i="7"/>
  <c r="J152" i="7"/>
  <c r="J75" i="7"/>
  <c r="J681" i="7"/>
  <c r="J442" i="7"/>
  <c r="J31" i="7"/>
  <c r="J555" i="7"/>
  <c r="J556" i="7"/>
  <c r="J4" i="7"/>
  <c r="J229" i="7"/>
  <c r="J3" i="7"/>
  <c r="J495" i="7"/>
  <c r="J111" i="7"/>
  <c r="J92" i="7"/>
  <c r="J247" i="7"/>
  <c r="J250" i="7"/>
  <c r="J195" i="7"/>
  <c r="J540" i="7"/>
  <c r="J626" i="7"/>
  <c r="J687" i="7"/>
  <c r="J447" i="7"/>
  <c r="J226" i="7"/>
  <c r="J602" i="7"/>
  <c r="J142" i="7"/>
  <c r="J692" i="7"/>
  <c r="J577" i="7"/>
  <c r="J89" i="7"/>
  <c r="J72" i="7"/>
  <c r="J643" i="7"/>
  <c r="J69" i="7"/>
  <c r="J680" i="7"/>
  <c r="J603" i="7"/>
  <c r="J572" i="7"/>
  <c r="J113" i="7"/>
  <c r="J168" i="7"/>
  <c r="J108" i="7"/>
  <c r="J78" i="7"/>
  <c r="J533" i="7"/>
  <c r="J125" i="7"/>
  <c r="J523" i="7"/>
  <c r="J90" i="7"/>
  <c r="J58" i="7"/>
  <c r="J573" i="7"/>
  <c r="J158" i="7"/>
  <c r="J697" i="7"/>
  <c r="J175" i="7"/>
  <c r="J197" i="7"/>
  <c r="J593" i="7"/>
  <c r="J472" i="7"/>
  <c r="J99" i="7"/>
  <c r="J79" i="7"/>
  <c r="J198" i="7"/>
  <c r="J657" i="7"/>
  <c r="J9" i="7"/>
  <c r="J441" i="7"/>
  <c r="J139" i="7"/>
  <c r="J546" i="7"/>
  <c r="J571" i="7"/>
  <c r="J529" i="7"/>
  <c r="J610" i="7"/>
  <c r="J132" i="7"/>
  <c r="J578" i="7"/>
  <c r="J539" i="7"/>
  <c r="J613" i="7"/>
  <c r="J478" i="7"/>
  <c r="J13" i="7"/>
  <c r="J583" i="7"/>
  <c r="J716" i="7"/>
  <c r="J705" i="7"/>
  <c r="J130" i="7"/>
  <c r="J119" i="7"/>
  <c r="J245" i="7"/>
  <c r="J28" i="7"/>
  <c r="J56" i="7"/>
  <c r="J513" i="7"/>
  <c r="J677" i="7"/>
  <c r="J439" i="7"/>
  <c r="J49" i="7"/>
  <c r="J191" i="7"/>
  <c r="J116" i="7"/>
  <c r="J658" i="7"/>
  <c r="J493" i="7"/>
  <c r="J665" i="7"/>
  <c r="J704" i="7"/>
  <c r="J30" i="7"/>
  <c r="J559" i="7"/>
  <c r="J505" i="7"/>
  <c r="J655" i="7"/>
  <c r="J59" i="7"/>
  <c r="J651" i="7"/>
  <c r="J491" i="7"/>
  <c r="J490" i="7"/>
  <c r="J616" i="7"/>
  <c r="J251" i="7"/>
  <c r="J560" i="7"/>
  <c r="J645" i="7"/>
  <c r="J632" i="7"/>
  <c r="J465" i="7"/>
  <c r="J148" i="7"/>
  <c r="J249" i="7"/>
  <c r="J566" i="7"/>
  <c r="J180" i="7"/>
  <c r="J492" i="7"/>
  <c r="J625" i="7"/>
  <c r="J134" i="7"/>
  <c r="J486" i="7"/>
  <c r="J542" i="7"/>
  <c r="J562" i="7"/>
  <c r="J205" i="7"/>
  <c r="J144" i="7"/>
  <c r="J499" i="7"/>
  <c r="J496" i="7"/>
  <c r="J50" i="7"/>
  <c r="J700" i="7"/>
  <c r="J128" i="7"/>
  <c r="J100" i="7"/>
  <c r="J436" i="7"/>
  <c r="J476" i="7"/>
  <c r="J107" i="7"/>
  <c r="J162" i="7"/>
  <c r="J724" i="7"/>
  <c r="J617" i="7"/>
  <c r="J166" i="7"/>
  <c r="J563" i="7"/>
  <c r="J60" i="7"/>
  <c r="J650" i="7"/>
  <c r="J456" i="7"/>
  <c r="J155" i="7"/>
  <c r="J32" i="7"/>
  <c r="J63" i="7"/>
  <c r="J553" i="7"/>
  <c r="J467" i="7"/>
  <c r="J647" i="7"/>
  <c r="J468" i="7"/>
  <c r="J71" i="7"/>
  <c r="J618" i="7"/>
  <c r="J604" i="7"/>
  <c r="J135" i="7"/>
  <c r="J628" i="7"/>
  <c r="J488" i="7"/>
  <c r="J207" i="7"/>
  <c r="J597" i="7"/>
  <c r="J253" i="7"/>
  <c r="J620" i="7"/>
  <c r="J238" i="7"/>
  <c r="J574" i="7"/>
  <c r="J227" i="7"/>
  <c r="J679" i="7"/>
  <c r="J57" i="7"/>
  <c r="J172" i="7"/>
  <c r="J143" i="7"/>
  <c r="J792" i="7" l="1"/>
  <c r="N456" i="7"/>
  <c r="J759" i="7"/>
  <c r="J789" i="7"/>
  <c r="J795" i="7"/>
  <c r="J773" i="7"/>
  <c r="J746" i="7"/>
  <c r="J767" i="7"/>
  <c r="J790" i="7"/>
  <c r="J747" i="7"/>
  <c r="J761" i="7"/>
  <c r="J768" i="7"/>
  <c r="J772" i="7"/>
  <c r="N120" i="7"/>
  <c r="J778" i="7"/>
  <c r="J796" i="7"/>
  <c r="J755" i="7"/>
  <c r="N452" i="7"/>
  <c r="J788" i="7"/>
  <c r="J760" i="7"/>
  <c r="J794" i="7"/>
  <c r="J791" i="7"/>
  <c r="J777" i="7"/>
  <c r="J782" i="7"/>
  <c r="J793" i="7"/>
  <c r="J757" i="7"/>
  <c r="J766" i="7"/>
  <c r="J749" i="7"/>
  <c r="J771" i="7"/>
  <c r="J787" i="7"/>
  <c r="J756" i="7"/>
  <c r="J783" i="7"/>
  <c r="J770" i="7"/>
  <c r="B636" i="7"/>
  <c r="B642" i="7" l="1"/>
  <c r="N636" i="7"/>
  <c r="B654" i="7"/>
  <c r="B660" i="7" l="1"/>
  <c r="N654" i="7"/>
  <c r="B648" i="7"/>
  <c r="N648" i="7" s="1"/>
  <c r="N642" i="7"/>
  <c r="G227" i="6"/>
  <c r="G228" i="6"/>
  <c r="G229" i="6"/>
  <c r="I250" i="6"/>
  <c r="F250" i="6"/>
  <c r="E250" i="6"/>
  <c r="D250" i="6"/>
  <c r="I226" i="6"/>
  <c r="E226" i="6"/>
  <c r="F226" i="6"/>
  <c r="D226" i="6"/>
  <c r="B666" i="7" l="1"/>
  <c r="N660" i="7"/>
  <c r="I266" i="6"/>
  <c r="I265" i="6"/>
  <c r="F266" i="6"/>
  <c r="E266" i="6"/>
  <c r="D266" i="6"/>
  <c r="F265" i="6"/>
  <c r="E265" i="6"/>
  <c r="D265" i="6"/>
  <c r="G264" i="6"/>
  <c r="G263" i="6"/>
  <c r="G262" i="6"/>
  <c r="G261" i="6"/>
  <c r="G260" i="6"/>
  <c r="G259" i="6"/>
  <c r="G258" i="6"/>
  <c r="G257" i="6"/>
  <c r="G256" i="6"/>
  <c r="G255" i="6"/>
  <c r="G254" i="6"/>
  <c r="G253" i="6"/>
  <c r="G252" i="6"/>
  <c r="G266" i="6" s="1"/>
  <c r="F215" i="6" s="1"/>
  <c r="G251" i="6"/>
  <c r="G249" i="6"/>
  <c r="G248" i="6"/>
  <c r="P220" i="6"/>
  <c r="P164" i="6"/>
  <c r="P165" i="6"/>
  <c r="P166" i="6"/>
  <c r="P167" i="6"/>
  <c r="P168" i="6"/>
  <c r="P169" i="6"/>
  <c r="P170" i="6"/>
  <c r="P163" i="6"/>
  <c r="P155" i="6"/>
  <c r="P156" i="6"/>
  <c r="P157" i="6"/>
  <c r="P154" i="6"/>
  <c r="P145" i="6"/>
  <c r="P146" i="6"/>
  <c r="P144" i="6"/>
  <c r="P132" i="6"/>
  <c r="J525" i="7"/>
  <c r="J736" i="7"/>
  <c r="J769" i="7" l="1"/>
  <c r="B672" i="7"/>
  <c r="N666" i="7"/>
  <c r="G265" i="6"/>
  <c r="G250" i="6"/>
  <c r="Q1" i="12"/>
  <c r="L1" i="12"/>
  <c r="C1" i="12"/>
  <c r="H275" i="6"/>
  <c r="H276" i="6"/>
  <c r="P276" i="6" s="1"/>
  <c r="H277" i="6"/>
  <c r="P277" i="6" s="1"/>
  <c r="H278" i="6"/>
  <c r="H279" i="6"/>
  <c r="P279" i="6" s="1"/>
  <c r="H280" i="6"/>
  <c r="AF5" i="4" s="1"/>
  <c r="H281" i="6"/>
  <c r="H282" i="6"/>
  <c r="H283" i="6"/>
  <c r="P283" i="6" s="1"/>
  <c r="H284" i="6"/>
  <c r="P284" i="6" s="1"/>
  <c r="H285" i="6"/>
  <c r="H286" i="6"/>
  <c r="H287" i="6"/>
  <c r="P287" i="6" s="1"/>
  <c r="H288" i="6"/>
  <c r="P288" i="6" s="1"/>
  <c r="H289" i="6"/>
  <c r="H290" i="6"/>
  <c r="C797" i="7"/>
  <c r="N747" i="7"/>
  <c r="AH10" i="4"/>
  <c r="AH9" i="4"/>
  <c r="AH8" i="4"/>
  <c r="AH7" i="4"/>
  <c r="AH6" i="4"/>
  <c r="AH5" i="4"/>
  <c r="AH4" i="4"/>
  <c r="AH3" i="4"/>
  <c r="AG10" i="4"/>
  <c r="AG9" i="4"/>
  <c r="AG8" i="4"/>
  <c r="AG7" i="4"/>
  <c r="AG6" i="4"/>
  <c r="AG5" i="4"/>
  <c r="AG4" i="4"/>
  <c r="AG3" i="4"/>
  <c r="V10" i="4"/>
  <c r="V9" i="4"/>
  <c r="V8" i="4"/>
  <c r="V7" i="4"/>
  <c r="V6" i="4"/>
  <c r="V5" i="4"/>
  <c r="V4" i="4"/>
  <c r="V3" i="4"/>
  <c r="U10" i="4"/>
  <c r="U9" i="4"/>
  <c r="U8" i="4"/>
  <c r="U7" i="4"/>
  <c r="U6" i="4"/>
  <c r="U5" i="4"/>
  <c r="U4" i="4"/>
  <c r="U3" i="4"/>
  <c r="T2" i="4"/>
  <c r="S2" i="4"/>
  <c r="P264" i="6"/>
  <c r="P263" i="6"/>
  <c r="P262" i="6"/>
  <c r="P261" i="6"/>
  <c r="P260" i="6"/>
  <c r="P259" i="6"/>
  <c r="P258" i="6"/>
  <c r="P257" i="6"/>
  <c r="P256" i="6"/>
  <c r="P255" i="6"/>
  <c r="P254" i="6"/>
  <c r="P253" i="6"/>
  <c r="P252" i="6"/>
  <c r="P251" i="6"/>
  <c r="P249" i="6"/>
  <c r="P248" i="6"/>
  <c r="P229" i="6"/>
  <c r="P230" i="6"/>
  <c r="P231" i="6"/>
  <c r="P232" i="6"/>
  <c r="P233" i="6"/>
  <c r="P234" i="6"/>
  <c r="P235" i="6"/>
  <c r="P236" i="6"/>
  <c r="P237" i="6"/>
  <c r="P238" i="6"/>
  <c r="P239" i="6"/>
  <c r="P240" i="6"/>
  <c r="P228" i="6"/>
  <c r="P227" i="6"/>
  <c r="P225" i="6"/>
  <c r="P224" i="6"/>
  <c r="P247" i="6"/>
  <c r="P278" i="6"/>
  <c r="P129" i="6"/>
  <c r="P213" i="6"/>
  <c r="I241" i="6"/>
  <c r="G234" i="6"/>
  <c r="S8" i="4"/>
  <c r="T3" i="4"/>
  <c r="T5" i="4"/>
  <c r="G225" i="6"/>
  <c r="G230" i="6"/>
  <c r="G232" i="6"/>
  <c r="G236" i="6"/>
  <c r="G238" i="6"/>
  <c r="G240" i="6"/>
  <c r="G233" i="6"/>
  <c r="S9" i="4"/>
  <c r="G235" i="6"/>
  <c r="I8" i="4" s="1"/>
  <c r="G224" i="6"/>
  <c r="G237" i="6"/>
  <c r="I9" i="4" s="1"/>
  <c r="G231" i="6"/>
  <c r="G239" i="6"/>
  <c r="I10" i="4" s="1"/>
  <c r="S7" i="4"/>
  <c r="F92" i="6"/>
  <c r="E36" i="11"/>
  <c r="F36" i="11" s="1"/>
  <c r="G36" i="11" s="1"/>
  <c r="G38" i="11"/>
  <c r="G39" i="11"/>
  <c r="F38" i="11"/>
  <c r="F39" i="11"/>
  <c r="F40" i="11"/>
  <c r="F41" i="11"/>
  <c r="E37" i="11"/>
  <c r="F37" i="11" s="1"/>
  <c r="G37" i="11" s="1"/>
  <c r="E35" i="11"/>
  <c r="F35" i="11"/>
  <c r="G35" i="11" s="1"/>
  <c r="E34" i="11"/>
  <c r="F34" i="11" s="1"/>
  <c r="G34" i="11" s="1"/>
  <c r="E33" i="11"/>
  <c r="F33" i="11" s="1"/>
  <c r="G33" i="11" s="1"/>
  <c r="E32" i="11"/>
  <c r="F32" i="11" s="1"/>
  <c r="G32" i="11" s="1"/>
  <c r="E31" i="11"/>
  <c r="F31" i="11" s="1"/>
  <c r="G31" i="11" s="1"/>
  <c r="E30" i="11"/>
  <c r="F30" i="11"/>
  <c r="G30" i="11" s="1"/>
  <c r="E29" i="11"/>
  <c r="F29" i="11" s="1"/>
  <c r="G29" i="11" s="1"/>
  <c r="E28" i="11"/>
  <c r="F28" i="11" s="1"/>
  <c r="G28" i="11" s="1"/>
  <c r="P250" i="6"/>
  <c r="I291" i="6"/>
  <c r="I292" i="6"/>
  <c r="P281" i="6"/>
  <c r="P282" i="6"/>
  <c r="P285" i="6"/>
  <c r="P286" i="6"/>
  <c r="P289" i="6"/>
  <c r="P290" i="6"/>
  <c r="P142" i="6"/>
  <c r="P131" i="6"/>
  <c r="F9" i="11"/>
  <c r="F24" i="11"/>
  <c r="F10" i="11"/>
  <c r="G10" i="11"/>
  <c r="F11" i="11"/>
  <c r="G11" i="11"/>
  <c r="F12" i="11"/>
  <c r="G12" i="11"/>
  <c r="F13" i="11"/>
  <c r="G13" i="11"/>
  <c r="F14" i="11"/>
  <c r="G14" i="11"/>
  <c r="F15" i="11"/>
  <c r="G15" i="11"/>
  <c r="F16" i="11"/>
  <c r="G16" i="11"/>
  <c r="F17" i="11"/>
  <c r="G17" i="11"/>
  <c r="F18" i="11"/>
  <c r="G18" i="11"/>
  <c r="F19" i="11"/>
  <c r="G19" i="11"/>
  <c r="F20" i="11"/>
  <c r="G20" i="11"/>
  <c r="F21" i="11"/>
  <c r="G21" i="11"/>
  <c r="F22" i="11"/>
  <c r="G22" i="11"/>
  <c r="F23" i="11"/>
  <c r="G23" i="11"/>
  <c r="G9" i="11"/>
  <c r="G24" i="11"/>
  <c r="P25" i="6"/>
  <c r="P89" i="6"/>
  <c r="P76" i="6"/>
  <c r="P70" i="6"/>
  <c r="P46" i="6"/>
  <c r="P107" i="6"/>
  <c r="P38" i="6"/>
  <c r="P36" i="6"/>
  <c r="P43" i="6"/>
  <c r="P42" i="6"/>
  <c r="P41" i="6"/>
  <c r="P45" i="6"/>
  <c r="P296" i="6"/>
  <c r="C751" i="7"/>
  <c r="C748" i="7"/>
  <c r="C749" i="7"/>
  <c r="C750" i="7"/>
  <c r="C746" i="7"/>
  <c r="C796" i="7"/>
  <c r="C795" i="7"/>
  <c r="C788" i="7"/>
  <c r="C789" i="7"/>
  <c r="C790" i="7"/>
  <c r="C791" i="7"/>
  <c r="C792" i="7"/>
  <c r="C793" i="7"/>
  <c r="C794" i="7"/>
  <c r="C787" i="7"/>
  <c r="C778" i="7"/>
  <c r="C777" i="7"/>
  <c r="C767" i="7"/>
  <c r="C768" i="7"/>
  <c r="C769" i="7"/>
  <c r="C770" i="7"/>
  <c r="C771" i="7"/>
  <c r="C772" i="7"/>
  <c r="C773" i="7"/>
  <c r="C766" i="7"/>
  <c r="C756" i="7"/>
  <c r="C757" i="7"/>
  <c r="C758" i="7"/>
  <c r="C759" i="7"/>
  <c r="C760" i="7"/>
  <c r="C761" i="7"/>
  <c r="C762" i="7"/>
  <c r="C755" i="7"/>
  <c r="F79" i="6"/>
  <c r="S1" i="12" s="1"/>
  <c r="P209" i="6"/>
  <c r="P208" i="6"/>
  <c r="P134" i="6"/>
  <c r="P133" i="6"/>
  <c r="P135" i="6"/>
  <c r="P212" i="6"/>
  <c r="P148" i="6"/>
  <c r="P85" i="6"/>
  <c r="C13" i="4"/>
  <c r="E80" i="4"/>
  <c r="P86" i="6"/>
  <c r="AF10" i="4"/>
  <c r="AE10" i="4"/>
  <c r="AE9" i="4"/>
  <c r="AF8" i="4"/>
  <c r="AE8" i="4"/>
  <c r="AE7" i="4"/>
  <c r="AF6" i="4"/>
  <c r="AE6" i="4"/>
  <c r="AE5" i="4"/>
  <c r="AF4" i="4"/>
  <c r="AE3" i="4"/>
  <c r="AD10" i="4"/>
  <c r="AC10" i="4"/>
  <c r="AD9" i="4"/>
  <c r="AC9" i="4"/>
  <c r="AD8" i="4"/>
  <c r="AC8" i="4"/>
  <c r="AD7" i="4"/>
  <c r="AC7" i="4"/>
  <c r="AD6" i="4"/>
  <c r="AC6" i="4"/>
  <c r="AD5" i="4"/>
  <c r="AC5" i="4"/>
  <c r="AD4" i="4"/>
  <c r="AC4" i="4"/>
  <c r="AD3" i="4"/>
  <c r="AC3" i="4"/>
  <c r="AB10" i="4"/>
  <c r="AA10" i="4"/>
  <c r="AB9" i="4"/>
  <c r="AA9" i="4"/>
  <c r="AB8" i="4"/>
  <c r="AA8" i="4"/>
  <c r="AB7" i="4"/>
  <c r="AA7" i="4"/>
  <c r="AB6" i="4"/>
  <c r="AA6" i="4"/>
  <c r="AB5" i="4"/>
  <c r="AA5" i="4"/>
  <c r="AB4" i="4"/>
  <c r="AA4" i="4"/>
  <c r="AB3" i="4"/>
  <c r="AA3" i="4"/>
  <c r="Z10" i="4"/>
  <c r="Y10" i="4"/>
  <c r="Z9" i="4"/>
  <c r="Y9" i="4"/>
  <c r="Z8" i="4"/>
  <c r="Y8" i="4"/>
  <c r="Z7" i="4"/>
  <c r="Y7" i="4"/>
  <c r="Z6" i="4"/>
  <c r="Y6" i="4"/>
  <c r="Z5" i="4"/>
  <c r="Y5" i="4"/>
  <c r="Z4" i="4"/>
  <c r="Y4" i="4"/>
  <c r="Z3" i="4"/>
  <c r="Y3" i="4"/>
  <c r="X10" i="4"/>
  <c r="X9" i="4"/>
  <c r="X8" i="4"/>
  <c r="X7" i="4"/>
  <c r="X6" i="4"/>
  <c r="X5" i="4"/>
  <c r="W10" i="4"/>
  <c r="W9" i="4"/>
  <c r="W8" i="4"/>
  <c r="W7" i="4"/>
  <c r="W6" i="4"/>
  <c r="W5" i="4"/>
  <c r="X4" i="4"/>
  <c r="W4" i="4"/>
  <c r="X3" i="4"/>
  <c r="W3" i="4"/>
  <c r="E79" i="4"/>
  <c r="E35" i="4"/>
  <c r="E36" i="4"/>
  <c r="T10" i="4"/>
  <c r="S10" i="4"/>
  <c r="T9" i="4"/>
  <c r="T8" i="4"/>
  <c r="T7" i="4"/>
  <c r="T6" i="4"/>
  <c r="S6" i="4"/>
  <c r="T4" i="4"/>
  <c r="S4" i="4"/>
  <c r="S3" i="4"/>
  <c r="R10" i="4"/>
  <c r="Q10" i="4"/>
  <c r="R9" i="4"/>
  <c r="Q9" i="4"/>
  <c r="R8" i="4"/>
  <c r="Q8" i="4"/>
  <c r="R7" i="4"/>
  <c r="Q7" i="4"/>
  <c r="R6" i="4"/>
  <c r="Q6" i="4"/>
  <c r="R5" i="4"/>
  <c r="Q5" i="4"/>
  <c r="R4" i="4"/>
  <c r="Q4" i="4"/>
  <c r="R3" i="4"/>
  <c r="Q3" i="4"/>
  <c r="P10" i="4"/>
  <c r="O10" i="4"/>
  <c r="P9" i="4"/>
  <c r="O9" i="4"/>
  <c r="P8" i="4"/>
  <c r="O8" i="4"/>
  <c r="P7" i="4"/>
  <c r="O7" i="4"/>
  <c r="P6" i="4"/>
  <c r="O6" i="4"/>
  <c r="P5" i="4"/>
  <c r="O5" i="4"/>
  <c r="P4" i="4"/>
  <c r="O4" i="4"/>
  <c r="P3" i="4"/>
  <c r="O3" i="4"/>
  <c r="N10" i="4"/>
  <c r="N9" i="4"/>
  <c r="N8" i="4"/>
  <c r="N7" i="4"/>
  <c r="N6" i="4"/>
  <c r="M10" i="4"/>
  <c r="M9" i="4"/>
  <c r="M8" i="4"/>
  <c r="M7" i="4"/>
  <c r="M6" i="4"/>
  <c r="N5" i="4"/>
  <c r="M5" i="4"/>
  <c r="N4" i="4"/>
  <c r="M4" i="4"/>
  <c r="N3" i="4"/>
  <c r="M3" i="4"/>
  <c r="B10" i="4"/>
  <c r="B9" i="4"/>
  <c r="B8" i="4"/>
  <c r="B6" i="4"/>
  <c r="B7" i="4"/>
  <c r="B5" i="4"/>
  <c r="B4" i="4"/>
  <c r="B3" i="4"/>
  <c r="AF2" i="4"/>
  <c r="AE2" i="4"/>
  <c r="AD2" i="4"/>
  <c r="AC2" i="4"/>
  <c r="AB2" i="4"/>
  <c r="AA2" i="4"/>
  <c r="Z2" i="4"/>
  <c r="Y2" i="4"/>
  <c r="X2" i="4"/>
  <c r="W2" i="4"/>
  <c r="V2" i="4"/>
  <c r="U2" i="4"/>
  <c r="R2" i="4"/>
  <c r="Q2" i="4"/>
  <c r="P2" i="4"/>
  <c r="O2" i="4"/>
  <c r="N2" i="4"/>
  <c r="M2" i="4"/>
  <c r="L2" i="4"/>
  <c r="K2" i="4"/>
  <c r="J2" i="4"/>
  <c r="I2" i="4"/>
  <c r="H2" i="4"/>
  <c r="G2" i="4"/>
  <c r="D2" i="4"/>
  <c r="C2" i="4"/>
  <c r="F2" i="4"/>
  <c r="E2" i="4"/>
  <c r="D4" i="4"/>
  <c r="F4" i="4"/>
  <c r="H4" i="4"/>
  <c r="J4" i="4"/>
  <c r="C5" i="4"/>
  <c r="E5" i="4"/>
  <c r="G5" i="4"/>
  <c r="I5" i="4"/>
  <c r="D5" i="4"/>
  <c r="F5" i="4"/>
  <c r="H5" i="4"/>
  <c r="J5" i="4"/>
  <c r="C6" i="4"/>
  <c r="E6" i="4"/>
  <c r="G6" i="4"/>
  <c r="I6" i="4"/>
  <c r="D6" i="4"/>
  <c r="F6" i="4"/>
  <c r="H6" i="4"/>
  <c r="C7" i="4"/>
  <c r="E7" i="4"/>
  <c r="G7" i="4"/>
  <c r="I7" i="4"/>
  <c r="D7" i="4"/>
  <c r="F7" i="4"/>
  <c r="H7" i="4"/>
  <c r="J7" i="4"/>
  <c r="C8" i="4"/>
  <c r="E8" i="4"/>
  <c r="G8" i="4"/>
  <c r="D8" i="4"/>
  <c r="F8" i="4"/>
  <c r="H8" i="4"/>
  <c r="J8" i="4"/>
  <c r="C9" i="4"/>
  <c r="E9" i="4"/>
  <c r="G9" i="4"/>
  <c r="D9" i="4"/>
  <c r="F9" i="4"/>
  <c r="H9" i="4"/>
  <c r="J9" i="4"/>
  <c r="C10" i="4"/>
  <c r="E10" i="4"/>
  <c r="G10" i="4"/>
  <c r="D10" i="4"/>
  <c r="F10" i="4"/>
  <c r="H10" i="4"/>
  <c r="J10" i="4"/>
  <c r="L10" i="4"/>
  <c r="K4" i="4"/>
  <c r="L4" i="4"/>
  <c r="K5" i="4"/>
  <c r="L5" i="4"/>
  <c r="K6" i="4"/>
  <c r="L6" i="4"/>
  <c r="K7" i="4"/>
  <c r="L7" i="4"/>
  <c r="K8" i="4"/>
  <c r="L8" i="4"/>
  <c r="K9" i="4"/>
  <c r="L9" i="4"/>
  <c r="K10" i="4"/>
  <c r="E4" i="4"/>
  <c r="G4" i="4"/>
  <c r="I4" i="4"/>
  <c r="C4" i="4"/>
  <c r="L3" i="4"/>
  <c r="K3" i="4"/>
  <c r="E3" i="4"/>
  <c r="G3" i="4"/>
  <c r="I3" i="4"/>
  <c r="F3" i="4"/>
  <c r="H3" i="4"/>
  <c r="J3" i="4"/>
  <c r="D3" i="4"/>
  <c r="C3" i="4"/>
  <c r="Y1" i="4"/>
  <c r="AA1" i="4"/>
  <c r="AC1" i="4"/>
  <c r="AE1" i="4"/>
  <c r="W1" i="4"/>
  <c r="O1" i="4"/>
  <c r="Q1" i="4"/>
  <c r="S1" i="4"/>
  <c r="M1" i="4"/>
  <c r="K1" i="4"/>
  <c r="E1" i="4"/>
  <c r="G1" i="4"/>
  <c r="I1" i="4"/>
  <c r="C1" i="4"/>
  <c r="I25" i="6"/>
  <c r="P130" i="6"/>
  <c r="F1" i="6"/>
  <c r="P3" i="6"/>
  <c r="P5" i="6"/>
  <c r="P7" i="6"/>
  <c r="P9" i="6"/>
  <c r="P11" i="6"/>
  <c r="P23" i="6"/>
  <c r="P27" i="6"/>
  <c r="P28" i="6"/>
  <c r="P29" i="6"/>
  <c r="P30" i="6"/>
  <c r="P32" i="6"/>
  <c r="P33" i="6"/>
  <c r="P34" i="6"/>
  <c r="P44" i="6"/>
  <c r="P48" i="6"/>
  <c r="P49" i="6"/>
  <c r="P52" i="6"/>
  <c r="P53" i="6"/>
  <c r="P54" i="6"/>
  <c r="P55" i="6"/>
  <c r="P56" i="6"/>
  <c r="P57" i="6"/>
  <c r="P58" i="6"/>
  <c r="P59" i="6"/>
  <c r="P60" i="6"/>
  <c r="P61" i="6"/>
  <c r="P66" i="6"/>
  <c r="P67" i="6"/>
  <c r="P68" i="6"/>
  <c r="P77" i="6"/>
  <c r="P78" i="6"/>
  <c r="P80" i="6"/>
  <c r="P81" i="6"/>
  <c r="P82" i="6"/>
  <c r="P83" i="6"/>
  <c r="P84" i="6"/>
  <c r="P90" i="6"/>
  <c r="P91" i="6"/>
  <c r="P93" i="6"/>
  <c r="P94" i="6"/>
  <c r="P95" i="6"/>
  <c r="P96" i="6"/>
  <c r="P97" i="6"/>
  <c r="P98" i="6"/>
  <c r="P99" i="6"/>
  <c r="P104" i="6"/>
  <c r="P105" i="6"/>
  <c r="P106" i="6"/>
  <c r="P112" i="6"/>
  <c r="P113" i="6"/>
  <c r="P114" i="6"/>
  <c r="P115" i="6"/>
  <c r="P118" i="6"/>
  <c r="P119" i="6"/>
  <c r="P120" i="6"/>
  <c r="P121" i="6"/>
  <c r="P122" i="6"/>
  <c r="P123" i="6"/>
  <c r="P140" i="6"/>
  <c r="P141" i="6"/>
  <c r="P150" i="6"/>
  <c r="P151" i="6"/>
  <c r="P152" i="6"/>
  <c r="P171" i="6"/>
  <c r="P172" i="6"/>
  <c r="P173" i="6"/>
  <c r="P174" i="6"/>
  <c r="P175" i="6"/>
  <c r="P176" i="6"/>
  <c r="P177" i="6"/>
  <c r="P178" i="6"/>
  <c r="P179" i="6"/>
  <c r="P180" i="6"/>
  <c r="P181" i="6"/>
  <c r="P182" i="6"/>
  <c r="P183" i="6"/>
  <c r="P184" i="6"/>
  <c r="P185" i="6"/>
  <c r="P186" i="6"/>
  <c r="P187" i="6"/>
  <c r="P188" i="6"/>
  <c r="P189" i="6"/>
  <c r="P190" i="6"/>
  <c r="P191" i="6"/>
  <c r="P192" i="6"/>
  <c r="P193" i="6"/>
  <c r="P194" i="6"/>
  <c r="P195" i="6"/>
  <c r="P196" i="6"/>
  <c r="P197" i="6"/>
  <c r="P198" i="6"/>
  <c r="P199" i="6"/>
  <c r="P200" i="6"/>
  <c r="P201" i="6"/>
  <c r="P202" i="6"/>
  <c r="P207" i="6"/>
  <c r="P210" i="6"/>
  <c r="P211" i="6"/>
  <c r="D241" i="6"/>
  <c r="E241" i="6"/>
  <c r="E7" i="11" s="1"/>
  <c r="F7" i="11" s="1"/>
  <c r="G7" i="11" s="1"/>
  <c r="F241" i="6"/>
  <c r="D242" i="6"/>
  <c r="E242" i="6"/>
  <c r="F242" i="6"/>
  <c r="P243" i="6"/>
  <c r="P245" i="6"/>
  <c r="P267" i="6"/>
  <c r="P270" i="6"/>
  <c r="D291" i="6"/>
  <c r="E25" i="11" s="1"/>
  <c r="F25" i="11" s="1"/>
  <c r="G25" i="11" s="1"/>
  <c r="E291" i="6"/>
  <c r="E26" i="11" s="1"/>
  <c r="F26" i="11" s="1"/>
  <c r="G26" i="11" s="1"/>
  <c r="G291" i="6"/>
  <c r="E27" i="11" s="1"/>
  <c r="F27" i="11" s="1"/>
  <c r="G27" i="11" s="1"/>
  <c r="D292" i="6"/>
  <c r="E292" i="6"/>
  <c r="G292" i="6"/>
  <c r="P294" i="6"/>
  <c r="J487" i="7"/>
  <c r="J12" i="7"/>
  <c r="J483" i="7"/>
  <c r="J729" i="7"/>
  <c r="J732" i="7"/>
  <c r="J758" i="7" l="1"/>
  <c r="J762" i="7"/>
  <c r="J6" i="4"/>
  <c r="B678" i="7"/>
  <c r="N672" i="7"/>
  <c r="AE4" i="4"/>
  <c r="N725" i="7"/>
  <c r="N724" i="7"/>
  <c r="N722" i="7"/>
  <c r="N721" i="7"/>
  <c r="N723" i="7"/>
  <c r="N720" i="7"/>
  <c r="N719" i="7"/>
  <c r="N718" i="7"/>
  <c r="N704" i="7"/>
  <c r="N646" i="7"/>
  <c r="N677" i="7"/>
  <c r="N616" i="7"/>
  <c r="N700" i="7"/>
  <c r="N701" i="7"/>
  <c r="N698" i="7"/>
  <c r="N657" i="7"/>
  <c r="N611" i="7"/>
  <c r="N640" i="7"/>
  <c r="N671" i="7"/>
  <c r="N632" i="7"/>
  <c r="N716" i="7"/>
  <c r="N687" i="7"/>
  <c r="N639" i="7"/>
  <c r="N643" i="7"/>
  <c r="N670" i="7"/>
  <c r="N622" i="7"/>
  <c r="N709" i="7"/>
  <c r="N653" i="7"/>
  <c r="N679" i="7"/>
  <c r="N706" i="7"/>
  <c r="N663" i="7"/>
  <c r="N694" i="7"/>
  <c r="N629" i="7"/>
  <c r="N656" i="7"/>
  <c r="N705" i="7"/>
  <c r="N688" i="7"/>
  <c r="N637" i="7"/>
  <c r="N623" i="7"/>
  <c r="N617" i="7"/>
  <c r="N673" i="7"/>
  <c r="N712" i="7"/>
  <c r="N713" i="7"/>
  <c r="N710" i="7"/>
  <c r="N681" i="7"/>
  <c r="N633" i="7"/>
  <c r="N667" i="7"/>
  <c r="N664" i="7"/>
  <c r="N695" i="7"/>
  <c r="N647" i="7"/>
  <c r="N680" i="7"/>
  <c r="N707" i="7"/>
  <c r="N711" i="7"/>
  <c r="N618" i="7"/>
  <c r="N699" i="7"/>
  <c r="N675" i="7"/>
  <c r="N651" i="7"/>
  <c r="N627" i="7"/>
  <c r="N615" i="7"/>
  <c r="N691" i="7"/>
  <c r="N682" i="7"/>
  <c r="N658" i="7"/>
  <c r="N634" i="7"/>
  <c r="N610" i="7"/>
  <c r="N661" i="7"/>
  <c r="N689" i="7"/>
  <c r="N665" i="7"/>
  <c r="N641" i="7"/>
  <c r="N621" i="7"/>
  <c r="N703" i="7"/>
  <c r="N674" i="7"/>
  <c r="N650" i="7"/>
  <c r="N626" i="7"/>
  <c r="N620" i="7"/>
  <c r="N697" i="7"/>
  <c r="N717" i="7"/>
  <c r="N693" i="7"/>
  <c r="N669" i="7"/>
  <c r="N645" i="7"/>
  <c r="N619" i="7"/>
  <c r="N715" i="7"/>
  <c r="N676" i="7"/>
  <c r="N652" i="7"/>
  <c r="N628" i="7"/>
  <c r="N614" i="7"/>
  <c r="N685" i="7"/>
  <c r="N683" i="7"/>
  <c r="N659" i="7"/>
  <c r="N635" i="7"/>
  <c r="N609" i="7"/>
  <c r="N631" i="7"/>
  <c r="N692" i="7"/>
  <c r="N668" i="7"/>
  <c r="N644" i="7"/>
  <c r="N608" i="7"/>
  <c r="N625" i="7"/>
  <c r="N613" i="7"/>
  <c r="N655" i="7"/>
  <c r="N686" i="7"/>
  <c r="N662" i="7"/>
  <c r="N638" i="7"/>
  <c r="N612" i="7"/>
  <c r="N649" i="7"/>
  <c r="N606" i="7"/>
  <c r="N607" i="7"/>
  <c r="N605" i="7"/>
  <c r="N600" i="7"/>
  <c r="N594" i="7"/>
  <c r="N595" i="7"/>
  <c r="N596" i="7"/>
  <c r="N601" i="7"/>
  <c r="N590" i="7"/>
  <c r="N592" i="7"/>
  <c r="N597" i="7"/>
  <c r="N602" i="7"/>
  <c r="N591" i="7"/>
  <c r="N604" i="7"/>
  <c r="N593" i="7"/>
  <c r="N598" i="7"/>
  <c r="N603" i="7"/>
  <c r="N599" i="7"/>
  <c r="N589" i="7"/>
  <c r="N588" i="7"/>
  <c r="N587" i="7"/>
  <c r="N525" i="7"/>
  <c r="N546" i="7"/>
  <c r="N563" i="7"/>
  <c r="N532" i="7"/>
  <c r="N553" i="7"/>
  <c r="N574" i="7"/>
  <c r="N584" i="7"/>
  <c r="N552" i="7"/>
  <c r="N573" i="7"/>
  <c r="N541" i="7"/>
  <c r="N562" i="7"/>
  <c r="N530" i="7"/>
  <c r="N531" i="7"/>
  <c r="N536" i="7"/>
  <c r="N557" i="7"/>
  <c r="N564" i="7"/>
  <c r="N585" i="7"/>
  <c r="N542" i="7"/>
  <c r="N547" i="7"/>
  <c r="N580" i="7"/>
  <c r="N548" i="7"/>
  <c r="N569" i="7"/>
  <c r="N537" i="7"/>
  <c r="N558" i="7"/>
  <c r="N526" i="7"/>
  <c r="N579" i="7"/>
  <c r="N568" i="7"/>
  <c r="N578" i="7"/>
  <c r="N576" i="7"/>
  <c r="N560" i="7"/>
  <c r="N544" i="7"/>
  <c r="N528" i="7"/>
  <c r="N581" i="7"/>
  <c r="N565" i="7"/>
  <c r="N549" i="7"/>
  <c r="N533" i="7"/>
  <c r="N586" i="7"/>
  <c r="N570" i="7"/>
  <c r="N554" i="7"/>
  <c r="N538" i="7"/>
  <c r="N575" i="7"/>
  <c r="N559" i="7"/>
  <c r="N543" i="7"/>
  <c r="N527" i="7"/>
  <c r="N572" i="7"/>
  <c r="N556" i="7"/>
  <c r="N540" i="7"/>
  <c r="N524" i="7"/>
  <c r="N577" i="7"/>
  <c r="N561" i="7"/>
  <c r="N545" i="7"/>
  <c r="N529" i="7"/>
  <c r="N582" i="7"/>
  <c r="N566" i="7"/>
  <c r="N550" i="7"/>
  <c r="N534" i="7"/>
  <c r="N571" i="7"/>
  <c r="N555" i="7"/>
  <c r="N539" i="7"/>
  <c r="N523" i="7"/>
  <c r="N583" i="7"/>
  <c r="N567" i="7"/>
  <c r="N551" i="7"/>
  <c r="N535" i="7"/>
  <c r="N522" i="7"/>
  <c r="N520" i="7"/>
  <c r="N521" i="7"/>
  <c r="N518" i="7"/>
  <c r="N519" i="7"/>
  <c r="N517" i="7"/>
  <c r="N504" i="7"/>
  <c r="N468" i="7"/>
  <c r="N489" i="7"/>
  <c r="N510" i="7"/>
  <c r="N483" i="7"/>
  <c r="N488" i="7"/>
  <c r="N509" i="7"/>
  <c r="N477" i="7"/>
  <c r="N498" i="7"/>
  <c r="N493" i="7"/>
  <c r="N482" i="7"/>
  <c r="N500" i="7"/>
  <c r="N478" i="7"/>
  <c r="N516" i="7"/>
  <c r="N484" i="7"/>
  <c r="N505" i="7"/>
  <c r="N473" i="7"/>
  <c r="N494" i="7"/>
  <c r="N515" i="7"/>
  <c r="N472" i="7"/>
  <c r="N514" i="7"/>
  <c r="N499" i="7"/>
  <c r="N512" i="7"/>
  <c r="N496" i="7"/>
  <c r="N480" i="7"/>
  <c r="N501" i="7"/>
  <c r="N485" i="7"/>
  <c r="N469" i="7"/>
  <c r="N506" i="7"/>
  <c r="N490" i="7"/>
  <c r="N474" i="7"/>
  <c r="N511" i="7"/>
  <c r="N495" i="7"/>
  <c r="N479" i="7"/>
  <c r="N508" i="7"/>
  <c r="N492" i="7"/>
  <c r="N476" i="7"/>
  <c r="N513" i="7"/>
  <c r="N497" i="7"/>
  <c r="N481" i="7"/>
  <c r="N502" i="7"/>
  <c r="N486" i="7"/>
  <c r="N470" i="7"/>
  <c r="N507" i="7"/>
  <c r="N491" i="7"/>
  <c r="N475" i="7"/>
  <c r="N503" i="7"/>
  <c r="N487" i="7"/>
  <c r="N471" i="7"/>
  <c r="N453" i="7"/>
  <c r="N454" i="7"/>
  <c r="N455" i="7"/>
  <c r="N466" i="7"/>
  <c r="N467" i="7"/>
  <c r="N457" i="7"/>
  <c r="N462" i="7"/>
  <c r="N461" i="7"/>
  <c r="N464" i="7"/>
  <c r="N458" i="7"/>
  <c r="N463" i="7"/>
  <c r="N460" i="7"/>
  <c r="N465" i="7"/>
  <c r="N459" i="7"/>
  <c r="N450" i="7"/>
  <c r="N451" i="7"/>
  <c r="N448" i="7"/>
  <c r="N449" i="7"/>
  <c r="N447" i="7"/>
  <c r="N441" i="7"/>
  <c r="N440" i="7"/>
  <c r="N439" i="7"/>
  <c r="N437" i="7"/>
  <c r="N435" i="7"/>
  <c r="N436" i="7"/>
  <c r="N251" i="7"/>
  <c r="N250" i="7"/>
  <c r="N252" i="7"/>
  <c r="N244" i="7"/>
  <c r="N245" i="7"/>
  <c r="N246" i="7"/>
  <c r="N238" i="7"/>
  <c r="N239" i="7"/>
  <c r="N240" i="7"/>
  <c r="N232" i="7"/>
  <c r="N233" i="7"/>
  <c r="N234" i="7"/>
  <c r="N227" i="7"/>
  <c r="N228" i="7"/>
  <c r="N226" i="7"/>
  <c r="N221" i="7"/>
  <c r="N222" i="7"/>
  <c r="N220" i="7"/>
  <c r="N216" i="7"/>
  <c r="N215" i="7"/>
  <c r="N214" i="7"/>
  <c r="N208" i="7"/>
  <c r="N209" i="7"/>
  <c r="N210" i="7"/>
  <c r="N203" i="7"/>
  <c r="N202" i="7"/>
  <c r="N204" i="7"/>
  <c r="N196" i="7"/>
  <c r="N197" i="7"/>
  <c r="N198" i="7"/>
  <c r="N190" i="7"/>
  <c r="N191" i="7"/>
  <c r="N192" i="7"/>
  <c r="N185" i="7"/>
  <c r="N184" i="7"/>
  <c r="N186" i="7"/>
  <c r="N180" i="7"/>
  <c r="N179" i="7"/>
  <c r="N178" i="7"/>
  <c r="N174" i="7"/>
  <c r="N173" i="7"/>
  <c r="N172" i="7"/>
  <c r="N168" i="7"/>
  <c r="N167" i="7"/>
  <c r="N166" i="7"/>
  <c r="N160" i="7"/>
  <c r="N161" i="7"/>
  <c r="N162" i="7"/>
  <c r="N155" i="7"/>
  <c r="N154" i="7"/>
  <c r="N156" i="7"/>
  <c r="N148" i="7"/>
  <c r="N149" i="7"/>
  <c r="N150" i="7"/>
  <c r="N143" i="7"/>
  <c r="N142" i="7"/>
  <c r="N144" i="7"/>
  <c r="N137" i="7"/>
  <c r="N136" i="7"/>
  <c r="N138" i="7"/>
  <c r="N131" i="7"/>
  <c r="N132" i="7"/>
  <c r="N130" i="7"/>
  <c r="N125" i="7"/>
  <c r="N126" i="7"/>
  <c r="N124" i="7"/>
  <c r="N122" i="7"/>
  <c r="N121" i="7"/>
  <c r="N119" i="7"/>
  <c r="N118" i="7"/>
  <c r="N117" i="7"/>
  <c r="N115" i="7"/>
  <c r="N116" i="7"/>
  <c r="N84" i="7"/>
  <c r="N83" i="7"/>
  <c r="N76" i="7"/>
  <c r="N75" i="7"/>
  <c r="N82" i="7"/>
  <c r="N114" i="7"/>
  <c r="N113" i="7"/>
  <c r="N108" i="7"/>
  <c r="N103" i="7"/>
  <c r="N92" i="7"/>
  <c r="N93" i="7"/>
  <c r="N94" i="7"/>
  <c r="N104" i="7"/>
  <c r="N109" i="7"/>
  <c r="N110" i="7"/>
  <c r="N99" i="7"/>
  <c r="N88" i="7"/>
  <c r="N98" i="7"/>
  <c r="N106" i="7"/>
  <c r="N90" i="7"/>
  <c r="N111" i="7"/>
  <c r="N95" i="7"/>
  <c r="N100" i="7"/>
  <c r="N105" i="7"/>
  <c r="N89" i="7"/>
  <c r="N102" i="7"/>
  <c r="N107" i="7"/>
  <c r="N91" i="7"/>
  <c r="N112" i="7"/>
  <c r="N96" i="7"/>
  <c r="N101" i="7"/>
  <c r="N97" i="7"/>
  <c r="N87" i="7"/>
  <c r="N85" i="7"/>
  <c r="N86" i="7"/>
  <c r="N81" i="7"/>
  <c r="N78" i="7"/>
  <c r="N77" i="7"/>
  <c r="N79" i="7"/>
  <c r="N72" i="7"/>
  <c r="N71" i="7"/>
  <c r="N74" i="7"/>
  <c r="N73" i="7"/>
  <c r="N70" i="7"/>
  <c r="N68" i="7"/>
  <c r="N61" i="7"/>
  <c r="N62" i="7"/>
  <c r="N60" i="7"/>
  <c r="N66" i="7"/>
  <c r="N58" i="7"/>
  <c r="N63" i="7"/>
  <c r="N57" i="7"/>
  <c r="N59" i="7"/>
  <c r="N64" i="7"/>
  <c r="N65" i="7"/>
  <c r="N56" i="7"/>
  <c r="N50" i="7"/>
  <c r="N51" i="7"/>
  <c r="N52" i="7"/>
  <c r="N54" i="7"/>
  <c r="N53" i="7"/>
  <c r="N34" i="7"/>
  <c r="N45" i="7"/>
  <c r="N39" i="7"/>
  <c r="N28" i="7"/>
  <c r="N29" i="7"/>
  <c r="N22" i="7"/>
  <c r="N30" i="7"/>
  <c r="N40" i="7"/>
  <c r="N46" i="7"/>
  <c r="N35" i="7"/>
  <c r="N23" i="7"/>
  <c r="N44" i="7"/>
  <c r="N42" i="7"/>
  <c r="N25" i="7"/>
  <c r="N47" i="7"/>
  <c r="N31" i="7"/>
  <c r="N36" i="7"/>
  <c r="N41" i="7"/>
  <c r="N24" i="7"/>
  <c r="N38" i="7"/>
  <c r="N21" i="7"/>
  <c r="N43" i="7"/>
  <c r="N27" i="7"/>
  <c r="N48" i="7"/>
  <c r="N32" i="7"/>
  <c r="N37" i="7"/>
  <c r="N20" i="7"/>
  <c r="N49" i="7"/>
  <c r="N33" i="7"/>
  <c r="N18" i="7"/>
  <c r="N19" i="7"/>
  <c r="N17" i="7"/>
  <c r="N13" i="7"/>
  <c r="N10" i="7"/>
  <c r="N794" i="7"/>
  <c r="N789" i="7"/>
  <c r="N746" i="7"/>
  <c r="I242" i="6"/>
  <c r="G226" i="6"/>
  <c r="P223" i="6"/>
  <c r="H291" i="6"/>
  <c r="P275" i="6"/>
  <c r="G242" i="6"/>
  <c r="E6" i="11"/>
  <c r="F6" i="11" s="1"/>
  <c r="G6" i="11" s="1"/>
  <c r="G241" i="6"/>
  <c r="P280" i="6"/>
  <c r="S5" i="4"/>
  <c r="AF3" i="4"/>
  <c r="AF7" i="4"/>
  <c r="AF9" i="4"/>
  <c r="P274" i="6"/>
  <c r="H292" i="6"/>
  <c r="P226" i="6"/>
  <c r="N797" i="7"/>
  <c r="N787" i="7"/>
  <c r="N741" i="7"/>
  <c r="N755" i="7"/>
  <c r="J727" i="7"/>
  <c r="J733" i="7"/>
  <c r="J728" i="7"/>
  <c r="N790" i="7" l="1"/>
  <c r="N788" i="7"/>
  <c r="N757" i="7"/>
  <c r="B684" i="7"/>
  <c r="N678" i="7"/>
  <c r="N759" i="7"/>
  <c r="N793" i="7"/>
  <c r="N756" i="7"/>
  <c r="N795" i="7"/>
  <c r="N761" i="7"/>
  <c r="N782" i="7"/>
  <c r="N772" i="7"/>
  <c r="N792" i="7"/>
  <c r="N739" i="7"/>
  <c r="N796" i="7"/>
  <c r="N766" i="7"/>
  <c r="N760" i="7"/>
  <c r="N771" i="7"/>
  <c r="N738" i="7"/>
  <c r="N791" i="7"/>
  <c r="N783" i="7"/>
  <c r="N767" i="7"/>
  <c r="N768" i="7"/>
  <c r="N732" i="7"/>
  <c r="N777" i="7"/>
  <c r="N770" i="7"/>
  <c r="N733" i="7"/>
  <c r="N778" i="7"/>
  <c r="N729" i="7"/>
  <c r="N769" i="7"/>
  <c r="N730" i="7"/>
  <c r="N773" i="7"/>
  <c r="N727" i="7"/>
  <c r="N758" i="7"/>
  <c r="N728" i="7"/>
  <c r="N762" i="7"/>
  <c r="N736" i="7"/>
  <c r="N735" i="7"/>
  <c r="F216" i="6"/>
  <c r="F214" i="6"/>
  <c r="J443" i="7"/>
  <c r="J445" i="7"/>
  <c r="J748" i="7" l="1"/>
  <c r="N748" i="7" s="1"/>
  <c r="J750" i="7"/>
  <c r="N750" i="7" s="1"/>
  <c r="B690" i="7"/>
  <c r="N684" i="7"/>
  <c r="P216" i="6"/>
  <c r="N749" i="7"/>
  <c r="P214" i="6"/>
  <c r="F217" i="6"/>
  <c r="P215" i="6"/>
  <c r="J446" i="7"/>
  <c r="J751" i="7" l="1"/>
  <c r="B696" i="7"/>
  <c r="N690" i="7"/>
  <c r="E5" i="11"/>
  <c r="F5" i="11" s="1"/>
  <c r="G5" i="11" s="1"/>
  <c r="E4" i="11"/>
  <c r="F4" i="11" s="1"/>
  <c r="G4" i="11" s="1"/>
  <c r="B702" i="7" l="1"/>
  <c r="N696" i="7"/>
  <c r="N751" i="7"/>
  <c r="B708" i="7" l="1"/>
  <c r="N702" i="7"/>
  <c r="B714" i="7" l="1"/>
  <c r="N708" i="7"/>
  <c r="N714" i="7" l="1"/>
</calcChain>
</file>

<file path=xl/comments1.xml><?xml version="1.0" encoding="utf-8"?>
<comments xmlns="http://schemas.openxmlformats.org/spreadsheetml/2006/main">
  <authors>
    <author>Andrew Potthurst</author>
    <author>Rob Langton</author>
    <author>MPA</author>
    <author>Stephen Blanchard</author>
  </authors>
  <commentList>
    <comment ref="B3" authorId="0" shapeId="0">
      <text>
        <r>
          <rPr>
            <b/>
            <sz val="9"/>
            <color indexed="81"/>
            <rFont val="Tahoma"/>
            <family val="2"/>
          </rPr>
          <t xml:space="preserve">MANDATORY: </t>
        </r>
        <r>
          <rPr>
            <sz val="9"/>
            <color indexed="81"/>
            <rFont val="Tahoma"/>
            <family val="2"/>
          </rPr>
          <t>The classification of the document</t>
        </r>
      </text>
    </comment>
    <comment ref="B5" authorId="1" shapeId="0">
      <text>
        <r>
          <rPr>
            <b/>
            <sz val="9"/>
            <color indexed="81"/>
            <rFont val="Tahoma"/>
            <family val="2"/>
          </rPr>
          <t xml:space="preserve">MANDATORY: </t>
        </r>
        <r>
          <rPr>
            <sz val="9"/>
            <color indexed="81"/>
            <rFont val="Tahoma"/>
            <family val="2"/>
          </rPr>
          <t>Date of sign off by the SRO</t>
        </r>
      </text>
    </comment>
    <comment ref="B7" authorId="1" shapeId="0">
      <text>
        <r>
          <rPr>
            <b/>
            <sz val="9"/>
            <color indexed="81"/>
            <rFont val="Tahoma"/>
            <family val="2"/>
          </rPr>
          <t xml:space="preserve">Optional unless Departmental processes require it Mandated: </t>
        </r>
        <r>
          <rPr>
            <sz val="9"/>
            <color indexed="81"/>
            <rFont val="Tahoma"/>
            <family val="2"/>
          </rPr>
          <t>FD Name and date of approval.</t>
        </r>
      </text>
    </comment>
    <comment ref="B9" authorId="0" shapeId="0">
      <text>
        <r>
          <rPr>
            <b/>
            <sz val="9"/>
            <color indexed="81"/>
            <rFont val="Tahoma"/>
            <family val="2"/>
          </rPr>
          <t>MANDATORY</t>
        </r>
      </text>
    </comment>
    <comment ref="F9" authorId="0" shapeId="0">
      <text>
        <r>
          <rPr>
            <b/>
            <sz val="9"/>
            <color indexed="81"/>
            <rFont val="Tahoma"/>
            <family val="2"/>
          </rPr>
          <t>MANDATORY</t>
        </r>
      </text>
    </comment>
    <comment ref="B11" authorId="0" shapeId="0">
      <text>
        <r>
          <rPr>
            <b/>
            <sz val="9"/>
            <color indexed="81"/>
            <rFont val="Tahoma"/>
            <family val="2"/>
          </rPr>
          <t xml:space="preserve">MANDATORY: </t>
        </r>
        <r>
          <rPr>
            <sz val="9"/>
            <color indexed="81"/>
            <rFont val="Tahoma"/>
            <family val="2"/>
          </rPr>
          <t>PMO or equivalent representative</t>
        </r>
      </text>
    </comment>
    <comment ref="F11" authorId="0" shapeId="0">
      <text>
        <r>
          <rPr>
            <b/>
            <sz val="9"/>
            <color indexed="81"/>
            <rFont val="Tahoma"/>
            <family val="2"/>
          </rPr>
          <t>MANDATORY</t>
        </r>
      </text>
    </comment>
    <comment ref="B23" authorId="0" shapeId="0">
      <text>
        <r>
          <rPr>
            <b/>
            <sz val="9"/>
            <color indexed="81"/>
            <rFont val="Tahoma"/>
            <family val="2"/>
          </rPr>
          <t>MANDATORY:</t>
        </r>
        <r>
          <rPr>
            <sz val="9"/>
            <color indexed="81"/>
            <rFont val="Tahoma"/>
            <family val="2"/>
          </rPr>
          <t xml:space="preserve"> The current name of the project or programme as is in use</t>
        </r>
      </text>
    </comment>
    <comment ref="B25" authorId="0" shapeId="0">
      <text>
        <r>
          <rPr>
            <b/>
            <sz val="9"/>
            <color indexed="81"/>
            <rFont val="Tahoma"/>
            <family val="2"/>
          </rPr>
          <t xml:space="preserve">MANDATORY ROW: </t>
        </r>
        <r>
          <rPr>
            <sz val="9"/>
            <color indexed="81"/>
            <rFont val="Tahoma"/>
            <family val="2"/>
          </rPr>
          <t>To be completed by IPA</t>
        </r>
      </text>
    </comment>
    <comment ref="B27" authorId="0" shapeId="0">
      <text>
        <r>
          <rPr>
            <b/>
            <sz val="9"/>
            <color indexed="81"/>
            <rFont val="Tahoma"/>
            <family val="2"/>
          </rPr>
          <t>MANDATORY DROP DOWN:</t>
        </r>
        <r>
          <rPr>
            <sz val="9"/>
            <color indexed="81"/>
            <rFont val="Tahoma"/>
            <family val="2"/>
          </rPr>
          <t xml:space="preserve"> The Ministerial department which has ultimate accountability for the project or programme. This is defined as the host department of the Principle Accounting Officer.</t>
        </r>
      </text>
    </comment>
    <comment ref="B28" authorId="2" shapeId="0">
      <text>
        <r>
          <rPr>
            <b/>
            <sz val="9"/>
            <color indexed="81"/>
            <rFont val="Tahoma"/>
            <family val="2"/>
          </rPr>
          <t>OPTIONAL:</t>
        </r>
        <r>
          <rPr>
            <sz val="9"/>
            <color indexed="81"/>
            <rFont val="Tahoma"/>
            <family val="2"/>
          </rPr>
          <t xml:space="preserve">
If project / programme is part of sub-portfolio that the dept. etc. would like to see a dashboard for, record a consistent sub-portfolio name here. E.g. DoH Informatics; MoD Capability, MoD Transformation, etc.</t>
        </r>
      </text>
    </comment>
    <comment ref="B29" authorId="0" shapeId="0">
      <text>
        <r>
          <rPr>
            <b/>
            <sz val="9"/>
            <color indexed="81"/>
            <rFont val="Tahoma"/>
            <family val="2"/>
          </rPr>
          <t xml:space="preserve">DEPENDENT: </t>
        </r>
        <r>
          <rPr>
            <sz val="9"/>
            <color indexed="81"/>
            <rFont val="Tahoma"/>
            <family val="2"/>
          </rPr>
          <t>If delivery vehicle not the reporting department i.e. is an Agency or equivalent, please note here - second field available if required
This is not the reporting department</t>
        </r>
      </text>
    </comment>
    <comment ref="B32" authorId="0" shapeId="0">
      <text>
        <r>
          <rPr>
            <b/>
            <sz val="9"/>
            <color indexed="81"/>
            <rFont val="Tahoma"/>
            <family val="2"/>
          </rPr>
          <t xml:space="preserve">MANDATORY DROP DOWN: </t>
        </r>
        <r>
          <rPr>
            <sz val="9"/>
            <color indexed="81"/>
            <rFont val="Tahoma"/>
            <family val="2"/>
          </rPr>
          <t>Please select 'Other' if not Project or Programme</t>
        </r>
      </text>
    </comment>
    <comment ref="B33" authorId="0" shapeId="0">
      <text>
        <r>
          <rPr>
            <b/>
            <sz val="9"/>
            <color indexed="81"/>
            <rFont val="Tahoma"/>
            <family val="2"/>
          </rPr>
          <t>DEPENDENT:</t>
        </r>
        <r>
          <rPr>
            <sz val="9"/>
            <color indexed="81"/>
            <rFont val="Tahoma"/>
            <family val="2"/>
          </rPr>
          <t xml:space="preserve"> If 'Other' selected above, please describe. PLEASE ENSURE ANSWER IS NOT ONE OF THE DROP DOWN OPTIONS BEFORE USING 'OTHER'</t>
        </r>
      </text>
    </comment>
    <comment ref="B34" authorId="0" shapeId="0">
      <text>
        <r>
          <rPr>
            <b/>
            <sz val="9"/>
            <color indexed="81"/>
            <rFont val="Tahoma"/>
            <family val="2"/>
          </rPr>
          <t>MANDATORY DROP DOWN:</t>
        </r>
        <r>
          <rPr>
            <sz val="9"/>
            <color indexed="81"/>
            <rFont val="Tahoma"/>
            <family val="2"/>
          </rPr>
          <t xml:space="preserve"> Select project / programme delivery method</t>
        </r>
      </text>
    </comment>
    <comment ref="B36" authorId="0" shapeId="0">
      <text>
        <r>
          <rPr>
            <b/>
            <sz val="9"/>
            <color indexed="81"/>
            <rFont val="Tahoma"/>
            <family val="2"/>
          </rPr>
          <t xml:space="preserve">MANDATORY: 
</t>
        </r>
        <r>
          <rPr>
            <sz val="9"/>
            <color indexed="81"/>
            <rFont val="Tahoma"/>
            <family val="2"/>
          </rPr>
          <t xml:space="preserve">BRIEF One or two lines describing what the project / programme is doing
</t>
        </r>
      </text>
    </comment>
    <comment ref="B38" authorId="0" shapeId="0">
      <text>
        <r>
          <rPr>
            <b/>
            <sz val="9"/>
            <color indexed="81"/>
            <rFont val="Tahoma"/>
            <family val="2"/>
          </rPr>
          <t xml:space="preserve">MANDATORY: </t>
        </r>
        <r>
          <rPr>
            <sz val="9"/>
            <color indexed="81"/>
            <rFont val="Tahoma"/>
            <family val="2"/>
          </rPr>
          <t>Please link project to Strategic Objectives in Single Departmental plans</t>
        </r>
      </text>
    </comment>
    <comment ref="B41" authorId="0" shapeId="0">
      <text>
        <r>
          <rPr>
            <b/>
            <sz val="9"/>
            <color indexed="81"/>
            <rFont val="Tahoma"/>
            <family val="2"/>
          </rPr>
          <t xml:space="preserve">MANDATORY DROP DOWN: </t>
        </r>
        <r>
          <rPr>
            <sz val="9"/>
            <color indexed="81"/>
            <rFont val="Tahoma"/>
            <family val="2"/>
          </rPr>
          <t>Please select from the defined list of categories (see guidance for definitions). As projects / programmes are not always easily described in one category, more drop downs have been provided. If 'Other' selected, please describe
Primary means MOST IMPORTANT OUTCOME'
If you choose procurement, please see the guidance around 'Steel' - 1.06 the guidance
PLEASE ENSURE ANSWER IS NOT ONE OF THE DROP DOWN OPTIONS BEFORE USING 'OTHER'</t>
        </r>
      </text>
    </comment>
    <comment ref="B44" authorId="0" shapeId="0">
      <text>
        <r>
          <rPr>
            <b/>
            <sz val="9"/>
            <color indexed="81"/>
            <rFont val="Tahoma"/>
            <family val="2"/>
          </rPr>
          <t>DEPENDENT:</t>
        </r>
        <r>
          <rPr>
            <sz val="9"/>
            <color indexed="81"/>
            <rFont val="Tahoma"/>
            <family val="2"/>
          </rPr>
          <t xml:space="preserve"> If 'Other' selected above, please describe</t>
        </r>
      </text>
    </comment>
    <comment ref="B46" authorId="0" shapeId="0">
      <text>
        <r>
          <rPr>
            <b/>
            <sz val="9"/>
            <color indexed="81"/>
            <rFont val="Tahoma"/>
            <family val="2"/>
          </rPr>
          <t xml:space="preserve">MANDATORY: </t>
        </r>
        <r>
          <rPr>
            <sz val="9"/>
            <color indexed="81"/>
            <rFont val="Tahoma"/>
            <family val="2"/>
          </rPr>
          <t>To be completed by MPA</t>
        </r>
      </text>
    </comment>
    <comment ref="B48" authorId="0" shapeId="0">
      <text>
        <r>
          <rPr>
            <b/>
            <sz val="9"/>
            <color indexed="81"/>
            <rFont val="Tahoma"/>
            <family val="2"/>
          </rPr>
          <t xml:space="preserve">MANDATORY: </t>
        </r>
        <r>
          <rPr>
            <sz val="9"/>
            <color indexed="81"/>
            <rFont val="Tahoma"/>
            <family val="2"/>
          </rPr>
          <t>For projects / programmes post approved OBC, please indicate whether any scope change. This does not mean future scope changes</t>
        </r>
      </text>
    </comment>
    <comment ref="B49" authorId="0" shapeId="0">
      <text>
        <r>
          <rPr>
            <b/>
            <sz val="9"/>
            <color indexed="81"/>
            <rFont val="Tahoma"/>
            <family val="2"/>
          </rPr>
          <t xml:space="preserve">DEPENDENT: </t>
        </r>
        <r>
          <rPr>
            <sz val="9"/>
            <color indexed="81"/>
            <rFont val="Tahoma"/>
            <family val="2"/>
          </rPr>
          <t>If scope change selected above, please describe</t>
        </r>
      </text>
    </comment>
    <comment ref="B52" authorId="0" shapeId="0">
      <text>
        <r>
          <rPr>
            <b/>
            <sz val="9"/>
            <color indexed="81"/>
            <rFont val="Tahoma"/>
            <family val="2"/>
          </rPr>
          <t xml:space="preserve">MANDATORY: </t>
        </r>
        <r>
          <rPr>
            <sz val="9"/>
            <color indexed="81"/>
            <rFont val="Tahoma"/>
            <family val="2"/>
          </rPr>
          <t xml:space="preserve">Please briefly  indicate specific individual outcomes (up to 10 outcome spaces provided) from the most recent Business case, and use </t>
        </r>
        <r>
          <rPr>
            <b/>
            <sz val="9"/>
            <color indexed="81"/>
            <rFont val="Tahoma"/>
            <family val="2"/>
          </rPr>
          <t>MANDATORY DROP DOWN</t>
        </r>
        <r>
          <rPr>
            <sz val="9"/>
            <color indexed="81"/>
            <rFont val="Tahoma"/>
            <family val="2"/>
          </rPr>
          <t xml:space="preserve"> to indicate whether Benefit monetised or non-monetised</t>
        </r>
      </text>
    </comment>
    <comment ref="B66" authorId="2" shapeId="0">
      <text>
        <r>
          <rPr>
            <b/>
            <sz val="9"/>
            <color indexed="81"/>
            <rFont val="Tahoma"/>
            <family val="2"/>
          </rPr>
          <t>MANDATORY DROP DOWN:</t>
        </r>
        <r>
          <rPr>
            <sz val="9"/>
            <color indexed="81"/>
            <rFont val="Tahoma"/>
            <family val="2"/>
          </rPr>
          <t xml:space="preserve"> Use Risk Potential Assessment (RPA) where available.</t>
        </r>
      </text>
    </comment>
    <comment ref="B67" authorId="0" shapeId="0">
      <text>
        <r>
          <rPr>
            <b/>
            <sz val="9"/>
            <color indexed="81"/>
            <rFont val="Tahoma"/>
            <family val="2"/>
          </rPr>
          <t xml:space="preserve">MANDATORY DROP DOWN: </t>
        </r>
        <r>
          <rPr>
            <sz val="9"/>
            <color indexed="81"/>
            <rFont val="Tahoma"/>
            <family val="2"/>
          </rPr>
          <t>SRO Delivery Confidence Assessment of the project / programme. At commission, this cell is the previous quarters RAG, and as such will need to be updated for the forthcoming quarter submission to MPA</t>
        </r>
      </text>
    </comment>
    <comment ref="B68" authorId="0" shapeId="0">
      <text>
        <r>
          <rPr>
            <b/>
            <sz val="9"/>
            <color indexed="81"/>
            <rFont val="Tahoma"/>
            <family val="2"/>
          </rPr>
          <t xml:space="preserve">MANDATORY: </t>
        </r>
        <r>
          <rPr>
            <sz val="9"/>
            <color indexed="81"/>
            <rFont val="Tahoma"/>
            <family val="2"/>
          </rPr>
          <t>SRO narrative on Delivery Confidence Assessment of the project / programme.</t>
        </r>
      </text>
    </comment>
    <comment ref="B70" authorId="0" shapeId="0">
      <text>
        <r>
          <rPr>
            <b/>
            <sz val="9"/>
            <color indexed="81"/>
            <rFont val="Tahoma"/>
            <family val="2"/>
          </rPr>
          <t xml:space="preserve">MANDATORY DROP DOWN: </t>
        </r>
        <r>
          <rPr>
            <sz val="9"/>
            <color indexed="81"/>
            <rFont val="Tahoma"/>
            <family val="2"/>
          </rPr>
          <t xml:space="preserve">MPA Delivery Confidence Assessment of the project / programme for the current quarter.
</t>
        </r>
      </text>
    </comment>
    <comment ref="B71" authorId="0" shapeId="0">
      <text>
        <r>
          <rPr>
            <b/>
            <sz val="9"/>
            <color indexed="81"/>
            <rFont val="Tahoma"/>
            <family val="2"/>
          </rPr>
          <t xml:space="preserve">MANDATORY: </t>
        </r>
        <r>
          <rPr>
            <sz val="9"/>
            <color indexed="81"/>
            <rFont val="Tahoma"/>
            <family val="2"/>
          </rPr>
          <t>IPA narrative on Delivery Confidence Assessment of the project / programme. To include reference to time, cost, quality, and risks (including mitigations)</t>
        </r>
      </text>
    </comment>
    <comment ref="B77" authorId="0" shapeId="0">
      <text>
        <r>
          <rPr>
            <b/>
            <sz val="9"/>
            <color indexed="81"/>
            <rFont val="Tahoma"/>
            <family val="2"/>
          </rPr>
          <t>MANDATORY:</t>
        </r>
        <r>
          <rPr>
            <sz val="9"/>
            <color indexed="81"/>
            <rFont val="Tahoma"/>
            <family val="2"/>
          </rPr>
          <t xml:space="preserve"> Details of SRO who has received  the formal letter of appointment as per the Osmotherly guidance</t>
        </r>
      </text>
    </comment>
    <comment ref="C79" authorId="0" shapeId="0">
      <text>
        <r>
          <rPr>
            <b/>
            <sz val="9"/>
            <color indexed="81"/>
            <rFont val="Tahoma"/>
            <family val="2"/>
          </rPr>
          <t>AUTOMATED</t>
        </r>
      </text>
    </comment>
    <comment ref="C80" authorId="0" shapeId="0">
      <text>
        <r>
          <rPr>
            <b/>
            <sz val="9"/>
            <color indexed="81"/>
            <rFont val="Tahoma"/>
            <family val="2"/>
          </rPr>
          <t>MANDATORY</t>
        </r>
      </text>
    </comment>
    <comment ref="C81" authorId="0" shapeId="0">
      <text>
        <r>
          <rPr>
            <b/>
            <sz val="9"/>
            <color indexed="81"/>
            <rFont val="Tahoma"/>
            <family val="2"/>
          </rPr>
          <t>MANDATORY</t>
        </r>
      </text>
    </comment>
    <comment ref="B82" authorId="0" shapeId="0">
      <text>
        <r>
          <rPr>
            <b/>
            <sz val="9"/>
            <color indexed="81"/>
            <rFont val="Tahoma"/>
            <family val="2"/>
          </rPr>
          <t xml:space="preserve">DEPENDENT: </t>
        </r>
        <r>
          <rPr>
            <sz val="9"/>
            <color indexed="81"/>
            <rFont val="Tahoma"/>
            <family val="2"/>
          </rPr>
          <t>If there are further SROs, please name them here</t>
        </r>
      </text>
    </comment>
    <comment ref="F82" authorId="0" shapeId="0">
      <text>
        <r>
          <rPr>
            <b/>
            <sz val="9"/>
            <color indexed="81"/>
            <rFont val="Tahoma"/>
            <family val="2"/>
          </rPr>
          <t>MANDATORY</t>
        </r>
        <r>
          <rPr>
            <sz val="9"/>
            <color indexed="81"/>
            <rFont val="Tahoma"/>
            <family val="2"/>
          </rPr>
          <t>: Please provide percentage of time SRO spends on Project / Programme</t>
        </r>
      </text>
    </comment>
    <comment ref="B83" authorId="2" shapeId="0">
      <text>
        <r>
          <rPr>
            <b/>
            <sz val="9"/>
            <color indexed="81"/>
            <rFont val="Tahoma"/>
            <family val="2"/>
          </rPr>
          <t>MANDATORY DROP DOWN:</t>
        </r>
        <r>
          <rPr>
            <sz val="9"/>
            <color indexed="81"/>
            <rFont val="Tahoma"/>
            <family val="2"/>
          </rPr>
          <t xml:space="preserve"> For this row, complete cohort of Major Project Leadership Academy / Project Leadership Programme currently on or graduated from, eligibility status, or reason for ineligibility.</t>
        </r>
      </text>
    </comment>
    <comment ref="B84" authorId="0" shapeId="0">
      <text>
        <r>
          <rPr>
            <b/>
            <sz val="9"/>
            <color indexed="81"/>
            <rFont val="Tahoma"/>
            <family val="2"/>
          </rPr>
          <t>DEPENDENT:</t>
        </r>
        <r>
          <rPr>
            <sz val="9"/>
            <color indexed="81"/>
            <rFont val="Tahoma"/>
            <family val="2"/>
          </rPr>
          <t xml:space="preserve"> If 'other' ineligibility, please describe</t>
        </r>
      </text>
    </comment>
    <comment ref="B85" authorId="0" shapeId="0">
      <text>
        <r>
          <rPr>
            <b/>
            <sz val="9"/>
            <color indexed="81"/>
            <rFont val="Tahoma"/>
            <family val="2"/>
          </rPr>
          <t xml:space="preserve">MANDATORY: </t>
        </r>
        <r>
          <rPr>
            <sz val="9"/>
            <color indexed="81"/>
            <rFont val="Tahoma"/>
            <family val="2"/>
          </rPr>
          <t xml:space="preserve">Date (or proposed date) of publication of SRO Appointment Letter 
</t>
        </r>
      </text>
    </comment>
    <comment ref="D85" authorId="0" shapeId="0">
      <text>
        <r>
          <rPr>
            <b/>
            <sz val="9"/>
            <color indexed="81"/>
            <rFont val="Tahoma"/>
            <family val="2"/>
          </rPr>
          <t>MANDATORY</t>
        </r>
      </text>
    </comment>
    <comment ref="G85" authorId="0" shapeId="0">
      <text>
        <r>
          <rPr>
            <b/>
            <sz val="9"/>
            <color indexed="81"/>
            <rFont val="Tahoma"/>
            <family val="2"/>
          </rPr>
          <t>MANDATORY</t>
        </r>
      </text>
    </comment>
    <comment ref="B86" authorId="0" shapeId="0">
      <text>
        <r>
          <rPr>
            <b/>
            <sz val="9"/>
            <color indexed="81"/>
            <rFont val="Tahoma"/>
            <family val="2"/>
          </rPr>
          <t xml:space="preserve">MANDATORY DROP DOWN: </t>
        </r>
        <r>
          <rPr>
            <sz val="9"/>
            <color indexed="81"/>
            <rFont val="Tahoma"/>
            <family val="2"/>
          </rPr>
          <t>Please provide reason for SRO change</t>
        </r>
      </text>
    </comment>
    <comment ref="B90" authorId="0" shapeId="0">
      <text>
        <r>
          <rPr>
            <b/>
            <sz val="9"/>
            <color indexed="81"/>
            <rFont val="Tahoma"/>
            <family val="2"/>
          </rPr>
          <t xml:space="preserve">MANDATORY: </t>
        </r>
        <r>
          <rPr>
            <sz val="9"/>
            <color indexed="81"/>
            <rFont val="Tahoma"/>
            <family val="2"/>
          </rPr>
          <t>Details of Project Director (or person who undertakes the role of Project Director)  who is the primary Project / Programme Director on the project / programme</t>
        </r>
      </text>
    </comment>
    <comment ref="C92" authorId="0" shapeId="0">
      <text>
        <r>
          <rPr>
            <b/>
            <sz val="9"/>
            <color indexed="81"/>
            <rFont val="Tahoma"/>
            <family val="2"/>
          </rPr>
          <t xml:space="preserve">MANDATORY: </t>
        </r>
        <r>
          <rPr>
            <sz val="9"/>
            <color indexed="81"/>
            <rFont val="Tahoma"/>
            <family val="2"/>
          </rPr>
          <t>To use if currently recorded internally as one data field</t>
        </r>
      </text>
    </comment>
    <comment ref="C93" authorId="0" shapeId="0">
      <text>
        <r>
          <rPr>
            <b/>
            <sz val="9"/>
            <color indexed="81"/>
            <rFont val="Tahoma"/>
            <family val="2"/>
          </rPr>
          <t>Mandatory</t>
        </r>
      </text>
    </comment>
    <comment ref="C94" authorId="0" shapeId="0">
      <text>
        <r>
          <rPr>
            <b/>
            <sz val="9"/>
            <color indexed="81"/>
            <rFont val="Tahoma"/>
            <family val="2"/>
          </rPr>
          <t>Mandatory</t>
        </r>
      </text>
    </comment>
    <comment ref="B95" authorId="0" shapeId="0">
      <text>
        <r>
          <rPr>
            <b/>
            <sz val="9"/>
            <color indexed="81"/>
            <rFont val="Tahoma"/>
            <family val="2"/>
          </rPr>
          <t xml:space="preserve">DEPENDENT: </t>
        </r>
        <r>
          <rPr>
            <sz val="9"/>
            <color indexed="81"/>
            <rFont val="Tahoma"/>
            <family val="2"/>
          </rPr>
          <t>If there are further SROs, please name them here</t>
        </r>
      </text>
    </comment>
    <comment ref="B96" authorId="0" shapeId="0">
      <text>
        <r>
          <rPr>
            <b/>
            <sz val="9"/>
            <color indexed="81"/>
            <rFont val="Tahoma"/>
            <family val="2"/>
          </rPr>
          <t xml:space="preserve">MANDATORY DROP DOWN: </t>
        </r>
        <r>
          <rPr>
            <sz val="9"/>
            <color indexed="81"/>
            <rFont val="Tahoma"/>
            <family val="2"/>
          </rPr>
          <t>For this row, complete cohort of MPLA / PLP currently on or graduated from, eligibility status, or reason for ineligibility.</t>
        </r>
      </text>
    </comment>
    <comment ref="B97" authorId="0" shapeId="0">
      <text>
        <r>
          <rPr>
            <b/>
            <sz val="9"/>
            <color indexed="81"/>
            <rFont val="Tahoma"/>
            <family val="2"/>
          </rPr>
          <t>DEPENDENT:</t>
        </r>
        <r>
          <rPr>
            <sz val="9"/>
            <color indexed="81"/>
            <rFont val="Tahoma"/>
            <family val="2"/>
          </rPr>
          <t xml:space="preserve"> If 'other' Ineligibility, please describe
</t>
        </r>
      </text>
    </comment>
    <comment ref="B98" authorId="0" shapeId="0">
      <text>
        <r>
          <rPr>
            <b/>
            <sz val="9"/>
            <color indexed="81"/>
            <rFont val="Tahoma"/>
            <family val="2"/>
          </rPr>
          <t xml:space="preserve">MANDATORY DROP DOWN: </t>
        </r>
        <r>
          <rPr>
            <sz val="9"/>
            <color indexed="81"/>
            <rFont val="Tahoma"/>
            <family val="2"/>
          </rPr>
          <t>Please provide reason for PD change.</t>
        </r>
      </text>
    </comment>
    <comment ref="F98" authorId="3" shapeId="0">
      <text>
        <r>
          <rPr>
            <b/>
            <sz val="9"/>
            <color indexed="81"/>
            <rFont val="Tahoma"/>
            <family val="2"/>
          </rPr>
          <t>MANDATORY:</t>
        </r>
        <r>
          <rPr>
            <sz val="9"/>
            <color indexed="81"/>
            <rFont val="Tahoma"/>
            <family val="2"/>
          </rPr>
          <t xml:space="preserve"> These have been added so as to be able forecast PD changes and may be used in relation to appointment letters in the future.
</t>
        </r>
      </text>
    </comment>
    <comment ref="F99" authorId="3" shapeId="0">
      <text>
        <r>
          <rPr>
            <b/>
            <sz val="9"/>
            <color indexed="81"/>
            <rFont val="Tahoma"/>
            <family val="2"/>
          </rPr>
          <t>MANDATORY:</t>
        </r>
        <r>
          <rPr>
            <sz val="9"/>
            <color indexed="81"/>
            <rFont val="Tahoma"/>
            <family val="2"/>
          </rPr>
          <t xml:space="preserve"> These have been added so as to be able forecast PD changes and may be used in relation to appointment letters in the future.
</t>
        </r>
      </text>
    </comment>
    <comment ref="B104" authorId="0" shapeId="0">
      <text>
        <r>
          <rPr>
            <b/>
            <sz val="9"/>
            <color indexed="81"/>
            <rFont val="Tahoma"/>
            <family val="2"/>
          </rPr>
          <t xml:space="preserve">MANDATORY: </t>
        </r>
        <r>
          <rPr>
            <sz val="9"/>
            <color indexed="81"/>
            <rFont val="Tahoma"/>
            <family val="2"/>
          </rPr>
          <t>Resources is seeking to capture those personnel working directly in the Project / Programme team at the snapshot date, not everyone who may be working on the project. See guidance for a more detailed description. Here record those people directly employed by Civil or Crown service, local government or ALB.</t>
        </r>
      </text>
    </comment>
    <comment ref="B105" authorId="0" shapeId="0">
      <text>
        <r>
          <rPr>
            <b/>
            <sz val="9"/>
            <color indexed="81"/>
            <rFont val="Tahoma"/>
            <family val="2"/>
          </rPr>
          <t>MANDATORY:</t>
        </r>
        <r>
          <rPr>
            <sz val="9"/>
            <color indexed="81"/>
            <rFont val="Tahoma"/>
            <family val="2"/>
          </rPr>
          <t>Project / Programme team members as previous field but Contractors i.e. not as above, at the snapshot date</t>
        </r>
      </text>
    </comment>
    <comment ref="B106" authorId="0" shapeId="0">
      <text>
        <r>
          <rPr>
            <b/>
            <sz val="9"/>
            <color indexed="81"/>
            <rFont val="Tahoma"/>
            <family val="2"/>
          </rPr>
          <t xml:space="preserve">MANDATORY: </t>
        </r>
        <r>
          <rPr>
            <sz val="9"/>
            <color indexed="81"/>
            <rFont val="Tahoma"/>
            <family val="2"/>
          </rPr>
          <t>Number of FTE (full time equivalents) that the project / programme is funded for at the snapshot point. i.e. how many their should be in post.</t>
        </r>
      </text>
    </comment>
    <comment ref="B107" authorId="0" shapeId="0">
      <text>
        <r>
          <rPr>
            <b/>
            <sz val="9"/>
            <color indexed="81"/>
            <rFont val="Tahoma"/>
            <family val="2"/>
          </rPr>
          <t xml:space="preserve">MANDATORY: </t>
        </r>
        <r>
          <rPr>
            <sz val="9"/>
            <color indexed="81"/>
            <rFont val="Tahoma"/>
            <family val="2"/>
          </rPr>
          <t>Commentary should cover whether project is over / under resourced; reasons for use of contractors; short term future resource changes</t>
        </r>
      </text>
    </comment>
    <comment ref="B112" authorId="0" shapeId="0">
      <text>
        <r>
          <rPr>
            <b/>
            <sz val="9"/>
            <color indexed="81"/>
            <rFont val="Tahoma"/>
            <family val="2"/>
          </rPr>
          <t xml:space="preserve">MANDATORY: </t>
        </r>
        <r>
          <rPr>
            <sz val="9"/>
            <color indexed="81"/>
            <rFont val="Tahoma"/>
            <family val="2"/>
          </rPr>
          <t>A Red Amber Green should be given  for each of these Capability / Capacity areas, if relevant, both for the snapshot date and for the future view (6 months). There is a N/A option for when the option is not applicable</t>
        </r>
      </text>
    </comment>
    <comment ref="B120" authorId="0" shapeId="0">
      <text>
        <r>
          <rPr>
            <b/>
            <sz val="9"/>
            <color indexed="81"/>
            <rFont val="Tahoma"/>
            <family val="2"/>
          </rPr>
          <t xml:space="preserve">OPTIONAL: </t>
        </r>
        <r>
          <rPr>
            <sz val="9"/>
            <color indexed="81"/>
            <rFont val="Tahoma"/>
            <family val="2"/>
          </rPr>
          <t>If a Capability / Capacity area is not listed above, please indicate here and provide RAG</t>
        </r>
      </text>
    </comment>
    <comment ref="B123" authorId="0" shapeId="0">
      <text>
        <r>
          <rPr>
            <b/>
            <sz val="9"/>
            <color indexed="81"/>
            <rFont val="Tahoma"/>
            <family val="2"/>
          </rPr>
          <t xml:space="preserve">OPTIONAL: </t>
        </r>
        <r>
          <rPr>
            <sz val="9"/>
            <color indexed="81"/>
            <rFont val="Tahoma"/>
            <family val="2"/>
          </rPr>
          <t>Commentary if required</t>
        </r>
      </text>
    </comment>
    <comment ref="B129" authorId="0" shapeId="0">
      <text>
        <r>
          <rPr>
            <b/>
            <sz val="9"/>
            <color indexed="81"/>
            <rFont val="Tahoma"/>
            <family val="2"/>
          </rPr>
          <t xml:space="preserve">MANDATORY DROP DOWN: </t>
        </r>
        <r>
          <rPr>
            <sz val="9"/>
            <color indexed="81"/>
            <rFont val="Tahoma"/>
            <family val="2"/>
          </rPr>
          <t>Please choose the most appropriate from list provided or choose OTHER - see guidance for definitions</t>
        </r>
      </text>
    </comment>
    <comment ref="B130" authorId="0" shapeId="0">
      <text>
        <r>
          <rPr>
            <b/>
            <sz val="9"/>
            <color indexed="81"/>
            <rFont val="Tahoma"/>
            <family val="2"/>
          </rPr>
          <t xml:space="preserve">DEPENDENT: </t>
        </r>
        <r>
          <rPr>
            <sz val="9"/>
            <color indexed="81"/>
            <rFont val="Tahoma"/>
            <family val="2"/>
          </rPr>
          <t>If 'other', please describe here</t>
        </r>
      </text>
    </comment>
    <comment ref="B131" authorId="0" shapeId="0">
      <text>
        <r>
          <rPr>
            <b/>
            <sz val="9"/>
            <color indexed="81"/>
            <rFont val="Tahoma"/>
            <family val="2"/>
          </rPr>
          <t>MANDATORY:</t>
        </r>
        <r>
          <rPr>
            <sz val="9"/>
            <color indexed="81"/>
            <rFont val="Tahoma"/>
            <family val="2"/>
          </rPr>
          <t xml:space="preserve"> latest Treasury approved Business Case or equivalent
IF TAP, PLEASE ENSURE ITS REFLECTED IN THE MANDATORY MILESTONES</t>
        </r>
      </text>
    </comment>
    <comment ref="B132" authorId="0" shapeId="0">
      <text>
        <r>
          <rPr>
            <b/>
            <sz val="9"/>
            <color indexed="81"/>
            <rFont val="Tahoma"/>
            <family val="2"/>
          </rPr>
          <t xml:space="preserve">MANDATORY: </t>
        </r>
        <r>
          <rPr>
            <sz val="9"/>
            <color indexed="81"/>
            <rFont val="Tahoma"/>
            <family val="2"/>
          </rPr>
          <t>Please provide this document name and version number. This should be the document used to source the baseline figures provided on the quarterly return</t>
        </r>
      </text>
    </comment>
    <comment ref="B133" authorId="0" shapeId="0">
      <text>
        <r>
          <rPr>
            <b/>
            <sz val="9"/>
            <color indexed="81"/>
            <rFont val="Tahoma"/>
            <family val="2"/>
          </rPr>
          <t xml:space="preserve">MANDATORY: </t>
        </r>
        <r>
          <rPr>
            <sz val="9"/>
            <color indexed="81"/>
            <rFont val="Tahoma"/>
            <family val="2"/>
          </rPr>
          <t>The date the latest TAP document was updated</t>
        </r>
      </text>
    </comment>
    <comment ref="B134" authorId="0" shapeId="0">
      <text>
        <r>
          <rPr>
            <b/>
            <sz val="9"/>
            <color indexed="81"/>
            <rFont val="Tahoma"/>
            <family val="2"/>
          </rPr>
          <t>DEPENDENT:</t>
        </r>
        <r>
          <rPr>
            <sz val="9"/>
            <color indexed="81"/>
            <rFont val="Tahoma"/>
            <family val="2"/>
          </rPr>
          <t xml:space="preserve"> The name of the TAP equivalent document including its version. </t>
        </r>
      </text>
    </comment>
    <comment ref="B135" authorId="0" shapeId="0">
      <text>
        <r>
          <rPr>
            <b/>
            <sz val="9"/>
            <color indexed="81"/>
            <rFont val="Tahoma"/>
            <family val="2"/>
          </rPr>
          <t>DEPENDENT:</t>
        </r>
        <r>
          <rPr>
            <sz val="9"/>
            <color indexed="81"/>
            <rFont val="Tahoma"/>
            <family val="2"/>
          </rPr>
          <t xml:space="preserve"> The date of the Tap document equivalent.</t>
        </r>
      </text>
    </comment>
    <comment ref="B139" authorId="0" shapeId="0">
      <text>
        <r>
          <rPr>
            <b/>
            <sz val="9"/>
            <color indexed="81"/>
            <rFont val="Tahoma"/>
            <family val="2"/>
          </rPr>
          <t xml:space="preserve">MANDATORY: </t>
        </r>
        <r>
          <rPr>
            <sz val="9"/>
            <color indexed="81"/>
            <rFont val="Tahoma"/>
            <family val="2"/>
          </rPr>
          <t xml:space="preserve">Please complete as many of these as appropriate to the project
All entered milestones </t>
        </r>
        <r>
          <rPr>
            <u/>
            <sz val="9"/>
            <color indexed="81"/>
            <rFont val="Tahoma"/>
            <family val="2"/>
          </rPr>
          <t>must</t>
        </r>
        <r>
          <rPr>
            <sz val="9"/>
            <color indexed="81"/>
            <rFont val="Tahoma"/>
            <family val="2"/>
          </rPr>
          <t xml:space="preserve"> have an original baseline date and an entry in the 'Either Actual of Forecast' cell. This enables us to track progress of milestones
PLEASE USE EXISTING MILESTONE / MILESTONE DATES IF NEW ONES ARE UP FOR APPROVAL</t>
        </r>
      </text>
    </comment>
    <comment ref="C139" authorId="0" shapeId="0">
      <text>
        <r>
          <rPr>
            <b/>
            <sz val="9"/>
            <color indexed="81"/>
            <rFont val="Tahoma"/>
            <family val="2"/>
          </rPr>
          <t xml:space="preserve">MANDATORY: </t>
        </r>
        <r>
          <rPr>
            <sz val="9"/>
            <color indexed="81"/>
            <rFont val="Tahoma"/>
            <family val="2"/>
          </rPr>
          <t>Date sourced from the Outline Business Case or equivalent</t>
        </r>
      </text>
    </comment>
    <comment ref="D139" authorId="0" shapeId="0">
      <text>
        <r>
          <rPr>
            <b/>
            <sz val="9"/>
            <color indexed="81"/>
            <rFont val="Tahoma"/>
            <family val="2"/>
          </rPr>
          <t>DEPENDENT:</t>
        </r>
        <r>
          <rPr>
            <sz val="9"/>
            <color indexed="81"/>
            <rFont val="Tahoma"/>
            <family val="2"/>
          </rPr>
          <t xml:space="preserve"> If there has been an </t>
        </r>
        <r>
          <rPr>
            <u/>
            <sz val="9"/>
            <color indexed="81"/>
            <rFont val="Tahoma"/>
            <family val="2"/>
          </rPr>
          <t>approved</t>
        </r>
        <r>
          <rPr>
            <sz val="9"/>
            <color indexed="81"/>
            <rFont val="Tahoma"/>
            <family val="2"/>
          </rPr>
          <t xml:space="preserve"> change of the  baseline date,, please add new </t>
        </r>
        <r>
          <rPr>
            <u/>
            <sz val="9"/>
            <color indexed="81"/>
            <rFont val="Tahoma"/>
            <family val="2"/>
          </rPr>
          <t>approved</t>
        </r>
        <r>
          <rPr>
            <sz val="9"/>
            <color indexed="81"/>
            <rFont val="Tahoma"/>
            <family val="2"/>
          </rPr>
          <t xml:space="preserve"> date here. DO NOT PUT THE SAME DATE AS THE ORIGINAL BASELINE</t>
        </r>
      </text>
    </comment>
    <comment ref="E139" authorId="0" shapeId="0">
      <text>
        <r>
          <rPr>
            <b/>
            <sz val="9"/>
            <color indexed="81"/>
            <rFont val="Tahoma"/>
            <family val="2"/>
          </rPr>
          <t xml:space="preserve">MANDATORY: </t>
        </r>
        <r>
          <rPr>
            <sz val="9"/>
            <color indexed="81"/>
            <rFont val="Tahoma"/>
            <family val="2"/>
          </rPr>
          <t>Use forecast date until completion, then record actual date</t>
        </r>
      </text>
    </comment>
    <comment ref="G139" authorId="0" shapeId="0">
      <text>
        <r>
          <rPr>
            <b/>
            <sz val="9"/>
            <color indexed="81"/>
            <rFont val="Tahoma"/>
            <family val="2"/>
          </rPr>
          <t xml:space="preserve">MANDATORY: </t>
        </r>
        <r>
          <rPr>
            <sz val="9"/>
            <color indexed="81"/>
            <rFont val="Tahoma"/>
            <family val="2"/>
          </rPr>
          <t>Please complete with reason if milestone rebaselined / Forecast is considered significantly different to baseline</t>
        </r>
      </text>
    </comment>
    <comment ref="B140" authorId="0" shapeId="0">
      <text>
        <r>
          <rPr>
            <b/>
            <sz val="9"/>
            <color indexed="81"/>
            <rFont val="Tahoma"/>
            <family val="2"/>
          </rPr>
          <t xml:space="preserve">MANDATORY: </t>
        </r>
        <r>
          <rPr>
            <sz val="9"/>
            <color indexed="81"/>
            <rFont val="Tahoma"/>
            <family val="2"/>
          </rPr>
          <t>commencement of project planning activities (Pre SOBC)</t>
        </r>
      </text>
    </comment>
    <comment ref="B141" authorId="0" shapeId="0">
      <text>
        <r>
          <rPr>
            <b/>
            <sz val="9"/>
            <color indexed="81"/>
            <rFont val="Tahoma"/>
            <family val="2"/>
          </rPr>
          <t xml:space="preserve">MANDATORY: </t>
        </r>
        <r>
          <rPr>
            <sz val="9"/>
            <color indexed="81"/>
            <rFont val="Tahoma"/>
            <family val="2"/>
          </rPr>
          <t xml:space="preserve">Examples include -
• When the temporary organisation responsible for the delivery of the project is disbanded
• When the planned change has been fully implemented and benefits realisation plan put in place
• When the new or upgraded service becomes fully operational / rolled out
• When an infrastructure project is completed and in service </t>
        </r>
        <r>
          <rPr>
            <b/>
            <sz val="9"/>
            <color indexed="81"/>
            <rFont val="Tahoma"/>
            <family val="2"/>
          </rPr>
          <t xml:space="preserve">
</t>
        </r>
      </text>
    </comment>
    <comment ref="B142" authorId="0" shapeId="0">
      <text>
        <r>
          <rPr>
            <b/>
            <sz val="9"/>
            <color indexed="81"/>
            <rFont val="Tahoma"/>
            <family val="2"/>
          </rPr>
          <t xml:space="preserve">MANDATORY: </t>
        </r>
        <r>
          <rPr>
            <sz val="9"/>
            <color indexed="81"/>
            <rFont val="Tahoma"/>
            <family val="2"/>
          </rPr>
          <t>Business Case End date is the date that the Business case runs to, not when the project ends, although they may be the same date</t>
        </r>
      </text>
    </comment>
    <comment ref="B144" authorId="0" shapeId="0">
      <text>
        <r>
          <rPr>
            <b/>
            <sz val="9"/>
            <color indexed="81"/>
            <rFont val="Tahoma"/>
            <family val="2"/>
          </rPr>
          <t>These three cells can be used by projets that have milestones that represent the 25th, 50th and 75 percentile of progress of the project</t>
        </r>
      </text>
    </comment>
    <comment ref="B162" authorId="0" shapeId="0">
      <text>
        <r>
          <rPr>
            <b/>
            <sz val="9"/>
            <color indexed="81"/>
            <rFont val="Tahoma"/>
            <family val="2"/>
          </rPr>
          <t xml:space="preserve">OPTIONAL: </t>
        </r>
        <r>
          <rPr>
            <sz val="9"/>
            <color indexed="81"/>
            <rFont val="Tahoma"/>
            <family val="2"/>
          </rPr>
          <t>To reflect the significant steps / stages of the project or programme which departments are free to determine</t>
        </r>
      </text>
    </comment>
    <comment ref="F162" authorId="0" shapeId="0">
      <text>
        <r>
          <rPr>
            <b/>
            <sz val="9"/>
            <color indexed="81"/>
            <rFont val="Tahoma"/>
            <family val="2"/>
          </rPr>
          <t>DEPENDENT:</t>
        </r>
        <r>
          <rPr>
            <sz val="9"/>
            <color indexed="81"/>
            <rFont val="Tahoma"/>
            <family val="2"/>
          </rPr>
          <t xml:space="preserve"> A milestone type must be selected when a milestone is added</t>
        </r>
      </text>
    </comment>
    <comment ref="G162" authorId="0" shapeId="0">
      <text>
        <r>
          <rPr>
            <b/>
            <sz val="9"/>
            <color indexed="81"/>
            <rFont val="Tahoma"/>
            <family val="2"/>
          </rPr>
          <t xml:space="preserve">MANDATORY: </t>
        </r>
        <r>
          <rPr>
            <sz val="9"/>
            <color indexed="81"/>
            <rFont val="Tahoma"/>
            <family val="2"/>
          </rPr>
          <t>Please complete with reason if milestone rebaselined / Forecast is considered significantly different to baseline</t>
        </r>
      </text>
    </comment>
    <comment ref="B207" authorId="0" shapeId="0">
      <text>
        <r>
          <rPr>
            <b/>
            <sz val="9"/>
            <color indexed="81"/>
            <rFont val="Tahoma"/>
            <family val="2"/>
          </rPr>
          <t xml:space="preserve">MANDATORY: </t>
        </r>
        <r>
          <rPr>
            <sz val="9"/>
            <color indexed="81"/>
            <rFont val="Tahoma"/>
            <family val="2"/>
          </rPr>
          <t>All project / programme costs recorded in the GMPP can be in either current (nominal/unindexed and undiscounted) or real terms. Real: Require Adjustment to accommodate inflation or discounted or calculated e.g. applying the Treasury’s 3.5% yearly deflator rate to give the current value of the investment. 
IF A PROJECT / PROGRAMME PUTS NOMINAL, IT DOES NOT NEED A DEFLATOR OR INDEX YEAR
IF A PROJECT / PROGRAMME PUTS REAL IT NEEDS TO SUPPLY BOTH A DEFLATOR AND AN INDEX YEAR</t>
        </r>
      </text>
    </comment>
    <comment ref="B208" authorId="0" shapeId="0">
      <text>
        <r>
          <rPr>
            <b/>
            <sz val="9"/>
            <color indexed="81"/>
            <rFont val="Tahoma"/>
            <family val="2"/>
          </rPr>
          <t xml:space="preserve">DEPENDENT: </t>
        </r>
        <r>
          <rPr>
            <sz val="9"/>
            <color indexed="81"/>
            <rFont val="Tahoma"/>
            <family val="2"/>
          </rPr>
          <t>If figures are REAL, please provide an Index Year</t>
        </r>
      </text>
    </comment>
    <comment ref="B209" authorId="0" shapeId="0">
      <text>
        <r>
          <rPr>
            <b/>
            <sz val="9"/>
            <color indexed="81"/>
            <rFont val="Tahoma"/>
            <family val="2"/>
          </rPr>
          <t xml:space="preserve">DEPENDENT: </t>
        </r>
        <r>
          <rPr>
            <sz val="9"/>
            <color indexed="81"/>
            <rFont val="Tahoma"/>
            <family val="2"/>
          </rPr>
          <t>If Figures are REAL, please provide a Deflator value</t>
        </r>
      </text>
    </comment>
    <comment ref="B210" authorId="0" shapeId="0">
      <text>
        <r>
          <rPr>
            <b/>
            <sz val="9"/>
            <color indexed="81"/>
            <rFont val="Tahoma"/>
            <family val="2"/>
          </rPr>
          <t xml:space="preserve">MANDATORY: </t>
        </r>
        <r>
          <rPr>
            <sz val="9"/>
            <color indexed="81"/>
            <rFont val="Tahoma"/>
            <family val="2"/>
          </rPr>
          <t>The source of financing for the project or programme. This may include public finance, private finance, public private partnership (PFI), or the Levy Control Framework (DECC projects).</t>
        </r>
      </text>
    </comment>
    <comment ref="B211" authorId="0" shapeId="0">
      <text>
        <r>
          <rPr>
            <b/>
            <sz val="9"/>
            <color indexed="81"/>
            <rFont val="Tahoma"/>
            <family val="2"/>
          </rPr>
          <t>DEPENDENT:</t>
        </r>
        <r>
          <rPr>
            <sz val="9"/>
            <color indexed="81"/>
            <rFont val="Tahoma"/>
            <family val="2"/>
          </rPr>
          <t xml:space="preserve"> If 'other', please describe</t>
        </r>
      </text>
    </comment>
    <comment ref="B212" authorId="0" shapeId="0">
      <text>
        <r>
          <rPr>
            <b/>
            <sz val="9"/>
            <color indexed="81"/>
            <rFont val="Tahoma"/>
            <family val="2"/>
          </rPr>
          <t xml:space="preserve">MANDATORY: </t>
        </r>
        <r>
          <rPr>
            <sz val="9"/>
            <color indexed="81"/>
            <rFont val="Tahoma"/>
            <family val="2"/>
          </rPr>
          <t>Net Present Value as included in the most recent business case</t>
        </r>
      </text>
    </comment>
    <comment ref="B213" authorId="0" shapeId="0">
      <text>
        <r>
          <rPr>
            <b/>
            <sz val="9"/>
            <color indexed="81"/>
            <rFont val="Tahoma"/>
            <family val="2"/>
          </rPr>
          <t xml:space="preserve">MANDATORY: </t>
        </r>
        <r>
          <rPr>
            <sz val="9"/>
            <color indexed="81"/>
            <rFont val="Tahoma"/>
            <family val="2"/>
          </rPr>
          <t>Forecast Costs to close of project</t>
        </r>
      </text>
    </comment>
    <comment ref="B214" authorId="0" shapeId="0">
      <text>
        <r>
          <rPr>
            <b/>
            <sz val="9"/>
            <color indexed="81"/>
            <rFont val="Tahoma"/>
            <family val="2"/>
          </rPr>
          <t>Forecast Costs</t>
        </r>
      </text>
    </comment>
    <comment ref="B215" authorId="0" shapeId="0">
      <text>
        <r>
          <rPr>
            <b/>
            <sz val="9"/>
            <color indexed="81"/>
            <rFont val="Tahoma"/>
            <family val="2"/>
          </rPr>
          <t>Forecast Costs</t>
        </r>
      </text>
    </comment>
    <comment ref="B216" authorId="0" shapeId="0">
      <text>
        <r>
          <rPr>
            <b/>
            <sz val="9"/>
            <color indexed="81"/>
            <rFont val="Tahoma"/>
            <family val="2"/>
          </rPr>
          <t>Forecast Costs</t>
        </r>
      </text>
    </comment>
    <comment ref="B217" authorId="0" shapeId="0">
      <text>
        <r>
          <rPr>
            <b/>
            <sz val="9"/>
            <color indexed="81"/>
            <rFont val="Tahoma"/>
            <family val="2"/>
          </rPr>
          <t>Forecast Costs</t>
        </r>
      </text>
    </comment>
    <comment ref="B220" authorId="0" shapeId="0">
      <text>
        <r>
          <rPr>
            <b/>
            <sz val="9"/>
            <color indexed="81"/>
            <rFont val="Tahoma"/>
            <family val="2"/>
          </rPr>
          <t xml:space="preserve">MANDATORY: </t>
        </r>
        <r>
          <rPr>
            <sz val="9"/>
            <color indexed="81"/>
            <rFont val="Tahoma"/>
            <family val="2"/>
          </rPr>
          <t>Commentary on the project / programme costs recorded for Whole Life and Profiled costs as appropriate. 
This should make reference to any significant difference between baselines and forecast/actual, re-baselining to costs, or significant changes to the profile of spend due to delays in the delivery timetable.
This section should also refer to changes to the recorded costs as projects / programmes move through stages in their lifecycle and budgets/forecasts become more accurately defined.
This section should also include reference to any spend after the project / programme has completed as per the end date
Include here, for audit and ease of reference purposes, the document from which the costs were obtained.  For instance the date and reference of any financial management documentation held by the project.  This will assist if further detail is requested about specific figures.</t>
        </r>
        <r>
          <rPr>
            <b/>
            <sz val="9"/>
            <color indexed="81"/>
            <rFont val="Tahoma"/>
            <family val="2"/>
          </rPr>
          <t xml:space="preserve">
</t>
        </r>
      </text>
    </comment>
    <comment ref="D223" authorId="0" shapeId="0">
      <text>
        <r>
          <rPr>
            <b/>
            <sz val="9"/>
            <color indexed="81"/>
            <rFont val="Tahoma"/>
            <family val="2"/>
          </rPr>
          <t xml:space="preserve">MANDATORY: </t>
        </r>
        <r>
          <rPr>
            <sz val="9"/>
            <color indexed="81"/>
            <rFont val="Tahoma"/>
            <family val="2"/>
          </rPr>
          <t>The project/ programme costs describing  investment in change. For RDEL this may include: managers, dedicated resource, consumables, or transition costs  etc.
DO NOT LEAVE ANY CELLS BLANK - PLEASE PUT IN ZERO</t>
        </r>
      </text>
    </comment>
    <comment ref="E223" authorId="0" shapeId="0">
      <text>
        <r>
          <rPr>
            <b/>
            <sz val="9"/>
            <color indexed="81"/>
            <rFont val="Tahoma"/>
            <family val="2"/>
          </rPr>
          <t xml:space="preserve">MANDATORY: </t>
        </r>
        <r>
          <rPr>
            <sz val="9"/>
            <color indexed="81"/>
            <rFont val="Tahoma"/>
            <family val="2"/>
          </rPr>
          <t>The recurring new costs associated with new business as usual. For RDEL this may include: the team required to operate new asset, or continued contract spend
DO NOT LEAVE ANY CELLS BLANK - PLEASE PUT IN ZERO</t>
        </r>
      </text>
    </comment>
    <comment ref="F223" authorId="0" shapeId="0">
      <text>
        <r>
          <rPr>
            <b/>
            <sz val="9"/>
            <color indexed="81"/>
            <rFont val="Tahoma"/>
            <family val="2"/>
          </rPr>
          <t>MANDATORY:</t>
        </r>
        <r>
          <rPr>
            <sz val="9"/>
            <color indexed="81"/>
            <rFont val="Tahoma"/>
            <family val="2"/>
          </rPr>
          <t xml:space="preserve">  RDEL  recurring old costs i.e. BAU existing costs before the project / programme commenced. This is not required where the project / programme is something new and is not replacing or augmenting existing services etc.
DO NOT LEAVE ANY CELLS BLANK - PLEASE PUT IN ZERO</t>
        </r>
      </text>
    </comment>
    <comment ref="G223" authorId="0" shapeId="0">
      <text>
        <r>
          <rPr>
            <b/>
            <sz val="9"/>
            <color indexed="81"/>
            <rFont val="Tahoma"/>
            <family val="2"/>
          </rPr>
          <t xml:space="preserve">MANDATORY: </t>
        </r>
        <r>
          <rPr>
            <sz val="9"/>
            <color indexed="81"/>
            <rFont val="Tahoma"/>
            <family val="2"/>
          </rPr>
          <t>This is the total figure for RDEL project whole life cost.
DO NOT LEAVE ANY CELLS BLANK - PLEASE PUT IN ZERO</t>
        </r>
      </text>
    </comment>
    <comment ref="I223" authorId="0" shapeId="0">
      <text>
        <r>
          <rPr>
            <b/>
            <sz val="9"/>
            <color indexed="81"/>
            <rFont val="Tahoma"/>
            <family val="2"/>
          </rPr>
          <t xml:space="preserve">MANDATORY: </t>
        </r>
        <r>
          <rPr>
            <sz val="9"/>
            <color indexed="81"/>
            <rFont val="Tahoma"/>
            <family val="2"/>
          </rPr>
          <t>Project / Programme costs funded from a non-governmental source. This does not require breakdown by RDEL / CDEL. 
DO NOT LEAVE ANY CELLS BLANK - PLEASE PUT IN ZERO</t>
        </r>
      </text>
    </comment>
    <comment ref="B224" authorId="0" shapeId="0">
      <text>
        <r>
          <rPr>
            <b/>
            <sz val="9"/>
            <color indexed="81"/>
            <rFont val="Tahoma"/>
            <family val="2"/>
          </rPr>
          <t xml:space="preserve">MANDATORY: </t>
        </r>
        <r>
          <rPr>
            <sz val="9"/>
            <color indexed="81"/>
            <rFont val="Tahoma"/>
            <family val="2"/>
          </rPr>
          <t xml:space="preserve"> Pre 2015/16 (All Spend To End of Financial Year)</t>
        </r>
      </text>
    </comment>
    <comment ref="B226" authorId="0" shapeId="0">
      <text>
        <r>
          <rPr>
            <b/>
            <sz val="9"/>
            <color indexed="81"/>
            <rFont val="Tahoma"/>
            <family val="2"/>
          </rPr>
          <t>MANDATORY DROP DOWN:</t>
        </r>
        <r>
          <rPr>
            <sz val="9"/>
            <color indexed="81"/>
            <rFont val="Tahoma"/>
            <family val="2"/>
          </rPr>
          <t xml:space="preserve"> If no , please provide details in Costs Narrative</t>
        </r>
      </text>
    </comment>
    <comment ref="B227" authorId="3" shapeId="0">
      <text>
        <r>
          <rPr>
            <b/>
            <sz val="9"/>
            <color indexed="81"/>
            <rFont val="Tahoma"/>
            <family val="2"/>
          </rPr>
          <t xml:space="preserve">MANDATORY: </t>
        </r>
        <r>
          <rPr>
            <sz val="9"/>
            <color indexed="81"/>
            <rFont val="Tahoma"/>
            <family val="2"/>
          </rPr>
          <t xml:space="preserve">All years the project / programme is running should have an entry for Baseline and Actual/ Forecast .
</t>
        </r>
      </text>
    </comment>
    <comment ref="B229" authorId="3" shapeId="0">
      <text>
        <r>
          <rPr>
            <b/>
            <sz val="9"/>
            <color indexed="81"/>
            <rFont val="Tahoma"/>
            <family val="2"/>
          </rPr>
          <t xml:space="preserve">MANDATORY: </t>
        </r>
        <r>
          <rPr>
            <sz val="9"/>
            <color indexed="81"/>
            <rFont val="Tahoma"/>
            <family val="2"/>
          </rPr>
          <t xml:space="preserve">All years the project / programme is running should have an entry for Baseline and Actual/ Forecast .
</t>
        </r>
      </text>
    </comment>
    <comment ref="B231" authorId="3" shapeId="0">
      <text>
        <r>
          <rPr>
            <b/>
            <sz val="9"/>
            <color indexed="81"/>
            <rFont val="Tahoma"/>
            <family val="2"/>
          </rPr>
          <t xml:space="preserve">MANDATORY: </t>
        </r>
        <r>
          <rPr>
            <sz val="9"/>
            <color indexed="81"/>
            <rFont val="Tahoma"/>
            <family val="2"/>
          </rPr>
          <t xml:space="preserve">All years the project  / programme is running should have an entry for Baseline and Actual/ Forecast .
</t>
        </r>
      </text>
    </comment>
    <comment ref="B233" authorId="3" shapeId="0">
      <text>
        <r>
          <rPr>
            <b/>
            <sz val="9"/>
            <color indexed="81"/>
            <rFont val="Tahoma"/>
            <family val="2"/>
          </rPr>
          <t xml:space="preserve">MANDATORY: </t>
        </r>
        <r>
          <rPr>
            <sz val="9"/>
            <color indexed="81"/>
            <rFont val="Tahoma"/>
            <family val="2"/>
          </rPr>
          <t xml:space="preserve">All years the project / programme is running should have an entry for Baseline and Actual/ Forecast .
</t>
        </r>
      </text>
    </comment>
    <comment ref="B235" authorId="3" shapeId="0">
      <text>
        <r>
          <rPr>
            <b/>
            <sz val="9"/>
            <color indexed="81"/>
            <rFont val="Tahoma"/>
            <family val="2"/>
          </rPr>
          <t xml:space="preserve">MANDATORY: </t>
        </r>
        <r>
          <rPr>
            <sz val="9"/>
            <color indexed="81"/>
            <rFont val="Tahoma"/>
            <family val="2"/>
          </rPr>
          <t xml:space="preserve">All years the project / programme is running should have an entry for Baseline and Actual/ Forecast .
</t>
        </r>
      </text>
    </comment>
    <comment ref="B237" authorId="3" shapeId="0">
      <text>
        <r>
          <rPr>
            <b/>
            <sz val="9"/>
            <color indexed="81"/>
            <rFont val="Tahoma"/>
            <family val="2"/>
          </rPr>
          <t xml:space="preserve">MANDATORY: </t>
        </r>
        <r>
          <rPr>
            <sz val="9"/>
            <color indexed="81"/>
            <rFont val="Tahoma"/>
            <family val="2"/>
          </rPr>
          <t xml:space="preserve">All years the project / programme is running should have an entry for Baseline and Actual/ Forecast .
</t>
        </r>
      </text>
    </comment>
    <comment ref="B239" authorId="0" shapeId="0">
      <text>
        <r>
          <rPr>
            <b/>
            <sz val="9"/>
            <color indexed="81"/>
            <rFont val="Tahoma"/>
            <family val="2"/>
          </rPr>
          <t xml:space="preserve">MANDATORY: </t>
        </r>
        <r>
          <rPr>
            <sz val="9"/>
            <color indexed="81"/>
            <rFont val="Tahoma"/>
            <family val="2"/>
          </rPr>
          <t>Remaining Spend to project / programme conclusion or Total Spend if no profile</t>
        </r>
      </text>
    </comment>
    <comment ref="B243" authorId="0" shapeId="0">
      <text>
        <r>
          <rPr>
            <b/>
            <sz val="9"/>
            <color indexed="81"/>
            <rFont val="Tahoma"/>
            <family val="2"/>
          </rPr>
          <t xml:space="preserve">MANDATORY: </t>
        </r>
        <r>
          <rPr>
            <sz val="9"/>
            <color indexed="81"/>
            <rFont val="Tahoma"/>
            <family val="2"/>
          </rPr>
          <t>Once the Investment in Change has concluded, a total year of RDEL costs that reflect the new business as usual costs</t>
        </r>
      </text>
    </comment>
    <comment ref="B245" authorId="2" shapeId="0">
      <text>
        <r>
          <rPr>
            <b/>
            <sz val="9"/>
            <color indexed="81"/>
            <rFont val="Tahoma"/>
            <family val="2"/>
          </rPr>
          <t xml:space="preserve">MANDATORY: </t>
        </r>
        <r>
          <rPr>
            <sz val="9"/>
            <color indexed="81"/>
            <rFont val="Tahoma"/>
            <family val="2"/>
          </rPr>
          <t>The year that the spending on RDEL  is forecast to end.</t>
        </r>
      </text>
    </comment>
    <comment ref="D247" authorId="0" shapeId="0">
      <text>
        <r>
          <rPr>
            <b/>
            <sz val="9"/>
            <color indexed="81"/>
            <rFont val="Tahoma"/>
            <family val="2"/>
          </rPr>
          <t xml:space="preserve">MANDATORY: </t>
        </r>
        <r>
          <rPr>
            <sz val="9"/>
            <color indexed="81"/>
            <rFont val="Tahoma"/>
            <family val="2"/>
          </rPr>
          <t>The project / programme costs describing  Investment in Change. For CDEL this may include new equipment
DO NOT LEAVE ANY CELLS BLANK - PLEASE PUT IN ZERO</t>
        </r>
      </text>
    </comment>
    <comment ref="E247" authorId="0" shapeId="0">
      <text>
        <r>
          <rPr>
            <b/>
            <sz val="9"/>
            <color indexed="81"/>
            <rFont val="Tahoma"/>
            <family val="2"/>
          </rPr>
          <t xml:space="preserve">MANDATORY: </t>
        </r>
        <r>
          <rPr>
            <sz val="9"/>
            <color indexed="81"/>
            <rFont val="Tahoma"/>
            <family val="2"/>
          </rPr>
          <t>The recurring new costs associated with new business as usual. For CDEL this may include:the replacement and maintenance of new equipment
DO NOT LEAVE ANY CELLS BLANK - PLEASE PUT IN ZERO</t>
        </r>
      </text>
    </comment>
    <comment ref="F247" authorId="0" shapeId="0">
      <text>
        <r>
          <rPr>
            <b/>
            <sz val="9"/>
            <color indexed="81"/>
            <rFont val="Tahoma"/>
            <family val="2"/>
          </rPr>
          <t>MANDATORY:</t>
        </r>
        <r>
          <rPr>
            <sz val="9"/>
            <color indexed="81"/>
            <rFont val="Tahoma"/>
            <family val="2"/>
          </rPr>
          <t xml:space="preserve">  CDEL  recurring old costs i.e. BAU existing costs before the project / programme commenced. This is not required where the project / programme is something new and is not replacing or augmenting existing services etc.
DO NOT LEAVE ANY CELLS BLANK - PLEASE PUT IN ZERO</t>
        </r>
      </text>
    </comment>
    <comment ref="G247" authorId="0" shapeId="0">
      <text>
        <r>
          <rPr>
            <b/>
            <sz val="9"/>
            <color indexed="81"/>
            <rFont val="Tahoma"/>
            <family val="2"/>
          </rPr>
          <t xml:space="preserve">MANDATORY: </t>
        </r>
        <r>
          <rPr>
            <sz val="9"/>
            <color indexed="81"/>
            <rFont val="Tahoma"/>
            <family val="2"/>
          </rPr>
          <t>This is the total figure for CDEL project whole life cost.
DO NOT LEAVE ANY CELLS BLANK - PLEASE PUT IN ZERO</t>
        </r>
      </text>
    </comment>
    <comment ref="I247" authorId="0" shapeId="0">
      <text>
        <r>
          <rPr>
            <b/>
            <sz val="9"/>
            <color indexed="81"/>
            <rFont val="Tahoma"/>
            <family val="2"/>
          </rPr>
          <t xml:space="preserve">MANDATORY: </t>
        </r>
        <r>
          <rPr>
            <sz val="9"/>
            <color indexed="81"/>
            <rFont val="Tahoma"/>
            <family val="2"/>
          </rPr>
          <t>Income costs from sales etc.
DO NOT LEAVE ANY CELLS BLANK - PLEASE PUT IN ZERO</t>
        </r>
      </text>
    </comment>
    <comment ref="B248" authorId="0" shapeId="0">
      <text>
        <r>
          <rPr>
            <b/>
            <sz val="9"/>
            <color indexed="81"/>
            <rFont val="Tahoma"/>
            <family val="2"/>
          </rPr>
          <t xml:space="preserve">MANDATORY: </t>
        </r>
        <r>
          <rPr>
            <sz val="9"/>
            <color indexed="81"/>
            <rFont val="Tahoma"/>
            <family val="2"/>
          </rPr>
          <t xml:space="preserve"> Pre 2015/16 (All Spend To End of Financial Year)</t>
        </r>
      </text>
    </comment>
    <comment ref="B250" authorId="0" shapeId="0">
      <text>
        <r>
          <rPr>
            <b/>
            <sz val="9"/>
            <color indexed="81"/>
            <rFont val="Tahoma"/>
            <family val="2"/>
          </rPr>
          <t>MANDATORY DROP DOWN:</t>
        </r>
        <r>
          <rPr>
            <sz val="9"/>
            <color indexed="81"/>
            <rFont val="Tahoma"/>
            <family val="2"/>
          </rPr>
          <t xml:space="preserve"> If no , please provide details in Costs Narrative</t>
        </r>
      </text>
    </comment>
    <comment ref="B251" authorId="3" shapeId="0">
      <text>
        <r>
          <rPr>
            <b/>
            <sz val="9"/>
            <color indexed="81"/>
            <rFont val="Tahoma"/>
            <family val="2"/>
          </rPr>
          <t xml:space="preserve">MANDATORY: </t>
        </r>
        <r>
          <rPr>
            <sz val="9"/>
            <color indexed="81"/>
            <rFont val="Tahoma"/>
            <family val="2"/>
          </rPr>
          <t xml:space="preserve">All years the project / programme is running should have an entry for Baseline and Actual/ Forecast .
</t>
        </r>
      </text>
    </comment>
    <comment ref="B253" authorId="3" shapeId="0">
      <text>
        <r>
          <rPr>
            <b/>
            <sz val="9"/>
            <color indexed="81"/>
            <rFont val="Tahoma"/>
            <family val="2"/>
          </rPr>
          <t xml:space="preserve">MANDATORY: </t>
        </r>
        <r>
          <rPr>
            <sz val="9"/>
            <color indexed="81"/>
            <rFont val="Tahoma"/>
            <family val="2"/>
          </rPr>
          <t xml:space="preserve">All years the project / programme is running should have an entry for Baseline and Actual/ Forecast .
</t>
        </r>
      </text>
    </comment>
    <comment ref="B255" authorId="3" shapeId="0">
      <text>
        <r>
          <rPr>
            <b/>
            <sz val="9"/>
            <color indexed="81"/>
            <rFont val="Tahoma"/>
            <family val="2"/>
          </rPr>
          <t xml:space="preserve">MANDATORY: </t>
        </r>
        <r>
          <rPr>
            <sz val="9"/>
            <color indexed="81"/>
            <rFont val="Tahoma"/>
            <family val="2"/>
          </rPr>
          <t xml:space="preserve">All years the project  / programme is running should have an entry for Baseline and Actual/ Forecast .
</t>
        </r>
      </text>
    </comment>
    <comment ref="B257" authorId="3" shapeId="0">
      <text>
        <r>
          <rPr>
            <b/>
            <sz val="9"/>
            <color indexed="81"/>
            <rFont val="Tahoma"/>
            <family val="2"/>
          </rPr>
          <t xml:space="preserve">MANDATORY: </t>
        </r>
        <r>
          <rPr>
            <sz val="9"/>
            <color indexed="81"/>
            <rFont val="Tahoma"/>
            <family val="2"/>
          </rPr>
          <t xml:space="preserve">All years the project / programme is running should have an entry for Baseline and Actual/ Forecast .
</t>
        </r>
      </text>
    </comment>
    <comment ref="B259" authorId="3" shapeId="0">
      <text>
        <r>
          <rPr>
            <b/>
            <sz val="9"/>
            <color indexed="81"/>
            <rFont val="Tahoma"/>
            <family val="2"/>
          </rPr>
          <t xml:space="preserve">MANDATORY: </t>
        </r>
        <r>
          <rPr>
            <sz val="9"/>
            <color indexed="81"/>
            <rFont val="Tahoma"/>
            <family val="2"/>
          </rPr>
          <t xml:space="preserve">All years the project / programme is running should have an entry for Baseline and Actual/ Forecast .
</t>
        </r>
      </text>
    </comment>
    <comment ref="B261" authorId="3" shapeId="0">
      <text>
        <r>
          <rPr>
            <b/>
            <sz val="9"/>
            <color indexed="81"/>
            <rFont val="Tahoma"/>
            <family val="2"/>
          </rPr>
          <t xml:space="preserve">MANDATORY: </t>
        </r>
        <r>
          <rPr>
            <sz val="9"/>
            <color indexed="81"/>
            <rFont val="Tahoma"/>
            <family val="2"/>
          </rPr>
          <t xml:space="preserve">All years the project / programme is running should have an entry for Baseline and Actual/ Forecast .
</t>
        </r>
      </text>
    </comment>
    <comment ref="B263" authorId="0" shapeId="0">
      <text>
        <r>
          <rPr>
            <b/>
            <sz val="9"/>
            <color indexed="81"/>
            <rFont val="Tahoma"/>
            <family val="2"/>
          </rPr>
          <t xml:space="preserve">MANDATORY: </t>
        </r>
        <r>
          <rPr>
            <sz val="9"/>
            <color indexed="81"/>
            <rFont val="Tahoma"/>
            <family val="2"/>
          </rPr>
          <t>Remaining Spend to project / programme conclusion or Total Spend if no profile</t>
        </r>
      </text>
    </comment>
    <comment ref="B267" authorId="0" shapeId="0">
      <text>
        <r>
          <rPr>
            <b/>
            <sz val="9"/>
            <color indexed="81"/>
            <rFont val="Tahoma"/>
            <family val="2"/>
          </rPr>
          <t xml:space="preserve">MANDATORY: </t>
        </r>
        <r>
          <rPr>
            <sz val="9"/>
            <color indexed="81"/>
            <rFont val="Tahoma"/>
            <family val="2"/>
          </rPr>
          <t>Once the Investment in Change has concluded, a total year of CDEL costs that reflect the new business as usual costs</t>
        </r>
      </text>
    </comment>
    <comment ref="B270" authorId="2" shapeId="0">
      <text>
        <r>
          <rPr>
            <b/>
            <sz val="9"/>
            <color indexed="81"/>
            <rFont val="Tahoma"/>
            <family val="2"/>
          </rPr>
          <t xml:space="preserve">MANDATORY: </t>
        </r>
        <r>
          <rPr>
            <sz val="9"/>
            <color indexed="81"/>
            <rFont val="Tahoma"/>
            <family val="2"/>
          </rPr>
          <t>The year that the spending on CDEL  is forecast to end</t>
        </r>
      </text>
    </comment>
    <comment ref="B274" authorId="3" shapeId="0">
      <text>
        <r>
          <rPr>
            <sz val="9"/>
            <color indexed="81"/>
            <rFont val="Tahoma"/>
            <family val="2"/>
          </rPr>
          <t xml:space="preserve">Where monetised Benefits are declared in the Strategic Outcomes 
section these should be recorded here in the appropriate column. These are WHOLE BENEFITS totals unreduced by costs. Therefore should be £0 or greater. </t>
        </r>
      </text>
    </comment>
    <comment ref="D274" authorId="0" shapeId="0">
      <text>
        <r>
          <rPr>
            <b/>
            <sz val="9"/>
            <color indexed="81"/>
            <rFont val="Tahoma"/>
            <family val="2"/>
          </rPr>
          <t xml:space="preserve">MANDATORY: </t>
        </r>
        <r>
          <rPr>
            <sz val="9"/>
            <color indexed="81"/>
            <rFont val="Tahoma"/>
            <family val="2"/>
          </rPr>
          <t>These are Project / Programme Benefits that return cash to the Exchequer, either through reducing the cost of delivering a public service or increasing revenue generated from a public service.
DO NOT LEAVE ANY CELLS BLANK - PLEASE PUT IN ZERO</t>
        </r>
      </text>
    </comment>
    <comment ref="E274" authorId="0" shapeId="0">
      <text>
        <r>
          <rPr>
            <b/>
            <sz val="9"/>
            <color indexed="81"/>
            <rFont val="Tahoma"/>
            <family val="2"/>
          </rPr>
          <t xml:space="preserve">MANDATORY: </t>
        </r>
        <r>
          <rPr>
            <sz val="9"/>
            <color indexed="81"/>
            <rFont val="Tahoma"/>
            <family val="2"/>
          </rPr>
          <t>Some Government benefits from projects / programme may not release cash to the Exchequer, even though they can be quantified financially. Non-cashable project benefits typically refer to improvements in efficiency that come about as a result of a project / programme
DO NOT LEAVE ANY CELLS BLANK - PLEASE PUT IN ZERO</t>
        </r>
      </text>
    </comment>
    <comment ref="G274" authorId="0" shapeId="0">
      <text>
        <r>
          <rPr>
            <b/>
            <sz val="9"/>
            <color indexed="81"/>
            <rFont val="Tahoma"/>
            <family val="2"/>
          </rPr>
          <t xml:space="preserve">MANDATORY: </t>
        </r>
        <r>
          <rPr>
            <sz val="9"/>
            <color indexed="81"/>
            <rFont val="Tahoma"/>
            <family val="2"/>
          </rPr>
          <t>Benefits realised by the wider UK economy (which included private partner) as a direct result of the project  / programme
DO NOT LEAVE ANY CELLS BLANK - PLEASE PUT IN ZERO</t>
        </r>
      </text>
    </comment>
    <comment ref="H274" authorId="0" shapeId="0">
      <text>
        <r>
          <rPr>
            <b/>
            <sz val="9"/>
            <color indexed="81"/>
            <rFont val="Tahoma"/>
            <family val="2"/>
          </rPr>
          <t xml:space="preserve">MANDATORY: </t>
        </r>
        <r>
          <rPr>
            <sz val="9"/>
            <color indexed="81"/>
            <rFont val="Tahoma"/>
            <family val="2"/>
          </rPr>
          <t xml:space="preserve">This is the TOTAL monetised benefits figure as an aggregation of the adjacent columns. DO NOT report Benefits </t>
        </r>
        <r>
          <rPr>
            <b/>
            <sz val="9"/>
            <color indexed="81"/>
            <rFont val="Tahoma"/>
            <family val="2"/>
          </rPr>
          <t>net</t>
        </r>
        <r>
          <rPr>
            <sz val="9"/>
            <color indexed="81"/>
            <rFont val="Tahoma"/>
            <family val="2"/>
          </rPr>
          <t xml:space="preserve"> of project cost. 
DO NOT LEAVE ANY CELLS BLANK - PLEASE PUT IN ZERO</t>
        </r>
      </text>
    </comment>
    <comment ref="I274" authorId="0" shapeId="0">
      <text>
        <r>
          <rPr>
            <b/>
            <sz val="9"/>
            <color indexed="81"/>
            <rFont val="Tahoma"/>
            <family val="2"/>
          </rPr>
          <t xml:space="preserve">MANDATORY: </t>
        </r>
        <r>
          <rPr>
            <sz val="9"/>
            <color indexed="81"/>
            <rFont val="Tahoma"/>
            <family val="2"/>
          </rPr>
          <t>These are not negative benefits. for instance reduction in tax revenues through project activities (indirect tax disbenefits), air or noise quality reductions.</t>
        </r>
      </text>
    </comment>
    <comment ref="B275" authorId="0" shapeId="0">
      <text>
        <r>
          <rPr>
            <b/>
            <sz val="9"/>
            <color indexed="81"/>
            <rFont val="Tahoma"/>
            <family val="2"/>
          </rPr>
          <t xml:space="preserve">MANDATORY: </t>
        </r>
        <r>
          <rPr>
            <sz val="9"/>
            <color indexed="81"/>
            <rFont val="Tahoma"/>
            <family val="2"/>
          </rPr>
          <t xml:space="preserve"> Pre 2015/16 (All Spend To End of Financial Year)</t>
        </r>
      </text>
    </comment>
    <comment ref="B277" authorId="3" shapeId="0">
      <text>
        <r>
          <rPr>
            <b/>
            <sz val="9"/>
            <color indexed="81"/>
            <rFont val="Tahoma"/>
            <family val="2"/>
          </rPr>
          <t xml:space="preserve">MANDATORY: </t>
        </r>
        <r>
          <rPr>
            <sz val="9"/>
            <color indexed="81"/>
            <rFont val="Tahoma"/>
            <family val="2"/>
          </rPr>
          <t xml:space="preserve">All years the project / programme is running should have an entry for Baseline and Actual/ Forecast .
</t>
        </r>
      </text>
    </comment>
    <comment ref="B279" authorId="3" shapeId="0">
      <text>
        <r>
          <rPr>
            <b/>
            <sz val="9"/>
            <color indexed="81"/>
            <rFont val="Tahoma"/>
            <family val="2"/>
          </rPr>
          <t xml:space="preserve">MANDATORY: </t>
        </r>
        <r>
          <rPr>
            <sz val="9"/>
            <color indexed="81"/>
            <rFont val="Tahoma"/>
            <family val="2"/>
          </rPr>
          <t xml:space="preserve">All years the project / programme is running should have an entry for Baseline and Actual/ Forecast .
</t>
        </r>
      </text>
    </comment>
    <comment ref="B281" authorId="3" shapeId="0">
      <text>
        <r>
          <rPr>
            <b/>
            <sz val="9"/>
            <color indexed="81"/>
            <rFont val="Tahoma"/>
            <family val="2"/>
          </rPr>
          <t xml:space="preserve">MANDATORY: </t>
        </r>
        <r>
          <rPr>
            <sz val="9"/>
            <color indexed="81"/>
            <rFont val="Tahoma"/>
            <family val="2"/>
          </rPr>
          <t xml:space="preserve">All years the project  / programme is running should have an entry for Baseline and Actual/ Forecast .
</t>
        </r>
      </text>
    </comment>
    <comment ref="B283" authorId="3" shapeId="0">
      <text>
        <r>
          <rPr>
            <b/>
            <sz val="9"/>
            <color indexed="81"/>
            <rFont val="Tahoma"/>
            <family val="2"/>
          </rPr>
          <t xml:space="preserve">MANDATORY: </t>
        </r>
        <r>
          <rPr>
            <sz val="9"/>
            <color indexed="81"/>
            <rFont val="Tahoma"/>
            <family val="2"/>
          </rPr>
          <t xml:space="preserve">All years the project / programme is running should have an entry for Baseline and Actual/ Forecast .
</t>
        </r>
      </text>
    </comment>
    <comment ref="B285" authorId="3" shapeId="0">
      <text>
        <r>
          <rPr>
            <b/>
            <sz val="9"/>
            <color indexed="81"/>
            <rFont val="Tahoma"/>
            <family val="2"/>
          </rPr>
          <t xml:space="preserve">MANDATORY: </t>
        </r>
        <r>
          <rPr>
            <sz val="9"/>
            <color indexed="81"/>
            <rFont val="Tahoma"/>
            <family val="2"/>
          </rPr>
          <t xml:space="preserve">All years the project / programme is running should have an entry for Baseline and Actual/ Forecast .
</t>
        </r>
      </text>
    </comment>
    <comment ref="B287" authorId="3" shapeId="0">
      <text>
        <r>
          <rPr>
            <b/>
            <sz val="9"/>
            <color indexed="81"/>
            <rFont val="Tahoma"/>
            <family val="2"/>
          </rPr>
          <t xml:space="preserve">MANDATORY: </t>
        </r>
        <r>
          <rPr>
            <sz val="9"/>
            <color indexed="81"/>
            <rFont val="Tahoma"/>
            <family val="2"/>
          </rPr>
          <t xml:space="preserve">All years the project / programme is running should have an entry for Baseline and Actual/ Forecast .
</t>
        </r>
      </text>
    </comment>
    <comment ref="B289" authorId="3" shapeId="0">
      <text>
        <r>
          <rPr>
            <b/>
            <sz val="9"/>
            <color indexed="81"/>
            <rFont val="Tahoma"/>
            <family val="2"/>
          </rPr>
          <t xml:space="preserve">MANDATORY: </t>
        </r>
        <r>
          <rPr>
            <sz val="9"/>
            <color indexed="81"/>
            <rFont val="Tahoma"/>
            <family val="2"/>
          </rPr>
          <t>This is the aggregate figure of Benefits to be realised beyond the final  yearly breakdown if there are any.</t>
        </r>
        <r>
          <rPr>
            <sz val="9"/>
            <color indexed="81"/>
            <rFont val="Tahoma"/>
            <family val="2"/>
          </rPr>
          <t xml:space="preserve">
</t>
        </r>
      </text>
    </comment>
    <comment ref="B294" authorId="0" shapeId="0">
      <text>
        <r>
          <rPr>
            <b/>
            <sz val="9"/>
            <color indexed="81"/>
            <rFont val="Tahoma"/>
            <family val="2"/>
          </rPr>
          <t xml:space="preserve">MANDATORY: </t>
        </r>
        <r>
          <rPr>
            <sz val="9"/>
            <color indexed="81"/>
            <rFont val="Tahoma"/>
            <family val="2"/>
          </rPr>
          <t>The year that the Benefits are forecast to end</t>
        </r>
      </text>
    </comment>
    <comment ref="B296" authorId="0" shapeId="0">
      <text>
        <r>
          <rPr>
            <b/>
            <sz val="9"/>
            <color indexed="81"/>
            <rFont val="Tahoma"/>
            <family val="2"/>
          </rPr>
          <t xml:space="preserve">MANDATORY: </t>
        </r>
        <r>
          <rPr>
            <sz val="9"/>
            <color indexed="81"/>
            <rFont val="Tahoma"/>
            <family val="2"/>
          </rPr>
          <t>Commentary on the benefits recorded in the above sections. This should make reference to where the figure came from, any significant difference between baselines and forecast/actual, re-baselining to benefits, or significant changes to the profile of accruing benefits due to delays in the delivery timetable. 
This section should also refer to changes to the recorded benefits as projects move through stages in their lifecycle and budgets/forecasts become more accurately defined.</t>
        </r>
      </text>
    </comment>
  </commentList>
</comments>
</file>

<file path=xl/comments2.xml><?xml version="1.0" encoding="utf-8"?>
<comments xmlns="http://schemas.openxmlformats.org/spreadsheetml/2006/main">
  <authors>
    <author>Andrew Potthurst</author>
  </authors>
  <commentList>
    <comment ref="A1" authorId="0" shapeId="0">
      <text>
        <r>
          <rPr>
            <sz val="9"/>
            <color indexed="81"/>
            <rFont val="Tahoma"/>
            <family val="2"/>
          </rPr>
          <t xml:space="preserve">Data Merged on
04-Dec-15 21:03:24
</t>
        </r>
      </text>
    </comment>
    <comment ref="I717" authorId="0" shapeId="0">
      <text>
        <r>
          <rPr>
            <b/>
            <sz val="9"/>
            <color indexed="81"/>
            <rFont val="Tahoma"/>
            <family val="2"/>
          </rPr>
          <t>Andrew Potthurst:</t>
        </r>
        <r>
          <rPr>
            <sz val="9"/>
            <color indexed="81"/>
            <rFont val="Tahoma"/>
            <family val="2"/>
          </rPr>
          <t xml:space="preserve">
</t>
        </r>
      </text>
    </comment>
  </commentList>
</comments>
</file>

<file path=xl/comments3.xml><?xml version="1.0" encoding="utf-8"?>
<comments xmlns="http://schemas.openxmlformats.org/spreadsheetml/2006/main">
  <authors>
    <author>Andrew Potthurst</author>
  </authors>
  <commentList>
    <comment ref="E2" authorId="0" shapeId="0">
      <text>
        <r>
          <rPr>
            <b/>
            <sz val="9"/>
            <color indexed="81"/>
            <rFont val="Tahoma"/>
            <family val="2"/>
          </rPr>
          <t>Andrew Potthurst:</t>
        </r>
        <r>
          <rPr>
            <sz val="9"/>
            <color indexed="81"/>
            <rFont val="Tahoma"/>
            <family val="2"/>
          </rPr>
          <t xml:space="preserve">
Used Baseline - CHANGE to forecast
</t>
        </r>
      </text>
    </comment>
  </commentList>
</comments>
</file>

<file path=xl/comments4.xml><?xml version="1.0" encoding="utf-8"?>
<comments xmlns="http://schemas.openxmlformats.org/spreadsheetml/2006/main">
  <authors>
    <author>Andrew Potthurst</author>
    <author>Rob Langton</author>
    <author>MPA</author>
    <author>Stephen Blanchard</author>
  </authors>
  <commentList>
    <comment ref="B3" authorId="0" shapeId="0">
      <text>
        <r>
          <rPr>
            <b/>
            <sz val="9"/>
            <color indexed="81"/>
            <rFont val="Tahoma"/>
            <family val="2"/>
          </rPr>
          <t xml:space="preserve">MANDATORY: </t>
        </r>
        <r>
          <rPr>
            <sz val="9"/>
            <color indexed="81"/>
            <rFont val="Tahoma"/>
            <family val="2"/>
          </rPr>
          <t>The classification of the document</t>
        </r>
      </text>
    </comment>
    <comment ref="B5" authorId="1" shapeId="0">
      <text>
        <r>
          <rPr>
            <b/>
            <sz val="9"/>
            <color indexed="81"/>
            <rFont val="Tahoma"/>
            <family val="2"/>
          </rPr>
          <t xml:space="preserve">MANDATORY: </t>
        </r>
        <r>
          <rPr>
            <sz val="9"/>
            <color indexed="81"/>
            <rFont val="Tahoma"/>
            <family val="2"/>
          </rPr>
          <t>Date of sign off by the SRO</t>
        </r>
      </text>
    </comment>
    <comment ref="B7" authorId="1" shapeId="0">
      <text>
        <r>
          <rPr>
            <b/>
            <sz val="9"/>
            <color indexed="81"/>
            <rFont val="Tahoma"/>
            <family val="2"/>
          </rPr>
          <t xml:space="preserve">Optional unless Departmental processes require it Mandated: </t>
        </r>
        <r>
          <rPr>
            <sz val="9"/>
            <color indexed="81"/>
            <rFont val="Tahoma"/>
            <family val="2"/>
          </rPr>
          <t>FD Name and date of approval.</t>
        </r>
      </text>
    </comment>
    <comment ref="B9" authorId="0" shapeId="0">
      <text>
        <r>
          <rPr>
            <b/>
            <sz val="9"/>
            <color indexed="81"/>
            <rFont val="Tahoma"/>
            <family val="2"/>
          </rPr>
          <t>MANDATORY</t>
        </r>
      </text>
    </comment>
    <comment ref="B11" authorId="0" shapeId="0">
      <text>
        <r>
          <rPr>
            <b/>
            <sz val="9"/>
            <color indexed="81"/>
            <rFont val="Tahoma"/>
            <family val="2"/>
          </rPr>
          <t xml:space="preserve">MANDATORY: </t>
        </r>
        <r>
          <rPr>
            <sz val="9"/>
            <color indexed="81"/>
            <rFont val="Tahoma"/>
            <family val="2"/>
          </rPr>
          <t>PMO or equivalent representative</t>
        </r>
      </text>
    </comment>
    <comment ref="B23" authorId="0" shapeId="0">
      <text>
        <r>
          <rPr>
            <b/>
            <sz val="9"/>
            <color indexed="81"/>
            <rFont val="Tahoma"/>
            <family val="2"/>
          </rPr>
          <t>MANDATORY:</t>
        </r>
        <r>
          <rPr>
            <sz val="9"/>
            <color indexed="81"/>
            <rFont val="Tahoma"/>
            <family val="2"/>
          </rPr>
          <t xml:space="preserve"> The current name of the project as is in use</t>
        </r>
      </text>
    </comment>
    <comment ref="B25" authorId="0" shapeId="0">
      <text>
        <r>
          <rPr>
            <b/>
            <sz val="9"/>
            <color indexed="81"/>
            <rFont val="Tahoma"/>
            <family val="2"/>
          </rPr>
          <t xml:space="preserve">MANDATORY ROW: </t>
        </r>
        <r>
          <rPr>
            <sz val="9"/>
            <color indexed="81"/>
            <rFont val="Tahoma"/>
            <family val="2"/>
          </rPr>
          <t>To be completed by MPA</t>
        </r>
      </text>
    </comment>
    <comment ref="B27" authorId="0" shapeId="0">
      <text>
        <r>
          <rPr>
            <b/>
            <sz val="9"/>
            <color indexed="81"/>
            <rFont val="Tahoma"/>
            <family val="2"/>
          </rPr>
          <t>MANDATORY DROP DOWN:</t>
        </r>
        <r>
          <rPr>
            <sz val="9"/>
            <color indexed="81"/>
            <rFont val="Tahoma"/>
            <family val="2"/>
          </rPr>
          <t xml:space="preserve"> The Ministerial department which has ultimate accountability for the project or programme. This is defined as the host department of the Principle Accounting Officer.</t>
        </r>
      </text>
    </comment>
    <comment ref="B28" authorId="2" shapeId="0">
      <text>
        <r>
          <rPr>
            <b/>
            <sz val="9"/>
            <color indexed="81"/>
            <rFont val="Tahoma"/>
            <family val="2"/>
          </rPr>
          <t>OPTIONAL:</t>
        </r>
        <r>
          <rPr>
            <sz val="9"/>
            <color indexed="81"/>
            <rFont val="Tahoma"/>
            <family val="2"/>
          </rPr>
          <t xml:space="preserve">
If project / programme is part of sub-portfolio that the dept. etc. would like to see a dashboard for, record a consistent sub-portfolio name here. E.g. DoH Informatics; MoD Capability, MoD Transformation, etc.</t>
        </r>
      </text>
    </comment>
    <comment ref="B29" authorId="0" shapeId="0">
      <text>
        <r>
          <rPr>
            <b/>
            <sz val="9"/>
            <color indexed="81"/>
            <rFont val="Tahoma"/>
            <family val="2"/>
          </rPr>
          <t xml:space="preserve">DEPENDENT: </t>
        </r>
        <r>
          <rPr>
            <sz val="9"/>
            <color indexed="81"/>
            <rFont val="Tahoma"/>
            <family val="2"/>
          </rPr>
          <t>If delivery vehicle not the reporting department i.e. is an Agency or equivalent, please note here - second field available if required
This is not the reporting department</t>
        </r>
      </text>
    </comment>
    <comment ref="B32" authorId="0" shapeId="0">
      <text>
        <r>
          <rPr>
            <b/>
            <sz val="9"/>
            <color indexed="81"/>
            <rFont val="Tahoma"/>
            <family val="2"/>
          </rPr>
          <t xml:space="preserve">MANDATORY DROP DOWN: </t>
        </r>
        <r>
          <rPr>
            <sz val="9"/>
            <color indexed="81"/>
            <rFont val="Tahoma"/>
            <family val="2"/>
          </rPr>
          <t>Please select 'Other' if not Project or Programme</t>
        </r>
      </text>
    </comment>
    <comment ref="B33" authorId="0" shapeId="0">
      <text>
        <r>
          <rPr>
            <b/>
            <sz val="9"/>
            <color indexed="81"/>
            <rFont val="Tahoma"/>
            <family val="2"/>
          </rPr>
          <t>DEPENDENT:</t>
        </r>
        <r>
          <rPr>
            <sz val="9"/>
            <color indexed="81"/>
            <rFont val="Tahoma"/>
            <family val="2"/>
          </rPr>
          <t xml:space="preserve"> If 'Other' selected above, please describe. PLEASE ENSURE ANSWER IS NOT ONE OF THE DROP DOWN OPTIONS BEFORE USING 'OTHER'</t>
        </r>
      </text>
    </comment>
    <comment ref="B34" authorId="0" shapeId="0">
      <text>
        <r>
          <rPr>
            <b/>
            <sz val="9"/>
            <color indexed="81"/>
            <rFont val="Tahoma"/>
            <family val="2"/>
          </rPr>
          <t>MANDATORY DROP DOWN:</t>
        </r>
        <r>
          <rPr>
            <sz val="9"/>
            <color indexed="81"/>
            <rFont val="Tahoma"/>
            <family val="2"/>
          </rPr>
          <t xml:space="preserve"> Select project / programme delivery method</t>
        </r>
      </text>
    </comment>
    <comment ref="B36" authorId="0" shapeId="0">
      <text>
        <r>
          <rPr>
            <b/>
            <sz val="9"/>
            <color indexed="81"/>
            <rFont val="Tahoma"/>
            <family val="2"/>
          </rPr>
          <t xml:space="preserve">MANDATORY: </t>
        </r>
        <r>
          <rPr>
            <sz val="9"/>
            <color indexed="81"/>
            <rFont val="Tahoma"/>
            <family val="2"/>
          </rPr>
          <t xml:space="preserve">BRIEF One or two lines describing what the project is doing - </t>
        </r>
      </text>
    </comment>
    <comment ref="B38" authorId="0" shapeId="0">
      <text>
        <r>
          <rPr>
            <b/>
            <sz val="9"/>
            <color indexed="81"/>
            <rFont val="Tahoma"/>
            <family val="2"/>
          </rPr>
          <t xml:space="preserve">MANDATORY: </t>
        </r>
        <r>
          <rPr>
            <sz val="9"/>
            <color indexed="81"/>
            <rFont val="Tahoma"/>
            <family val="2"/>
          </rPr>
          <t>Please link project to Strategic Objectives in Single Departmental plans</t>
        </r>
      </text>
    </comment>
    <comment ref="B41" authorId="0" shapeId="0">
      <text>
        <r>
          <rPr>
            <b/>
            <sz val="9"/>
            <color indexed="81"/>
            <rFont val="Tahoma"/>
            <family val="2"/>
          </rPr>
          <t xml:space="preserve">MANDATORY DROP DOWN: </t>
        </r>
        <r>
          <rPr>
            <sz val="9"/>
            <color indexed="81"/>
            <rFont val="Tahoma"/>
            <family val="2"/>
          </rPr>
          <t>Please select from the defined list of categories (see guidance for definitions). As projects are not always easily described in one category, more drop downs have been provided. If 'Other' selected, please describe
PLEASE ENSURE ANSWER IS NOT ONE OF THE DROP DOWN OPTIONS BEFORE USING 'OTHER'</t>
        </r>
      </text>
    </comment>
    <comment ref="B44" authorId="0" shapeId="0">
      <text>
        <r>
          <rPr>
            <b/>
            <sz val="9"/>
            <color indexed="81"/>
            <rFont val="Tahoma"/>
            <family val="2"/>
          </rPr>
          <t>DEPENDENT:</t>
        </r>
        <r>
          <rPr>
            <sz val="9"/>
            <color indexed="81"/>
            <rFont val="Tahoma"/>
            <family val="2"/>
          </rPr>
          <t xml:space="preserve"> If 'Other' selected above, please describe</t>
        </r>
      </text>
    </comment>
    <comment ref="B46" authorId="0" shapeId="0">
      <text>
        <r>
          <rPr>
            <b/>
            <sz val="9"/>
            <color indexed="81"/>
            <rFont val="Tahoma"/>
            <family val="2"/>
          </rPr>
          <t xml:space="preserve">MANDATORY: </t>
        </r>
        <r>
          <rPr>
            <sz val="9"/>
            <color indexed="81"/>
            <rFont val="Tahoma"/>
            <family val="2"/>
          </rPr>
          <t>To be completed by MPA</t>
        </r>
      </text>
    </comment>
    <comment ref="B48" authorId="0" shapeId="0">
      <text>
        <r>
          <rPr>
            <b/>
            <sz val="9"/>
            <color indexed="81"/>
            <rFont val="Tahoma"/>
            <family val="2"/>
          </rPr>
          <t xml:space="preserve">MANDATORY: </t>
        </r>
        <r>
          <rPr>
            <sz val="9"/>
            <color indexed="81"/>
            <rFont val="Tahoma"/>
            <family val="2"/>
          </rPr>
          <t>For projects post approved OBC, please indicate whether any scope change. This does not mean future scope changes</t>
        </r>
      </text>
    </comment>
    <comment ref="B49" authorId="0" shapeId="0">
      <text>
        <r>
          <rPr>
            <b/>
            <sz val="9"/>
            <color indexed="81"/>
            <rFont val="Tahoma"/>
            <family val="2"/>
          </rPr>
          <t xml:space="preserve">DEPENDENT: </t>
        </r>
        <r>
          <rPr>
            <sz val="9"/>
            <color indexed="81"/>
            <rFont val="Tahoma"/>
            <family val="2"/>
          </rPr>
          <t>If scope change selected above, please describe</t>
        </r>
      </text>
    </comment>
    <comment ref="B52" authorId="0" shapeId="0">
      <text>
        <r>
          <rPr>
            <b/>
            <sz val="9"/>
            <color indexed="81"/>
            <rFont val="Tahoma"/>
            <family val="2"/>
          </rPr>
          <t xml:space="preserve">MANDATORY: </t>
        </r>
        <r>
          <rPr>
            <sz val="9"/>
            <color indexed="81"/>
            <rFont val="Tahoma"/>
            <family val="2"/>
          </rPr>
          <t xml:space="preserve">Please briefly  indicate specific individual outcomes (up to 10 outcome spaces provided) from the most recent Business case, and use </t>
        </r>
        <r>
          <rPr>
            <b/>
            <sz val="9"/>
            <color indexed="81"/>
            <rFont val="Tahoma"/>
            <family val="2"/>
          </rPr>
          <t>MANDATORY DROP DOWN</t>
        </r>
        <r>
          <rPr>
            <sz val="9"/>
            <color indexed="81"/>
            <rFont val="Tahoma"/>
            <family val="2"/>
          </rPr>
          <t xml:space="preserve"> to indicate whether Benefit monetised or non-monetised</t>
        </r>
      </text>
    </comment>
    <comment ref="B66" authorId="2" shapeId="0">
      <text>
        <r>
          <rPr>
            <b/>
            <sz val="9"/>
            <color indexed="81"/>
            <rFont val="Tahoma"/>
            <family val="2"/>
          </rPr>
          <t>MANDATORY DROP DOWN:</t>
        </r>
        <r>
          <rPr>
            <sz val="9"/>
            <color indexed="81"/>
            <rFont val="Tahoma"/>
            <family val="2"/>
          </rPr>
          <t xml:space="preserve"> Use Risk Potential Assessment (RPA) where available.</t>
        </r>
      </text>
    </comment>
    <comment ref="B67" authorId="0" shapeId="0">
      <text>
        <r>
          <rPr>
            <b/>
            <sz val="9"/>
            <color indexed="81"/>
            <rFont val="Tahoma"/>
            <family val="2"/>
          </rPr>
          <t xml:space="preserve">MANDATORY DROP DOWN: </t>
        </r>
        <r>
          <rPr>
            <sz val="9"/>
            <color indexed="81"/>
            <rFont val="Tahoma"/>
            <family val="2"/>
          </rPr>
          <t>SRO Delivery Confidence Assessment of the project. At commission, this cell is the previous quarters RAG, and as such will need to be updated for the forthcoming quarter submission to MPA</t>
        </r>
      </text>
    </comment>
    <comment ref="B68" authorId="0" shapeId="0">
      <text>
        <r>
          <rPr>
            <b/>
            <sz val="9"/>
            <color indexed="81"/>
            <rFont val="Tahoma"/>
            <family val="2"/>
          </rPr>
          <t xml:space="preserve">MANDATORY: </t>
        </r>
        <r>
          <rPr>
            <sz val="9"/>
            <color indexed="81"/>
            <rFont val="Tahoma"/>
            <family val="2"/>
          </rPr>
          <t>SRO narrative on Delivery Confidence Assessment of the project.</t>
        </r>
      </text>
    </comment>
    <comment ref="B70" authorId="0" shapeId="0">
      <text>
        <r>
          <rPr>
            <b/>
            <sz val="9"/>
            <color indexed="81"/>
            <rFont val="Tahoma"/>
            <family val="2"/>
          </rPr>
          <t xml:space="preserve">MANDATORY DROP DOWN: </t>
        </r>
        <r>
          <rPr>
            <sz val="9"/>
            <color indexed="81"/>
            <rFont val="Tahoma"/>
            <family val="2"/>
          </rPr>
          <t xml:space="preserve">MPA Delivery Confidence Assessment of the project for the current quarter.
</t>
        </r>
      </text>
    </comment>
    <comment ref="B71" authorId="0" shapeId="0">
      <text>
        <r>
          <rPr>
            <b/>
            <sz val="9"/>
            <color indexed="81"/>
            <rFont val="Tahoma"/>
            <family val="2"/>
          </rPr>
          <t xml:space="preserve">MANDATORY: </t>
        </r>
        <r>
          <rPr>
            <sz val="9"/>
            <color indexed="81"/>
            <rFont val="Tahoma"/>
            <family val="2"/>
          </rPr>
          <t>MPA narrative on Delivery Confidence Assessment of the project. To include reference to time, cost, quality, and risks (including mitigations)</t>
        </r>
      </text>
    </comment>
    <comment ref="B77" authorId="0" shapeId="0">
      <text>
        <r>
          <rPr>
            <b/>
            <sz val="9"/>
            <color indexed="81"/>
            <rFont val="Tahoma"/>
            <family val="2"/>
          </rPr>
          <t>MANDATORY:</t>
        </r>
        <r>
          <rPr>
            <sz val="9"/>
            <color indexed="81"/>
            <rFont val="Tahoma"/>
            <family val="2"/>
          </rPr>
          <t xml:space="preserve"> Details of SRO who has received  the formal letter of appointment as per the Osmotherly guidance</t>
        </r>
      </text>
    </comment>
    <comment ref="B82" authorId="0" shapeId="0">
      <text>
        <r>
          <rPr>
            <b/>
            <sz val="9"/>
            <color indexed="81"/>
            <rFont val="Tahoma"/>
            <family val="2"/>
          </rPr>
          <t xml:space="preserve">DEPENDENT: </t>
        </r>
        <r>
          <rPr>
            <sz val="9"/>
            <color indexed="81"/>
            <rFont val="Tahoma"/>
            <family val="2"/>
          </rPr>
          <t>If there are further SROs, please name them here</t>
        </r>
      </text>
    </comment>
    <comment ref="B83" authorId="2" shapeId="0">
      <text>
        <r>
          <rPr>
            <b/>
            <sz val="9"/>
            <color indexed="81"/>
            <rFont val="Tahoma"/>
            <family val="2"/>
          </rPr>
          <t>MANDATORY DROP DOWN:</t>
        </r>
        <r>
          <rPr>
            <sz val="9"/>
            <color indexed="81"/>
            <rFont val="Tahoma"/>
            <family val="2"/>
          </rPr>
          <t xml:space="preserve"> For this row, complete cohort of Major Project Leadership Academy / Project Leadership Programme currently on or graduated from, eligibility status, or reason for ineligibility.</t>
        </r>
      </text>
    </comment>
    <comment ref="B84" authorId="0" shapeId="0">
      <text>
        <r>
          <rPr>
            <b/>
            <sz val="9"/>
            <color indexed="81"/>
            <rFont val="Tahoma"/>
            <family val="2"/>
          </rPr>
          <t>DEPENDENT:</t>
        </r>
        <r>
          <rPr>
            <sz val="9"/>
            <color indexed="81"/>
            <rFont val="Tahoma"/>
            <family val="2"/>
          </rPr>
          <t xml:space="preserve"> If 'other' ineligibility, please describe</t>
        </r>
      </text>
    </comment>
    <comment ref="B85" authorId="0" shapeId="0">
      <text>
        <r>
          <rPr>
            <b/>
            <sz val="9"/>
            <color indexed="81"/>
            <rFont val="Tahoma"/>
            <family val="2"/>
          </rPr>
          <t xml:space="preserve">MANDATORY: </t>
        </r>
        <r>
          <rPr>
            <sz val="9"/>
            <color indexed="81"/>
            <rFont val="Tahoma"/>
            <family val="2"/>
          </rPr>
          <t xml:space="preserve">Date (or proposed date) of publication of SRO Appointment Letter 
</t>
        </r>
      </text>
    </comment>
    <comment ref="B86" authorId="0" shapeId="0">
      <text>
        <r>
          <rPr>
            <b/>
            <sz val="9"/>
            <color indexed="81"/>
            <rFont val="Tahoma"/>
            <family val="2"/>
          </rPr>
          <t xml:space="preserve">MANDATORY DROP DOWN: </t>
        </r>
        <r>
          <rPr>
            <sz val="9"/>
            <color indexed="81"/>
            <rFont val="Tahoma"/>
            <family val="2"/>
          </rPr>
          <t>Please provide reason for SRO change</t>
        </r>
      </text>
    </comment>
    <comment ref="B90" authorId="0" shapeId="0">
      <text>
        <r>
          <rPr>
            <b/>
            <sz val="9"/>
            <color indexed="81"/>
            <rFont val="Tahoma"/>
            <family val="2"/>
          </rPr>
          <t xml:space="preserve">MANDATORY: </t>
        </r>
        <r>
          <rPr>
            <sz val="9"/>
            <color indexed="81"/>
            <rFont val="Tahoma"/>
            <family val="2"/>
          </rPr>
          <t>Details of Project Director (or person who undertakes the role of Project Director)  who is the primary Project Director on the project</t>
        </r>
      </text>
    </comment>
    <comment ref="B95" authorId="0" shapeId="0">
      <text>
        <r>
          <rPr>
            <b/>
            <sz val="9"/>
            <color indexed="81"/>
            <rFont val="Tahoma"/>
            <family val="2"/>
          </rPr>
          <t xml:space="preserve">DEPENDENT: </t>
        </r>
        <r>
          <rPr>
            <sz val="9"/>
            <color indexed="81"/>
            <rFont val="Tahoma"/>
            <family val="2"/>
          </rPr>
          <t>If there are further SROs, please name them here</t>
        </r>
      </text>
    </comment>
    <comment ref="B96" authorId="0" shapeId="0">
      <text>
        <r>
          <rPr>
            <b/>
            <sz val="9"/>
            <color indexed="81"/>
            <rFont val="Tahoma"/>
            <family val="2"/>
          </rPr>
          <t xml:space="preserve">MANDATORY DROP DOWN: </t>
        </r>
        <r>
          <rPr>
            <sz val="9"/>
            <color indexed="81"/>
            <rFont val="Tahoma"/>
            <family val="2"/>
          </rPr>
          <t>For this row, complete cohort of MPLA / PLP currently on or graduated from, eligibility status, or reason for ineligibility.</t>
        </r>
      </text>
    </comment>
    <comment ref="B97" authorId="0" shapeId="0">
      <text>
        <r>
          <rPr>
            <b/>
            <sz val="9"/>
            <color indexed="81"/>
            <rFont val="Tahoma"/>
            <family val="2"/>
          </rPr>
          <t>DEPENDENT:</t>
        </r>
        <r>
          <rPr>
            <sz val="9"/>
            <color indexed="81"/>
            <rFont val="Tahoma"/>
            <family val="2"/>
          </rPr>
          <t xml:space="preserve"> If 'other' Ineligibility, please describe
</t>
        </r>
      </text>
    </comment>
    <comment ref="B98" authorId="0" shapeId="0">
      <text>
        <r>
          <rPr>
            <b/>
            <sz val="9"/>
            <color indexed="81"/>
            <rFont val="Tahoma"/>
            <family val="2"/>
          </rPr>
          <t xml:space="preserve">MANDATORY DROP DOWN: </t>
        </r>
        <r>
          <rPr>
            <sz val="9"/>
            <color indexed="81"/>
            <rFont val="Tahoma"/>
            <family val="2"/>
          </rPr>
          <t>Please provide reason for PD change.</t>
        </r>
      </text>
    </comment>
    <comment ref="B104" authorId="0" shapeId="0">
      <text>
        <r>
          <rPr>
            <b/>
            <sz val="9"/>
            <color indexed="81"/>
            <rFont val="Tahoma"/>
            <family val="2"/>
          </rPr>
          <t xml:space="preserve">MANDATORY: </t>
        </r>
        <r>
          <rPr>
            <sz val="9"/>
            <color indexed="81"/>
            <rFont val="Tahoma"/>
            <family val="2"/>
          </rPr>
          <t>Resources is seeking to capture those personnel working directly in the Project / Programme team at the snapshot date, not everyone who may be working on the project. See guidance for a more detailed description. Here record those people directly employed by Civil or Crown service, local government or ALB.</t>
        </r>
      </text>
    </comment>
    <comment ref="B105" authorId="0" shapeId="0">
      <text>
        <r>
          <rPr>
            <b/>
            <sz val="9"/>
            <color indexed="81"/>
            <rFont val="Tahoma"/>
            <family val="2"/>
          </rPr>
          <t>MANDATORY:</t>
        </r>
        <r>
          <rPr>
            <sz val="9"/>
            <color indexed="81"/>
            <rFont val="Tahoma"/>
            <family val="2"/>
          </rPr>
          <t>Project / Programme team members as previous field but Contractors i.e. not as above, at the snapshot date</t>
        </r>
      </text>
    </comment>
    <comment ref="B106" authorId="0" shapeId="0">
      <text>
        <r>
          <rPr>
            <b/>
            <sz val="9"/>
            <color indexed="81"/>
            <rFont val="Tahoma"/>
            <family val="2"/>
          </rPr>
          <t xml:space="preserve">MANDATORY: </t>
        </r>
        <r>
          <rPr>
            <sz val="9"/>
            <color indexed="81"/>
            <rFont val="Tahoma"/>
            <family val="2"/>
          </rPr>
          <t>Number of FTE (full time equivalents) that the project / programme is funded for at the snapshot point. i.e. how many their should be in post.</t>
        </r>
      </text>
    </comment>
    <comment ref="B107" authorId="0" shapeId="0">
      <text>
        <r>
          <rPr>
            <b/>
            <sz val="9"/>
            <color indexed="81"/>
            <rFont val="Tahoma"/>
            <family val="2"/>
          </rPr>
          <t xml:space="preserve">MANDATORY: </t>
        </r>
        <r>
          <rPr>
            <sz val="9"/>
            <color indexed="81"/>
            <rFont val="Tahoma"/>
            <family val="2"/>
          </rPr>
          <t>Commentary should cover whether project is over / under resourced; reasons for use of contractors; short term future resource changes</t>
        </r>
      </text>
    </comment>
    <comment ref="B112" authorId="0" shapeId="0">
      <text>
        <r>
          <rPr>
            <b/>
            <sz val="9"/>
            <color indexed="81"/>
            <rFont val="Tahoma"/>
            <family val="2"/>
          </rPr>
          <t xml:space="preserve">MANDATORY: </t>
        </r>
        <r>
          <rPr>
            <sz val="9"/>
            <color indexed="81"/>
            <rFont val="Tahoma"/>
            <family val="2"/>
          </rPr>
          <t>A Red Amber Green should be given if possible for each of these Capability / Capacity areas, both for the snapshot date and for the future view. There is a N/A option for when the option is not applicable</t>
        </r>
      </text>
    </comment>
    <comment ref="B118" authorId="0" shapeId="0">
      <text>
        <r>
          <rPr>
            <b/>
            <sz val="9"/>
            <color indexed="81"/>
            <rFont val="Tahoma"/>
            <family val="2"/>
          </rPr>
          <t>OPTIONAL:</t>
        </r>
        <r>
          <rPr>
            <sz val="9"/>
            <color indexed="81"/>
            <rFont val="Tahoma"/>
            <family val="2"/>
          </rPr>
          <t xml:space="preserve"> If a Capability / Capacity area is not listed above, please indicate here and provide RAG</t>
        </r>
      </text>
    </comment>
    <comment ref="B123" authorId="0" shapeId="0">
      <text>
        <r>
          <rPr>
            <b/>
            <sz val="9"/>
            <color indexed="81"/>
            <rFont val="Tahoma"/>
            <family val="2"/>
          </rPr>
          <t xml:space="preserve">OPTIONAL: </t>
        </r>
        <r>
          <rPr>
            <sz val="9"/>
            <color indexed="81"/>
            <rFont val="Tahoma"/>
            <family val="2"/>
          </rPr>
          <t>Commentary if required</t>
        </r>
      </text>
    </comment>
    <comment ref="B129" authorId="0" shapeId="0">
      <text>
        <r>
          <rPr>
            <b/>
            <sz val="9"/>
            <color indexed="81"/>
            <rFont val="Tahoma"/>
            <family val="2"/>
          </rPr>
          <t xml:space="preserve">MANDATORY DROP DOWN: </t>
        </r>
        <r>
          <rPr>
            <sz val="9"/>
            <color indexed="81"/>
            <rFont val="Tahoma"/>
            <family val="2"/>
          </rPr>
          <t>Please choose the most appropriate from list provided or choose OTHER - see guidance for definitions</t>
        </r>
      </text>
    </comment>
    <comment ref="B130" authorId="0" shapeId="0">
      <text>
        <r>
          <rPr>
            <b/>
            <sz val="9"/>
            <color indexed="81"/>
            <rFont val="Tahoma"/>
            <family val="2"/>
          </rPr>
          <t xml:space="preserve">DEPENDENT: </t>
        </r>
        <r>
          <rPr>
            <sz val="9"/>
            <color indexed="81"/>
            <rFont val="Tahoma"/>
            <family val="2"/>
          </rPr>
          <t>If 'other', please describe here</t>
        </r>
      </text>
    </comment>
    <comment ref="B131" authorId="0" shapeId="0">
      <text>
        <r>
          <rPr>
            <b/>
            <sz val="9"/>
            <color indexed="81"/>
            <rFont val="Tahoma"/>
            <family val="2"/>
          </rPr>
          <t>MANDATORY:</t>
        </r>
        <r>
          <rPr>
            <sz val="9"/>
            <color indexed="81"/>
            <rFont val="Tahoma"/>
            <family val="2"/>
          </rPr>
          <t xml:space="preserve"> latest Treasury approved Business Case or equivalent
IF TAP, PLEASE ENSURE ITS REFLECTED IN THE MANDATORY MILESTONES</t>
        </r>
      </text>
    </comment>
    <comment ref="B132" authorId="0" shapeId="0">
      <text>
        <r>
          <rPr>
            <b/>
            <sz val="9"/>
            <color indexed="81"/>
            <rFont val="Tahoma"/>
            <family val="2"/>
          </rPr>
          <t xml:space="preserve">MANDATORY: </t>
        </r>
        <r>
          <rPr>
            <sz val="9"/>
            <color indexed="81"/>
            <rFont val="Tahoma"/>
            <family val="2"/>
          </rPr>
          <t>Please provide this document name and version number. This should be the document used to source the baseline figures provided on the quarterly return</t>
        </r>
      </text>
    </comment>
    <comment ref="B133" authorId="0" shapeId="0">
      <text>
        <r>
          <rPr>
            <b/>
            <sz val="9"/>
            <color indexed="81"/>
            <rFont val="Tahoma"/>
            <family val="2"/>
          </rPr>
          <t xml:space="preserve">MANDATORY: </t>
        </r>
        <r>
          <rPr>
            <sz val="9"/>
            <color indexed="81"/>
            <rFont val="Tahoma"/>
            <family val="2"/>
          </rPr>
          <t>The date the latest TAP document was updated</t>
        </r>
      </text>
    </comment>
    <comment ref="B134" authorId="0" shapeId="0">
      <text>
        <r>
          <rPr>
            <b/>
            <sz val="9"/>
            <color indexed="81"/>
            <rFont val="Tahoma"/>
            <family val="2"/>
          </rPr>
          <t>DEPENDENT:</t>
        </r>
        <r>
          <rPr>
            <sz val="9"/>
            <color indexed="81"/>
            <rFont val="Tahoma"/>
            <family val="2"/>
          </rPr>
          <t xml:space="preserve"> The name of the TAP equivalent document including its version. </t>
        </r>
      </text>
    </comment>
    <comment ref="B135" authorId="0" shapeId="0">
      <text>
        <r>
          <rPr>
            <b/>
            <sz val="9"/>
            <color indexed="81"/>
            <rFont val="Tahoma"/>
            <family val="2"/>
          </rPr>
          <t>DEPENDENT:</t>
        </r>
        <r>
          <rPr>
            <sz val="9"/>
            <color indexed="81"/>
            <rFont val="Tahoma"/>
            <family val="2"/>
          </rPr>
          <t xml:space="preserve"> The date of the Tap document equivalent.</t>
        </r>
      </text>
    </comment>
    <comment ref="B139" authorId="0" shapeId="0">
      <text>
        <r>
          <rPr>
            <b/>
            <sz val="9"/>
            <color indexed="81"/>
            <rFont val="Tahoma"/>
            <family val="2"/>
          </rPr>
          <t xml:space="preserve">MANDATORY: </t>
        </r>
        <r>
          <rPr>
            <sz val="9"/>
            <color indexed="81"/>
            <rFont val="Tahoma"/>
            <family val="2"/>
          </rPr>
          <t xml:space="preserve">Please complete as many of these as appropriate to the project
All entered milestones </t>
        </r>
        <r>
          <rPr>
            <u/>
            <sz val="9"/>
            <color indexed="81"/>
            <rFont val="Tahoma"/>
            <family val="2"/>
          </rPr>
          <t>must</t>
        </r>
        <r>
          <rPr>
            <sz val="9"/>
            <color indexed="81"/>
            <rFont val="Tahoma"/>
            <family val="2"/>
          </rPr>
          <t xml:space="preserve"> have an original baseline date and an entry in the 'Either Actual of Forecast' cell. This enables us to track progress of milestones
PLEASE USE EXISTING MILESTONE / MILESTONE DATES IF NEW ONES ARE UP FOR APPROVAL</t>
        </r>
      </text>
    </comment>
    <comment ref="B140" authorId="0" shapeId="0">
      <text>
        <r>
          <rPr>
            <b/>
            <sz val="9"/>
            <color indexed="81"/>
            <rFont val="Tahoma"/>
            <family val="2"/>
          </rPr>
          <t xml:space="preserve">MANDATORY: </t>
        </r>
        <r>
          <rPr>
            <sz val="9"/>
            <color indexed="81"/>
            <rFont val="Tahoma"/>
            <family val="2"/>
          </rPr>
          <t>commencement of project planning activities (Pre SOBC)</t>
        </r>
      </text>
    </comment>
    <comment ref="B141" authorId="0" shapeId="0">
      <text>
        <r>
          <rPr>
            <b/>
            <sz val="9"/>
            <color indexed="81"/>
            <rFont val="Tahoma"/>
            <family val="2"/>
          </rPr>
          <t xml:space="preserve">MANDATORY: </t>
        </r>
        <r>
          <rPr>
            <sz val="9"/>
            <color indexed="81"/>
            <rFont val="Tahoma"/>
            <family val="2"/>
          </rPr>
          <t xml:space="preserve">Examples include -
• When the temporary organisation responsible for the delivery of the project is disbanded
• When the planned change has been fully implemented and benefits realisation plan put in place
• When the new or upgraded service becomes fully operational / rolled out
• When an infrastructure project is completed and in service </t>
        </r>
        <r>
          <rPr>
            <b/>
            <sz val="9"/>
            <color indexed="81"/>
            <rFont val="Tahoma"/>
            <family val="2"/>
          </rPr>
          <t xml:space="preserve">
</t>
        </r>
      </text>
    </comment>
    <comment ref="B142" authorId="0" shapeId="0">
      <text>
        <r>
          <rPr>
            <b/>
            <sz val="9"/>
            <color indexed="81"/>
            <rFont val="Tahoma"/>
            <family val="2"/>
          </rPr>
          <t xml:space="preserve">MANDATORY: </t>
        </r>
        <r>
          <rPr>
            <sz val="9"/>
            <color indexed="81"/>
            <rFont val="Tahoma"/>
            <family val="2"/>
          </rPr>
          <t>One Key Delivery Date that, where possible, should indicate the realisation of the project’s major goals</t>
        </r>
      </text>
    </comment>
    <comment ref="B162" authorId="0" shapeId="0">
      <text>
        <r>
          <rPr>
            <b/>
            <sz val="9"/>
            <color indexed="81"/>
            <rFont val="Tahoma"/>
            <family val="2"/>
          </rPr>
          <t xml:space="preserve">OPTIONAL: </t>
        </r>
        <r>
          <rPr>
            <sz val="9"/>
            <color indexed="81"/>
            <rFont val="Tahoma"/>
            <family val="2"/>
          </rPr>
          <t>To reflect the significant steps / stages of the project or programme which departments are free to determine</t>
        </r>
      </text>
    </comment>
    <comment ref="B207" authorId="0" shapeId="0">
      <text>
        <r>
          <rPr>
            <b/>
            <sz val="9"/>
            <color indexed="81"/>
            <rFont val="Tahoma"/>
            <family val="2"/>
          </rPr>
          <t xml:space="preserve">MANDATORY: </t>
        </r>
        <r>
          <rPr>
            <sz val="9"/>
            <color indexed="81"/>
            <rFont val="Tahoma"/>
            <family val="2"/>
          </rPr>
          <t>All project costs recorded in the GMPP can be in either current (nominal/unindexed and undiscounted) or real terms. Real: Require Adjustment to accommodate inflation or discounted or calculated e.g. applying the Treasury’s 3.5% yearly deflator rate to give the current value of the investment. 
IF A PROJECT PUTS NOMINAL, IT DOES NOT NEED A DEFLATOR OR INDEX YEAR
IF A PROJECT PUTS REAL IT NEEDS TO SUPPLY BOTH A DEFLATOR AND AN INDEX YEAR</t>
        </r>
      </text>
    </comment>
    <comment ref="B208" authorId="0" shapeId="0">
      <text>
        <r>
          <rPr>
            <b/>
            <sz val="9"/>
            <color indexed="81"/>
            <rFont val="Tahoma"/>
            <family val="2"/>
          </rPr>
          <t xml:space="preserve">DEPENDENT: </t>
        </r>
        <r>
          <rPr>
            <sz val="9"/>
            <color indexed="81"/>
            <rFont val="Tahoma"/>
            <family val="2"/>
          </rPr>
          <t>If figures are REAL, please provide an Index Year</t>
        </r>
      </text>
    </comment>
    <comment ref="B209" authorId="0" shapeId="0">
      <text>
        <r>
          <rPr>
            <b/>
            <sz val="9"/>
            <color indexed="81"/>
            <rFont val="Tahoma"/>
            <family val="2"/>
          </rPr>
          <t xml:space="preserve">DEPENDENT: </t>
        </r>
        <r>
          <rPr>
            <sz val="9"/>
            <color indexed="81"/>
            <rFont val="Tahoma"/>
            <family val="2"/>
          </rPr>
          <t>If Figures are REAL, please provide a Deflator value</t>
        </r>
      </text>
    </comment>
    <comment ref="B210" authorId="0" shapeId="0">
      <text>
        <r>
          <rPr>
            <b/>
            <sz val="9"/>
            <color indexed="81"/>
            <rFont val="Tahoma"/>
            <family val="2"/>
          </rPr>
          <t xml:space="preserve">MANDATORY: </t>
        </r>
        <r>
          <rPr>
            <sz val="9"/>
            <color indexed="81"/>
            <rFont val="Tahoma"/>
            <family val="2"/>
          </rPr>
          <t>The source of financing for the project or programme. This may include public finance, private finance, public private partnership (PFI), or the Levy Control Framework (DECC projects).</t>
        </r>
      </text>
    </comment>
    <comment ref="B211" authorId="0" shapeId="0">
      <text>
        <r>
          <rPr>
            <b/>
            <sz val="9"/>
            <color indexed="81"/>
            <rFont val="Tahoma"/>
            <family val="2"/>
          </rPr>
          <t>DEPENDENT:</t>
        </r>
        <r>
          <rPr>
            <sz val="9"/>
            <color indexed="81"/>
            <rFont val="Tahoma"/>
            <family val="2"/>
          </rPr>
          <t xml:space="preserve"> If 'other', please describe</t>
        </r>
      </text>
    </comment>
    <comment ref="B212" authorId="0" shapeId="0">
      <text>
        <r>
          <rPr>
            <b/>
            <sz val="9"/>
            <color indexed="81"/>
            <rFont val="Tahoma"/>
            <family val="2"/>
          </rPr>
          <t xml:space="preserve">MANDATORY: </t>
        </r>
        <r>
          <rPr>
            <sz val="9"/>
            <color indexed="81"/>
            <rFont val="Tahoma"/>
            <family val="2"/>
          </rPr>
          <t>Net Present Value as included in the most recent business case</t>
        </r>
      </text>
    </comment>
    <comment ref="B214" authorId="0" shapeId="0">
      <text>
        <r>
          <rPr>
            <b/>
            <sz val="9"/>
            <color indexed="81"/>
            <rFont val="Tahoma"/>
            <family val="2"/>
          </rPr>
          <t xml:space="preserve">MANDATORY: </t>
        </r>
        <r>
          <rPr>
            <sz val="9"/>
            <color indexed="81"/>
            <rFont val="Tahoma"/>
            <family val="2"/>
          </rPr>
          <t xml:space="preserve">total RDEL costs of the project / programme including BAU running costs (if appropriate). </t>
        </r>
      </text>
    </comment>
    <comment ref="B215" authorId="0" shapeId="0">
      <text>
        <r>
          <rPr>
            <b/>
            <sz val="9"/>
            <color indexed="81"/>
            <rFont val="Tahoma"/>
            <family val="2"/>
          </rPr>
          <t xml:space="preserve">MANDATORY: </t>
        </r>
        <r>
          <rPr>
            <sz val="9"/>
            <color indexed="81"/>
            <rFont val="Tahoma"/>
            <family val="2"/>
          </rPr>
          <t xml:space="preserve">total CDEL costs of the project / programme including previous BAU running cost (if appropriate). </t>
        </r>
      </text>
    </comment>
    <comment ref="B216" authorId="0" shapeId="0">
      <text>
        <r>
          <rPr>
            <b/>
            <sz val="9"/>
            <color indexed="81"/>
            <rFont val="Tahoma"/>
            <family val="2"/>
          </rPr>
          <t xml:space="preserve">MANDATORY: </t>
        </r>
        <r>
          <rPr>
            <sz val="9"/>
            <color indexed="81"/>
            <rFont val="Tahoma"/>
            <family val="2"/>
          </rPr>
          <t>total Project / Programme costs expected to be funded from a non-governmental source</t>
        </r>
      </text>
    </comment>
    <comment ref="B220" authorId="0" shapeId="0">
      <text>
        <r>
          <rPr>
            <b/>
            <sz val="9"/>
            <color indexed="81"/>
            <rFont val="Tahoma"/>
            <family val="2"/>
          </rPr>
          <t xml:space="preserve">MANDATORY: </t>
        </r>
        <r>
          <rPr>
            <sz val="9"/>
            <color indexed="81"/>
            <rFont val="Tahoma"/>
            <family val="2"/>
          </rPr>
          <t>Commentary on the project costs recorded for Whole Life and Profiled costs as appropriate. 
This should make reference to any significant difference between baselines and forecast/actual, re-baselining to costs, or significant changes to the profile of spend due to delays in the delivery timetable.
This section should also refer to changes to the recorded costs as projects move through stages in their lifecycle and budgets/forecasts become more accurately defined.
This section should also include reference to any spend after the project has completed as per the end date
Include here, for audit and ease of reference purposes, the document from which the costs were obtained.  For instance the date and reference of any financial management documentation held by the project.  This will assist if further detail is requested about specific figures.</t>
        </r>
        <r>
          <rPr>
            <b/>
            <sz val="9"/>
            <color indexed="81"/>
            <rFont val="Tahoma"/>
            <family val="2"/>
          </rPr>
          <t xml:space="preserve">
</t>
        </r>
      </text>
    </comment>
    <comment ref="B224" authorId="0" shapeId="0">
      <text>
        <r>
          <rPr>
            <b/>
            <sz val="9"/>
            <color indexed="81"/>
            <rFont val="Tahoma"/>
            <family val="2"/>
          </rPr>
          <t xml:space="preserve">MANDATORY: </t>
        </r>
        <r>
          <rPr>
            <sz val="9"/>
            <color indexed="81"/>
            <rFont val="Tahoma"/>
            <family val="2"/>
          </rPr>
          <t xml:space="preserve"> Pre 2015/16 (All Spend To End of Financial Year)</t>
        </r>
      </text>
    </comment>
    <comment ref="B226" authorId="0" shapeId="0">
      <text>
        <r>
          <rPr>
            <b/>
            <sz val="9"/>
            <color indexed="81"/>
            <rFont val="Tahoma"/>
            <family val="2"/>
          </rPr>
          <t>MANDATORY DROP DOWN:</t>
        </r>
        <r>
          <rPr>
            <sz val="9"/>
            <color indexed="81"/>
            <rFont val="Tahoma"/>
            <family val="2"/>
          </rPr>
          <t xml:space="preserve"> If no , please provide details in Projects Costs Narrative</t>
        </r>
      </text>
    </comment>
    <comment ref="B227" authorId="3" shapeId="0">
      <text>
        <r>
          <rPr>
            <b/>
            <sz val="9"/>
            <color indexed="81"/>
            <rFont val="Tahoma"/>
            <family val="2"/>
          </rPr>
          <t xml:space="preserve">MANDATORY: </t>
        </r>
        <r>
          <rPr>
            <sz val="9"/>
            <color indexed="81"/>
            <rFont val="Tahoma"/>
            <family val="2"/>
          </rPr>
          <t xml:space="preserve">All years the project is running should have an entry for Baseline and Actual/ Forecast .
</t>
        </r>
      </text>
    </comment>
    <comment ref="B229" authorId="3" shapeId="0">
      <text>
        <r>
          <rPr>
            <b/>
            <sz val="9"/>
            <color indexed="81"/>
            <rFont val="Tahoma"/>
            <family val="2"/>
          </rPr>
          <t xml:space="preserve">MANDATORY: </t>
        </r>
        <r>
          <rPr>
            <sz val="9"/>
            <color indexed="81"/>
            <rFont val="Tahoma"/>
            <family val="2"/>
          </rPr>
          <t xml:space="preserve">All years the project is running should have an entry for Baseline and Actual/ Forecast .
</t>
        </r>
      </text>
    </comment>
    <comment ref="B231" authorId="3" shapeId="0">
      <text>
        <r>
          <rPr>
            <b/>
            <sz val="9"/>
            <color indexed="81"/>
            <rFont val="Tahoma"/>
            <family val="2"/>
          </rPr>
          <t xml:space="preserve">MANDATORY: </t>
        </r>
        <r>
          <rPr>
            <sz val="9"/>
            <color indexed="81"/>
            <rFont val="Tahoma"/>
            <family val="2"/>
          </rPr>
          <t xml:space="preserve">All years the project is running should have an entry for Baseline and Actual/ Forecast .
</t>
        </r>
      </text>
    </comment>
    <comment ref="B233" authorId="3" shapeId="0">
      <text>
        <r>
          <rPr>
            <b/>
            <sz val="9"/>
            <color indexed="81"/>
            <rFont val="Tahoma"/>
            <family val="2"/>
          </rPr>
          <t xml:space="preserve">MANDATORY: </t>
        </r>
        <r>
          <rPr>
            <sz val="9"/>
            <color indexed="81"/>
            <rFont val="Tahoma"/>
            <family val="2"/>
          </rPr>
          <t xml:space="preserve">All years the project is running should have an entry for Baseline and Actual/ Forecast .
</t>
        </r>
      </text>
    </comment>
    <comment ref="B235" authorId="3" shapeId="0">
      <text>
        <r>
          <rPr>
            <b/>
            <sz val="9"/>
            <color indexed="81"/>
            <rFont val="Tahoma"/>
            <family val="2"/>
          </rPr>
          <t xml:space="preserve">MANDATORY: </t>
        </r>
        <r>
          <rPr>
            <sz val="9"/>
            <color indexed="81"/>
            <rFont val="Tahoma"/>
            <family val="2"/>
          </rPr>
          <t xml:space="preserve">All years the project is running should have an entry for Baseline and Actual/ Forecast .
</t>
        </r>
      </text>
    </comment>
    <comment ref="B237" authorId="3" shapeId="0">
      <text>
        <r>
          <rPr>
            <b/>
            <sz val="9"/>
            <color indexed="81"/>
            <rFont val="Tahoma"/>
            <family val="2"/>
          </rPr>
          <t xml:space="preserve">MANDATORY: </t>
        </r>
        <r>
          <rPr>
            <sz val="9"/>
            <color indexed="81"/>
            <rFont val="Tahoma"/>
            <family val="2"/>
          </rPr>
          <t xml:space="preserve">All years the project is running should have an entry for Baseline and Actual/ Forecast .
</t>
        </r>
      </text>
    </comment>
    <comment ref="B239" authorId="0" shapeId="0">
      <text>
        <r>
          <rPr>
            <b/>
            <sz val="9"/>
            <color indexed="81"/>
            <rFont val="Tahoma"/>
            <family val="2"/>
          </rPr>
          <t xml:space="preserve">MANDATORY: </t>
        </r>
        <r>
          <rPr>
            <sz val="9"/>
            <color indexed="81"/>
            <rFont val="Tahoma"/>
            <family val="2"/>
          </rPr>
          <t>Remaining Spend to project conclusion or Total Spend if no profile</t>
        </r>
      </text>
    </comment>
    <comment ref="B243" authorId="0" shapeId="0">
      <text>
        <r>
          <rPr>
            <b/>
            <sz val="9"/>
            <color indexed="81"/>
            <rFont val="Tahoma"/>
            <family val="2"/>
          </rPr>
          <t xml:space="preserve">MANDATORY: </t>
        </r>
        <r>
          <rPr>
            <sz val="9"/>
            <color indexed="81"/>
            <rFont val="Tahoma"/>
            <family val="2"/>
          </rPr>
          <t>Once the Investment in Change has concluded, a total year of RDEL costs that reflect the new business as usual costs</t>
        </r>
      </text>
    </comment>
    <comment ref="B245" authorId="2" shapeId="0">
      <text>
        <r>
          <rPr>
            <b/>
            <sz val="9"/>
            <color indexed="81"/>
            <rFont val="Tahoma"/>
            <family val="2"/>
          </rPr>
          <t xml:space="preserve">MANDATORY: </t>
        </r>
        <r>
          <rPr>
            <sz val="9"/>
            <color indexed="81"/>
            <rFont val="Tahoma"/>
            <family val="2"/>
          </rPr>
          <t>The year that the spending on RDEL  is forecast to end.</t>
        </r>
      </text>
    </comment>
    <comment ref="B248" authorId="0" shapeId="0">
      <text>
        <r>
          <rPr>
            <b/>
            <sz val="9"/>
            <color indexed="81"/>
            <rFont val="Tahoma"/>
            <family val="2"/>
          </rPr>
          <t xml:space="preserve">MANDATORY: </t>
        </r>
        <r>
          <rPr>
            <sz val="9"/>
            <color indexed="81"/>
            <rFont val="Tahoma"/>
            <family val="2"/>
          </rPr>
          <t xml:space="preserve"> Pre 2015/16 (All Spend To End of Financial Year)</t>
        </r>
      </text>
    </comment>
    <comment ref="B250" authorId="0" shapeId="0">
      <text>
        <r>
          <rPr>
            <b/>
            <sz val="9"/>
            <color indexed="81"/>
            <rFont val="Tahoma"/>
            <family val="2"/>
          </rPr>
          <t xml:space="preserve">MANDATORY DROP DOWN: </t>
        </r>
        <r>
          <rPr>
            <sz val="9"/>
            <color indexed="81"/>
            <rFont val="Tahoma"/>
            <family val="2"/>
          </rPr>
          <t>If no , please provide details in Projects Costs Narrative</t>
        </r>
      </text>
    </comment>
    <comment ref="B251" authorId="3" shapeId="0">
      <text>
        <r>
          <rPr>
            <b/>
            <sz val="9"/>
            <color indexed="81"/>
            <rFont val="Tahoma"/>
            <family val="2"/>
          </rPr>
          <t xml:space="preserve">MANDATORY: </t>
        </r>
        <r>
          <rPr>
            <sz val="9"/>
            <color indexed="81"/>
            <rFont val="Tahoma"/>
            <family val="2"/>
          </rPr>
          <t xml:space="preserve">All years the project is running should have an entry for Baseline and Actual/ Forecast .
</t>
        </r>
      </text>
    </comment>
    <comment ref="B253" authorId="3" shapeId="0">
      <text>
        <r>
          <rPr>
            <b/>
            <sz val="9"/>
            <color indexed="81"/>
            <rFont val="Tahoma"/>
            <family val="2"/>
          </rPr>
          <t xml:space="preserve">MANDATORY: </t>
        </r>
        <r>
          <rPr>
            <sz val="9"/>
            <color indexed="81"/>
            <rFont val="Tahoma"/>
            <family val="2"/>
          </rPr>
          <t xml:space="preserve">All years the project is running should have an entry for Baseline and Actual/ Forecast .
</t>
        </r>
      </text>
    </comment>
    <comment ref="B255" authorId="3" shapeId="0">
      <text>
        <r>
          <rPr>
            <b/>
            <sz val="9"/>
            <color indexed="81"/>
            <rFont val="Tahoma"/>
            <family val="2"/>
          </rPr>
          <t xml:space="preserve">MANDATORY: </t>
        </r>
        <r>
          <rPr>
            <sz val="9"/>
            <color indexed="81"/>
            <rFont val="Tahoma"/>
            <family val="2"/>
          </rPr>
          <t xml:space="preserve">All years the project is running should have an entry for Baseline and Actual/ Forecast .
</t>
        </r>
      </text>
    </comment>
    <comment ref="B257" authorId="3" shapeId="0">
      <text>
        <r>
          <rPr>
            <b/>
            <sz val="9"/>
            <color indexed="81"/>
            <rFont val="Tahoma"/>
            <family val="2"/>
          </rPr>
          <t xml:space="preserve">MANDATORY: </t>
        </r>
        <r>
          <rPr>
            <sz val="9"/>
            <color indexed="81"/>
            <rFont val="Tahoma"/>
            <family val="2"/>
          </rPr>
          <t xml:space="preserve">All years the project is running should have an entry for Baseline and Actual/ Forecast .
</t>
        </r>
      </text>
    </comment>
    <comment ref="B259" authorId="3" shapeId="0">
      <text>
        <r>
          <rPr>
            <b/>
            <sz val="9"/>
            <color indexed="81"/>
            <rFont val="Tahoma"/>
            <family val="2"/>
          </rPr>
          <t xml:space="preserve">MANDATORY: </t>
        </r>
        <r>
          <rPr>
            <sz val="9"/>
            <color indexed="81"/>
            <rFont val="Tahoma"/>
            <family val="2"/>
          </rPr>
          <t xml:space="preserve">All years the project is running should have an entry for Baseline and Actual/ Forecast .
</t>
        </r>
      </text>
    </comment>
    <comment ref="B261" authorId="3" shapeId="0">
      <text>
        <r>
          <rPr>
            <b/>
            <sz val="9"/>
            <color indexed="81"/>
            <rFont val="Tahoma"/>
            <family val="2"/>
          </rPr>
          <t xml:space="preserve">MANDATORY: </t>
        </r>
        <r>
          <rPr>
            <sz val="9"/>
            <color indexed="81"/>
            <rFont val="Tahoma"/>
            <family val="2"/>
          </rPr>
          <t xml:space="preserve">All years the project is running should have an entry for Baseline and Actual/ Forecast .
</t>
        </r>
      </text>
    </comment>
    <comment ref="B263" authorId="0" shapeId="0">
      <text>
        <r>
          <rPr>
            <b/>
            <sz val="9"/>
            <color indexed="81"/>
            <rFont val="Tahoma"/>
            <family val="2"/>
          </rPr>
          <t xml:space="preserve">MANDATORY: </t>
        </r>
        <r>
          <rPr>
            <sz val="9"/>
            <color indexed="81"/>
            <rFont val="Tahoma"/>
            <family val="2"/>
          </rPr>
          <t>Remaining Spend to project conclusion or Total Spend if no profile</t>
        </r>
      </text>
    </comment>
    <comment ref="B267" authorId="0" shapeId="0">
      <text>
        <r>
          <rPr>
            <b/>
            <sz val="9"/>
            <color indexed="81"/>
            <rFont val="Tahoma"/>
            <family val="2"/>
          </rPr>
          <t xml:space="preserve">MANDATORY: </t>
        </r>
        <r>
          <rPr>
            <sz val="9"/>
            <color indexed="81"/>
            <rFont val="Tahoma"/>
            <family val="2"/>
          </rPr>
          <t>Once the Investment in Change has concluded, a total year of CDEL costs that reflect the new business as usual costs</t>
        </r>
      </text>
    </comment>
    <comment ref="B270" authorId="2" shapeId="0">
      <text>
        <r>
          <rPr>
            <b/>
            <sz val="9"/>
            <color indexed="81"/>
            <rFont val="Tahoma"/>
            <family val="2"/>
          </rPr>
          <t xml:space="preserve">MANDATORY: </t>
        </r>
        <r>
          <rPr>
            <sz val="9"/>
            <color indexed="81"/>
            <rFont val="Tahoma"/>
            <family val="2"/>
          </rPr>
          <t>The year that the spending on CDEL  is forecast to end</t>
        </r>
      </text>
    </comment>
    <comment ref="B274" authorId="3" shapeId="0">
      <text>
        <r>
          <rPr>
            <sz val="9"/>
            <color indexed="81"/>
            <rFont val="Tahoma"/>
            <family val="2"/>
          </rPr>
          <t xml:space="preserve">Where monetised Benefits are declared in the Strategic Outcomes 
section these should be recorded here in the appropriate column. These are WHOLE BENEFITS totals unreduced by costs. Therefore should be £0 or greater. </t>
        </r>
      </text>
    </comment>
    <comment ref="B275" authorId="0" shapeId="0">
      <text>
        <r>
          <rPr>
            <b/>
            <sz val="9"/>
            <color indexed="81"/>
            <rFont val="Tahoma"/>
            <family val="2"/>
          </rPr>
          <t xml:space="preserve">MANDATORY: </t>
        </r>
        <r>
          <rPr>
            <sz val="9"/>
            <color indexed="81"/>
            <rFont val="Tahoma"/>
            <family val="2"/>
          </rPr>
          <t xml:space="preserve"> Pre 2015/16 (All Spend To End of Financial Year)</t>
        </r>
      </text>
    </comment>
    <comment ref="B277" authorId="3" shapeId="0">
      <text>
        <r>
          <rPr>
            <b/>
            <sz val="9"/>
            <color indexed="81"/>
            <rFont val="Tahoma"/>
            <family val="2"/>
          </rPr>
          <t xml:space="preserve">MANDATORY: </t>
        </r>
        <r>
          <rPr>
            <sz val="9"/>
            <color indexed="81"/>
            <rFont val="Tahoma"/>
            <family val="2"/>
          </rPr>
          <t xml:space="preserve">All years the project is running should have an entry for Baseline and Actual/ Forecast .
</t>
        </r>
      </text>
    </comment>
    <comment ref="B279" authorId="3" shapeId="0">
      <text>
        <r>
          <rPr>
            <b/>
            <sz val="9"/>
            <color indexed="81"/>
            <rFont val="Tahoma"/>
            <family val="2"/>
          </rPr>
          <t xml:space="preserve">MANDATORY: </t>
        </r>
        <r>
          <rPr>
            <sz val="9"/>
            <color indexed="81"/>
            <rFont val="Tahoma"/>
            <family val="2"/>
          </rPr>
          <t xml:space="preserve">All years the project is running should have an entry for Baseline and Actual/ Forecast .
</t>
        </r>
      </text>
    </comment>
    <comment ref="B281" authorId="3" shapeId="0">
      <text>
        <r>
          <rPr>
            <b/>
            <sz val="9"/>
            <color indexed="81"/>
            <rFont val="Tahoma"/>
            <family val="2"/>
          </rPr>
          <t xml:space="preserve">MANDATORY: </t>
        </r>
        <r>
          <rPr>
            <sz val="9"/>
            <color indexed="81"/>
            <rFont val="Tahoma"/>
            <family val="2"/>
          </rPr>
          <t xml:space="preserve">All years the project is running should have an entry for Baseline and Actual/ Forecast .
</t>
        </r>
      </text>
    </comment>
    <comment ref="B283" authorId="3" shapeId="0">
      <text>
        <r>
          <rPr>
            <b/>
            <sz val="9"/>
            <color indexed="81"/>
            <rFont val="Tahoma"/>
            <family val="2"/>
          </rPr>
          <t xml:space="preserve">MANDATORY: </t>
        </r>
        <r>
          <rPr>
            <sz val="9"/>
            <color indexed="81"/>
            <rFont val="Tahoma"/>
            <family val="2"/>
          </rPr>
          <t xml:space="preserve">All years the project is running should have an entry for Baseline and Actual/ Forecast .
</t>
        </r>
      </text>
    </comment>
    <comment ref="B285" authorId="3" shapeId="0">
      <text>
        <r>
          <rPr>
            <b/>
            <sz val="9"/>
            <color indexed="81"/>
            <rFont val="Tahoma"/>
            <family val="2"/>
          </rPr>
          <t xml:space="preserve">MANDATORY: </t>
        </r>
        <r>
          <rPr>
            <sz val="9"/>
            <color indexed="81"/>
            <rFont val="Tahoma"/>
            <family val="2"/>
          </rPr>
          <t xml:space="preserve">All years the project is running should have an entry for Baseline and Actual/ Forecast .
</t>
        </r>
      </text>
    </comment>
    <comment ref="B287" authorId="3" shapeId="0">
      <text>
        <r>
          <rPr>
            <b/>
            <sz val="9"/>
            <color indexed="81"/>
            <rFont val="Tahoma"/>
            <family val="2"/>
          </rPr>
          <t xml:space="preserve">MANDATORY: </t>
        </r>
        <r>
          <rPr>
            <sz val="9"/>
            <color indexed="81"/>
            <rFont val="Tahoma"/>
            <family val="2"/>
          </rPr>
          <t xml:space="preserve">All years the project is running should have an entry for Baseline and Actual/ Forecast .
</t>
        </r>
      </text>
    </comment>
    <comment ref="B289" authorId="0" shapeId="0">
      <text>
        <r>
          <rPr>
            <b/>
            <sz val="9"/>
            <color indexed="81"/>
            <rFont val="Tahoma"/>
            <family val="2"/>
          </rPr>
          <t xml:space="preserve">MANDATORY: </t>
        </r>
        <r>
          <rPr>
            <sz val="9"/>
            <color indexed="81"/>
            <rFont val="Tahoma"/>
            <family val="2"/>
          </rPr>
          <t>Remaining Spend to project conclusion or Total Spend if no profile</t>
        </r>
      </text>
    </comment>
    <comment ref="B294" authorId="0" shapeId="0">
      <text>
        <r>
          <rPr>
            <b/>
            <sz val="9"/>
            <color indexed="81"/>
            <rFont val="Tahoma"/>
            <family val="2"/>
          </rPr>
          <t xml:space="preserve">MANDATORY: </t>
        </r>
        <r>
          <rPr>
            <sz val="9"/>
            <color indexed="81"/>
            <rFont val="Tahoma"/>
            <family val="2"/>
          </rPr>
          <t>The year that the Benefits are forecast to end</t>
        </r>
      </text>
    </comment>
    <comment ref="B296" authorId="0" shapeId="0">
      <text>
        <r>
          <rPr>
            <b/>
            <sz val="9"/>
            <color indexed="81"/>
            <rFont val="Tahoma"/>
            <family val="2"/>
          </rPr>
          <t xml:space="preserve">MANDATORY: </t>
        </r>
        <r>
          <rPr>
            <sz val="9"/>
            <color indexed="81"/>
            <rFont val="Tahoma"/>
            <family val="2"/>
          </rPr>
          <t>Commentary on the benefits recorded in the above sections. This should make reference to where the figure came from, any significant difference between baselines and forecast/actual, re-baselining to benefits, or significant changes to the profile of accruing benefits due to delays in the delivery timetable. 
This section should also refer to changes to the recorded benefits as projects move through stages in their lifecycle and budgets/forecasts become more accurately defined.</t>
        </r>
      </text>
    </comment>
  </commentList>
</comments>
</file>

<file path=xl/sharedStrings.xml><?xml version="1.0" encoding="utf-8"?>
<sst xmlns="http://schemas.openxmlformats.org/spreadsheetml/2006/main" count="5058" uniqueCount="3524">
  <si>
    <t>Departmental DCA</t>
  </si>
  <si>
    <t>Departmental DCA Narrative</t>
  </si>
  <si>
    <t>Baseline</t>
  </si>
  <si>
    <t>2015/2016</t>
  </si>
  <si>
    <t>2016/2017</t>
  </si>
  <si>
    <t>2018/2019</t>
  </si>
  <si>
    <t>Actual</t>
  </si>
  <si>
    <t>Gov. cashable</t>
  </si>
  <si>
    <t>2017/2018</t>
  </si>
  <si>
    <t>2019/2020</t>
  </si>
  <si>
    <t>No Business Case</t>
  </si>
  <si>
    <t>Red</t>
  </si>
  <si>
    <t>Green</t>
  </si>
  <si>
    <t>Amber/Green</t>
  </si>
  <si>
    <t>Amber</t>
  </si>
  <si>
    <t>Amber/Red</t>
  </si>
  <si>
    <t>Reset</t>
  </si>
  <si>
    <t>2021/2022</t>
  </si>
  <si>
    <t>2020/2021</t>
  </si>
  <si>
    <t>2022/2023</t>
  </si>
  <si>
    <t>2023/2024</t>
  </si>
  <si>
    <t>2024/2025</t>
  </si>
  <si>
    <t>2026/2027</t>
  </si>
  <si>
    <t>2027/2028</t>
  </si>
  <si>
    <t>2025/2026</t>
  </si>
  <si>
    <t>2028/2029</t>
  </si>
  <si>
    <t>2029/2030</t>
  </si>
  <si>
    <t>2030/2031</t>
  </si>
  <si>
    <t>2031/2032</t>
  </si>
  <si>
    <t>2032/2033</t>
  </si>
  <si>
    <t>2033/2034</t>
  </si>
  <si>
    <t>2034/2035</t>
  </si>
  <si>
    <t>2035/2036</t>
  </si>
  <si>
    <t>2036/2037</t>
  </si>
  <si>
    <t>2037/2038</t>
  </si>
  <si>
    <t>Technical</t>
  </si>
  <si>
    <t>Digital</t>
  </si>
  <si>
    <t>Yes</t>
  </si>
  <si>
    <t>No</t>
  </si>
  <si>
    <t>Retirement</t>
  </si>
  <si>
    <t>Other</t>
  </si>
  <si>
    <t>N/A</t>
  </si>
  <si>
    <t>If 'other' please specify</t>
  </si>
  <si>
    <t>Industry Knowledge</t>
  </si>
  <si>
    <t>Forecast</t>
  </si>
  <si>
    <t>Pre-2015/2016</t>
  </si>
  <si>
    <t>Real or Nominal</t>
  </si>
  <si>
    <t>Index Year</t>
  </si>
  <si>
    <t>Discount Rate</t>
  </si>
  <si>
    <t>Real</t>
  </si>
  <si>
    <t>Nominal</t>
  </si>
  <si>
    <t>SRO ID</t>
  </si>
  <si>
    <t>PD ID</t>
  </si>
  <si>
    <t>On Hold</t>
  </si>
  <si>
    <t>Intended Outcome 1</t>
  </si>
  <si>
    <t>Intended Outcome 2</t>
  </si>
  <si>
    <t>Intended Outcome 3</t>
  </si>
  <si>
    <t>Intended Outcome 4</t>
  </si>
  <si>
    <t>Intended Outcome 5</t>
  </si>
  <si>
    <t>MPA DCA</t>
  </si>
  <si>
    <t>Project</t>
  </si>
  <si>
    <t>Programme</t>
  </si>
  <si>
    <t>MPA DCA Narrative</t>
  </si>
  <si>
    <t>Original Baseline</t>
  </si>
  <si>
    <t>Q1 1516</t>
  </si>
  <si>
    <t>Q2 1516</t>
  </si>
  <si>
    <t>Q3 1516</t>
  </si>
  <si>
    <t>Q4 1516</t>
  </si>
  <si>
    <t>Q1 1617</t>
  </si>
  <si>
    <t>Q2 1617</t>
  </si>
  <si>
    <t>Q3 1617</t>
  </si>
  <si>
    <t>Q4 1617</t>
  </si>
  <si>
    <t>BIS</t>
  </si>
  <si>
    <t>CO</t>
  </si>
  <si>
    <t>DCLG</t>
  </si>
  <si>
    <t>DCMS</t>
  </si>
  <si>
    <t>DWP</t>
  </si>
  <si>
    <t>FCO</t>
  </si>
  <si>
    <t>HO</t>
  </si>
  <si>
    <t>HMRC</t>
  </si>
  <si>
    <t>MoJ</t>
  </si>
  <si>
    <t>ONS</t>
  </si>
  <si>
    <t>Quarter</t>
  </si>
  <si>
    <t>PBC (or equivalent)</t>
  </si>
  <si>
    <t>No Business Case required</t>
  </si>
  <si>
    <t>TAP used to source figures</t>
  </si>
  <si>
    <t>Gov. non-cashable</t>
  </si>
  <si>
    <t>CPS</t>
  </si>
  <si>
    <t>DECC</t>
  </si>
  <si>
    <t>DEFRA</t>
  </si>
  <si>
    <t>DfE</t>
  </si>
  <si>
    <t>DfID</t>
  </si>
  <si>
    <t>DfT</t>
  </si>
  <si>
    <t>DoH</t>
  </si>
  <si>
    <t>HMT</t>
  </si>
  <si>
    <t>MOD</t>
  </si>
  <si>
    <t>NCA</t>
  </si>
  <si>
    <t>NS&amp;I</t>
  </si>
  <si>
    <t>Depts</t>
  </si>
  <si>
    <t>Dept Splits</t>
  </si>
  <si>
    <t>DoH - Informatics</t>
  </si>
  <si>
    <t>Entity format</t>
  </si>
  <si>
    <t>Capability RAG</t>
  </si>
  <si>
    <t>Business Cases</t>
  </si>
  <si>
    <t>RAG</t>
  </si>
  <si>
    <t>Finance figures format</t>
  </si>
  <si>
    <t>Yes/No</t>
  </si>
  <si>
    <t>Classification</t>
  </si>
  <si>
    <t>Start Date</t>
  </si>
  <si>
    <t>2038/2039</t>
  </si>
  <si>
    <t>2039/2040</t>
  </si>
  <si>
    <t>End Date</t>
  </si>
  <si>
    <t>Cohort 1</t>
  </si>
  <si>
    <t>Cohort 2</t>
  </si>
  <si>
    <t>Cohort 3</t>
  </si>
  <si>
    <t>Cohort 4</t>
  </si>
  <si>
    <t>Cohort 5</t>
  </si>
  <si>
    <t>Cohort 6</t>
  </si>
  <si>
    <t>Cohort 7</t>
  </si>
  <si>
    <t>Cohort 8</t>
  </si>
  <si>
    <t>Cohort 9</t>
  </si>
  <si>
    <t>Cohort 10</t>
  </si>
  <si>
    <t>Cohort 11</t>
  </si>
  <si>
    <t>Cohort 12</t>
  </si>
  <si>
    <t>Cohort 13</t>
  </si>
  <si>
    <t>Cohort 14</t>
  </si>
  <si>
    <t>Cohort 15</t>
  </si>
  <si>
    <t>Cohort 16</t>
  </si>
  <si>
    <t>Cohort 17</t>
  </si>
  <si>
    <t>Cohort 18</t>
  </si>
  <si>
    <t>Cohort 19</t>
  </si>
  <si>
    <t>Cohort 20</t>
  </si>
  <si>
    <t>Finance Type</t>
  </si>
  <si>
    <t>Finance type</t>
  </si>
  <si>
    <t>Levy Control</t>
  </si>
  <si>
    <t>PFI</t>
  </si>
  <si>
    <t>Public</t>
  </si>
  <si>
    <t>Benefits Narrative</t>
  </si>
  <si>
    <t>Total Monetised Benefits</t>
  </si>
  <si>
    <t>Benefits</t>
  </si>
  <si>
    <t>Benefits (£m)</t>
  </si>
  <si>
    <t>Annual steady state for recurring new costs</t>
  </si>
  <si>
    <t>Project Costs Narrative</t>
  </si>
  <si>
    <t>Other Finance type Description</t>
  </si>
  <si>
    <t>Deflator</t>
  </si>
  <si>
    <t>Actual/Forecast</t>
  </si>
  <si>
    <t>Costs (£m)</t>
  </si>
  <si>
    <t>Milestone Type</t>
  </si>
  <si>
    <t>Latest Approved Baseline</t>
  </si>
  <si>
    <t>Date of TAP used to source figures</t>
  </si>
  <si>
    <t>Operate</t>
  </si>
  <si>
    <t>Project Lifecycle Stage</t>
  </si>
  <si>
    <t>Lifecycle</t>
  </si>
  <si>
    <t>Finance</t>
  </si>
  <si>
    <t>Information Technology</t>
  </si>
  <si>
    <t>Change Implementation</t>
  </si>
  <si>
    <t>Resources commentary</t>
  </si>
  <si>
    <t>Number of external contractors working on the project</t>
  </si>
  <si>
    <t>Resources</t>
  </si>
  <si>
    <t>PLP Status</t>
  </si>
  <si>
    <t>MPLA Status</t>
  </si>
  <si>
    <t>Phone No</t>
  </si>
  <si>
    <t>Email</t>
  </si>
  <si>
    <t>Salutation</t>
  </si>
  <si>
    <t>First Name(s)</t>
  </si>
  <si>
    <t>Surname</t>
  </si>
  <si>
    <t>PD Contact Details</t>
  </si>
  <si>
    <t>SRO Contact Details</t>
  </si>
  <si>
    <t>Project Leaders</t>
  </si>
  <si>
    <t>Strategic Outcomes - Inc. Benefits monetised and non-monetised</t>
  </si>
  <si>
    <t>Main reason for joining GMPP</t>
  </si>
  <si>
    <t>If other, please describe</t>
  </si>
  <si>
    <t>Tertiary Category</t>
  </si>
  <si>
    <t>Secondary Category</t>
  </si>
  <si>
    <t>Primary Category</t>
  </si>
  <si>
    <t>Government Policy Alignment</t>
  </si>
  <si>
    <t>Brief project description</t>
  </si>
  <si>
    <t>Delivery Organisation Primary</t>
  </si>
  <si>
    <t>Reporting Department</t>
  </si>
  <si>
    <t>Agencies</t>
  </si>
  <si>
    <t>BIS - Natural Environment Research Council (NERC)</t>
  </si>
  <si>
    <t>BIS - Shareholder Executive (ShEx)</t>
  </si>
  <si>
    <t>BIS - Skills Funding Agency (SFA)</t>
  </si>
  <si>
    <t>BIS - Student Loans Company (SLC)</t>
  </si>
  <si>
    <t>BIS - Technology Strategy Board (TSB)</t>
  </si>
  <si>
    <t>BIS - UK Shared Business Services (UKSBS)</t>
  </si>
  <si>
    <t>DCLG - Audit Commission (AC)</t>
  </si>
  <si>
    <t>DCLG - Homes and Communities Agency (HCA)</t>
  </si>
  <si>
    <t>DCLG - Housing Ombudsman</t>
  </si>
  <si>
    <t>DCLG - Infrastructure Planning Commission (IPC)</t>
  </si>
  <si>
    <t>DCLG - Planning Inspectorate (PINS)</t>
  </si>
  <si>
    <t>DCLG - Tenants Services Agency (TSA)</t>
  </si>
  <si>
    <t>DCMS - Broadband Delivery UK (BDUK)</t>
  </si>
  <si>
    <t>DECC - Nuclear Decommissioning Authority (NDA)</t>
  </si>
  <si>
    <t>DEFRA - Covent Garden Market Authority (CGMA)</t>
  </si>
  <si>
    <t>DEFRA - Environment Agency (EA)</t>
  </si>
  <si>
    <t>DEFRA - Rural Payments Agency (RPA)</t>
  </si>
  <si>
    <t>DfE - Education Funding Agency (EFA)</t>
  </si>
  <si>
    <t>DfE - Partnerships for School (PfS)</t>
  </si>
  <si>
    <t>DfT - Driver and vehicle Licensing Agency (DVLA)</t>
  </si>
  <si>
    <t>DfT - Highways Agency (HA)</t>
  </si>
  <si>
    <t>DfT - HS2 Ltd</t>
  </si>
  <si>
    <t>DfT - Maritime and Coastguard Agency (MCA)</t>
  </si>
  <si>
    <t>DfT - Driving Standards Agency (DSA)</t>
  </si>
  <si>
    <t>DfT - Vehicle and Operator Services Agency (VOSA)</t>
  </si>
  <si>
    <t>DoH - Health Protection Agency (HPA)</t>
  </si>
  <si>
    <t>DoH - Heath and Social Care Information Centre (HSCIC)</t>
  </si>
  <si>
    <t>DoH - NHS Business Services Authority (NHS BSA)</t>
  </si>
  <si>
    <t>DoH - NHS Connecting for Health (NHSCfH)</t>
  </si>
  <si>
    <t>DoH - NHS England</t>
  </si>
  <si>
    <t>DoH - NHS Trust</t>
  </si>
  <si>
    <t>DoH - Public Health England (PHE)</t>
  </si>
  <si>
    <t>DWP - Jobcentre Plus</t>
  </si>
  <si>
    <t>DWP - Pension Disability and Carers Service (PD&amp;CS)</t>
  </si>
  <si>
    <t>DWP - The Child Maintenance and Enforcement Commission (CMEC)</t>
  </si>
  <si>
    <t>FCO - Estates and Security Directorate (ESD)</t>
  </si>
  <si>
    <t>HMT - National Savings and Investments (NSI)</t>
  </si>
  <si>
    <t>HO - UK Border Agency (UKBA)</t>
  </si>
  <si>
    <t>HO - Identity and Passport Service (IPS)</t>
  </si>
  <si>
    <t>HO - National Policing Improvement Agency (NPIA)</t>
  </si>
  <si>
    <t>HO - Serious Organised Crime Agency (SOCA)</t>
  </si>
  <si>
    <t>HO - National Crime Agency (NCA)</t>
  </si>
  <si>
    <t>HO - Disclosure and Barring Service (DBS)</t>
  </si>
  <si>
    <t>HO - Border Force (BF)</t>
  </si>
  <si>
    <t>HO - HM Passport Office (HMPO)</t>
  </si>
  <si>
    <t>MoD - Defence Equipment &amp; Support (DE&amp;S)</t>
  </si>
  <si>
    <t>MoD - Information Systems and Services (ISS)</t>
  </si>
  <si>
    <t>MoJ - HM Courts and Tribunals Service (HMCTS)</t>
  </si>
  <si>
    <t>MoJ - Legal Services Commission (LSC)</t>
  </si>
  <si>
    <t>MoJ - National Offender Management Service (NoMS)</t>
  </si>
  <si>
    <t>MoJ - Legal Aid Agency (LAA)</t>
  </si>
  <si>
    <t>MoJ - Youth Justice Board (YJB)</t>
  </si>
  <si>
    <t>DfT - DfTc</t>
  </si>
  <si>
    <t>FCO - I&amp;T</t>
  </si>
  <si>
    <t>Category</t>
  </si>
  <si>
    <t>ICT Development and Refresh</t>
  </si>
  <si>
    <t>Infrastructure</t>
  </si>
  <si>
    <t>Military Capability</t>
  </si>
  <si>
    <t>Procurement</t>
  </si>
  <si>
    <t>Scope Changed</t>
  </si>
  <si>
    <t>Increase</t>
  </si>
  <si>
    <t>Decrease</t>
  </si>
  <si>
    <t>Q1 1112</t>
  </si>
  <si>
    <t>Q2 1112</t>
  </si>
  <si>
    <t>Q3 1112</t>
  </si>
  <si>
    <t>Q4 1112</t>
  </si>
  <si>
    <t>Q1 1213</t>
  </si>
  <si>
    <t>Q2 1213</t>
  </si>
  <si>
    <t>Q3 1213</t>
  </si>
  <si>
    <t>Q4 1213</t>
  </si>
  <si>
    <t>Q1 1314</t>
  </si>
  <si>
    <t>Q2 1314</t>
  </si>
  <si>
    <t>Q3 1314</t>
  </si>
  <si>
    <t>Q4 1314</t>
  </si>
  <si>
    <t>Q1 1415</t>
  </si>
  <si>
    <t>Q2 1415</t>
  </si>
  <si>
    <t>Q3 1415</t>
  </si>
  <si>
    <t>Q4 1415</t>
  </si>
  <si>
    <t>Joining Qtr</t>
  </si>
  <si>
    <t>1.01.1</t>
  </si>
  <si>
    <t>1.01.2</t>
  </si>
  <si>
    <t>1.01.3</t>
  </si>
  <si>
    <t>MPLA / PLP</t>
  </si>
  <si>
    <t>Not Eligible - Master Builder</t>
  </si>
  <si>
    <t>Not Eligible - Contractor</t>
  </si>
  <si>
    <t>Not Eligible - Leaving role</t>
  </si>
  <si>
    <t>Eligible - awaiting cohort</t>
  </si>
  <si>
    <t>Left for new role in government</t>
  </si>
  <si>
    <t>PL Changes</t>
  </si>
  <si>
    <t>Life Cycle based change</t>
  </si>
  <si>
    <t>Career break</t>
  </si>
  <si>
    <t>Departmental (or equivalent) Organisational change</t>
  </si>
  <si>
    <t>Left for new role in private sector</t>
  </si>
  <si>
    <t>End of SRO letter stated tenure</t>
  </si>
  <si>
    <t>Directorate (or equivalent) Organisational change</t>
  </si>
  <si>
    <t>Secondment within Civil Service</t>
  </si>
  <si>
    <t>Secondment outside Civil Service</t>
  </si>
  <si>
    <t>Temporary / Interim Assignment only</t>
  </si>
  <si>
    <t>Project transferred to other government entity</t>
  </si>
  <si>
    <t>Left for new role in current department</t>
  </si>
  <si>
    <t>Review recommended departure</t>
  </si>
  <si>
    <t>End of loan / secondment from Other Government dept</t>
  </si>
  <si>
    <t>End of loan / secondment from Other Non-Government organisation</t>
  </si>
  <si>
    <t>Left for new role on promotion in current department</t>
  </si>
  <si>
    <t>Left for new role on promotion in government</t>
  </si>
  <si>
    <t>Maternity Leave</t>
  </si>
  <si>
    <t>Paternity Leave</t>
  </si>
  <si>
    <t>Internal governance restructure</t>
  </si>
  <si>
    <t>Left due to not being an MPLA graduate</t>
  </si>
  <si>
    <t>Left due to not being an PLP graduate</t>
  </si>
  <si>
    <t>Consolidation of projects, resulting in one SRO / PD</t>
  </si>
  <si>
    <t>Consolidation of SROs / PDs, resulting in one SRO / PD</t>
  </si>
  <si>
    <t>End of temporary promotion</t>
  </si>
  <si>
    <t>Post Rotation</t>
  </si>
  <si>
    <t>Mr</t>
  </si>
  <si>
    <t>Miss</t>
  </si>
  <si>
    <t>Official - Sensitive</t>
  </si>
  <si>
    <t>Offical - Commercial</t>
  </si>
  <si>
    <t>Stage</t>
  </si>
  <si>
    <t>Concept</t>
  </si>
  <si>
    <t>Feasability</t>
  </si>
  <si>
    <t>Appraise &amp; Select</t>
  </si>
  <si>
    <t>Define and refine plan</t>
  </si>
  <si>
    <t>Execute</t>
  </si>
  <si>
    <t>Embed in BAU. Review and lessons Learnt</t>
  </si>
  <si>
    <t>Completion Benefits realisation (steady state)</t>
  </si>
  <si>
    <t>If not TAP, please specify date of equivalent document</t>
  </si>
  <si>
    <t>If not TAP, please specify equivalent document used</t>
  </si>
  <si>
    <t>Strategic Outline Case</t>
  </si>
  <si>
    <t>Outline Business Case</t>
  </si>
  <si>
    <t>Full Business Case</t>
  </si>
  <si>
    <t>Milestone Types</t>
  </si>
  <si>
    <t xml:space="preserve">Other </t>
  </si>
  <si>
    <t>Index Years</t>
  </si>
  <si>
    <t>Official</t>
  </si>
  <si>
    <t>SRO Sign-Off</t>
  </si>
  <si>
    <t>Methodology</t>
  </si>
  <si>
    <t>Agile</t>
  </si>
  <si>
    <t>Hybrid</t>
  </si>
  <si>
    <t>Waterfall</t>
  </si>
  <si>
    <t>Intended Outcome 6</t>
  </si>
  <si>
    <t>Intended Outcome 7</t>
  </si>
  <si>
    <t>Intended Outcome 8</t>
  </si>
  <si>
    <t>Intended Outcome 9</t>
  </si>
  <si>
    <t>Intended Outcome 10</t>
  </si>
  <si>
    <t>Count</t>
  </si>
  <si>
    <t>Monetised / Non Monetised Benefits</t>
  </si>
  <si>
    <t>Full Name</t>
  </si>
  <si>
    <t>Mrs</t>
  </si>
  <si>
    <t>Ms</t>
  </si>
  <si>
    <t>Total number of employees funded to work on project</t>
  </si>
  <si>
    <t>RPA</t>
  </si>
  <si>
    <t>Low</t>
  </si>
  <si>
    <t>Medium</t>
  </si>
  <si>
    <t>High</t>
  </si>
  <si>
    <t>FD Sign-Off</t>
  </si>
  <si>
    <t>MoD - Transformation</t>
  </si>
  <si>
    <t>MoD - Capability</t>
  </si>
  <si>
    <t>DfT - Non-Rail Franchising</t>
  </si>
  <si>
    <t>DfT - Rail Franchising</t>
  </si>
  <si>
    <t>DoH - Non-Informatics</t>
  </si>
  <si>
    <t>Either Actual or Forecast</t>
  </si>
  <si>
    <t>SRO Letter issued</t>
  </si>
  <si>
    <t>Email Address</t>
  </si>
  <si>
    <t>NPV for all projects and NPV for programmes if available</t>
  </si>
  <si>
    <t>2015/2016 Spend on profile?</t>
  </si>
  <si>
    <t>1.04.1</t>
  </si>
  <si>
    <t>Date Current SRO Letter Issued</t>
  </si>
  <si>
    <t>Capability / Capacity</t>
  </si>
  <si>
    <t>Now</t>
  </si>
  <si>
    <t>Future</t>
  </si>
  <si>
    <t>What year are benefits calculated to?</t>
  </si>
  <si>
    <t>Or</t>
  </si>
  <si>
    <t>Single Point of Contact (SPOC)</t>
  </si>
  <si>
    <t>n.b. For the purposes of the labels on this form, 'project' is used to refer to both projects and programmes.</t>
  </si>
  <si>
    <t>Delivery Organisation Secondary</t>
  </si>
  <si>
    <t>Delivery Structure</t>
  </si>
  <si>
    <t>Has Project Scope Changed?</t>
  </si>
  <si>
    <t>Scope Change Commentary (if applicable)</t>
  </si>
  <si>
    <t>Monetised Benefit</t>
  </si>
  <si>
    <t>Non-Monetised Benefit</t>
  </si>
  <si>
    <t xml:space="preserve">If new SRO, reason for change </t>
  </si>
  <si>
    <t xml:space="preserve">If new PD, reason for change </t>
  </si>
  <si>
    <t>Other Capability</t>
  </si>
  <si>
    <t>SOBC (or equivalent)</t>
  </si>
  <si>
    <t>OBC (or equivalent)</t>
  </si>
  <si>
    <t>FBC (or equivalent)</t>
  </si>
  <si>
    <t>Mandatory Milestones</t>
  </si>
  <si>
    <t>Year RDEL spend stops</t>
  </si>
  <si>
    <t>1.02.1</t>
  </si>
  <si>
    <t>Total Budget Whole Life Cost (RDEL)</t>
  </si>
  <si>
    <t>Total Budget Whole Life Cost (CDEL)</t>
  </si>
  <si>
    <t>Total Budget Whole Life Cost (Non-Gov)</t>
  </si>
  <si>
    <t>Total Budget Whole Life Cost</t>
  </si>
  <si>
    <t>Total</t>
  </si>
  <si>
    <t>Person completing this return</t>
  </si>
  <si>
    <t>MPA ID Number</t>
  </si>
  <si>
    <t>Not Known</t>
  </si>
  <si>
    <t>Act / F'cast</t>
  </si>
  <si>
    <t>Transparency Data set data - MANDATORY</t>
  </si>
  <si>
    <t>Blue Cells</t>
  </si>
  <si>
    <t>Blue Text</t>
  </si>
  <si>
    <t>Project - Start Date</t>
  </si>
  <si>
    <t>Project - End Date</t>
  </si>
  <si>
    <t>Approval - MPRG</t>
  </si>
  <si>
    <t>Approval - HMT SOBC</t>
  </si>
  <si>
    <t>Approval - HMT OBC</t>
  </si>
  <si>
    <t>Approval - HMT FBC</t>
  </si>
  <si>
    <t>Approval - HMT PBC</t>
  </si>
  <si>
    <t>Approval - HMT Other</t>
  </si>
  <si>
    <t>Approval - ERG Spend Control</t>
  </si>
  <si>
    <t>Assurance - MPA PAR</t>
  </si>
  <si>
    <t>Assurance - MPA Gate 0</t>
  </si>
  <si>
    <t>Assurance - MPA Gate 1</t>
  </si>
  <si>
    <t>Assurance - MPA Gate 2</t>
  </si>
  <si>
    <t>Assurance - MPA Gate 3</t>
  </si>
  <si>
    <t>Assurance - MPA Gate 4</t>
  </si>
  <si>
    <t>Assurance - MPA AAP</t>
  </si>
  <si>
    <t>Assurance - MPA other</t>
  </si>
  <si>
    <t>Private</t>
  </si>
  <si>
    <t>Not Eligible - Project Leaving GMPP</t>
  </si>
  <si>
    <t>3.03.1</t>
  </si>
  <si>
    <t>3.09.1</t>
  </si>
  <si>
    <t>Document Admin Information</t>
  </si>
  <si>
    <t>Portfolio name, if applicable</t>
  </si>
  <si>
    <t>Change Delivery Methodology</t>
  </si>
  <si>
    <t>Risk Level (RPA)</t>
  </si>
  <si>
    <t>Comments</t>
  </si>
  <si>
    <t>Comments are used throughout this document - each one will advise how to complete the data field and whether its mandatory or not</t>
  </si>
  <si>
    <t>Initial Gate Business Case (IGBC)</t>
  </si>
  <si>
    <t>Main Gate Business Case (MGBC)</t>
  </si>
  <si>
    <t>Number of public sector employees working on the project</t>
  </si>
  <si>
    <t>If 'other', please describe</t>
  </si>
  <si>
    <t>If 'other' Project Lifecycle Stage, please specify</t>
  </si>
  <si>
    <t>Latest Treasury Approval Point (TAP) or equivalent</t>
  </si>
  <si>
    <t>Year CDEL spend stops</t>
  </si>
  <si>
    <t>Act/F'cast</t>
  </si>
  <si>
    <t>Snapshot Date</t>
  </si>
  <si>
    <t>Snapshot Dates</t>
  </si>
  <si>
    <t>Digital - Now</t>
  </si>
  <si>
    <t>Digital - Future</t>
  </si>
  <si>
    <t>Information Technology - Now</t>
  </si>
  <si>
    <t>Information Technology - Future</t>
  </si>
  <si>
    <t>Commercial &amp; Contract Management - Now</t>
  </si>
  <si>
    <t>Commercial &amp; Contract Management - Future</t>
  </si>
  <si>
    <t>Project Delivery - Now</t>
  </si>
  <si>
    <t>Project Delivery - Future</t>
  </si>
  <si>
    <t>Change Implementation - Now</t>
  </si>
  <si>
    <t>Change Implementation - Future</t>
  </si>
  <si>
    <t>Technical - Now</t>
  </si>
  <si>
    <t>Technical - Future</t>
  </si>
  <si>
    <t>Industry Knowledge - Now</t>
  </si>
  <si>
    <t>Industry Knowledge - Future</t>
  </si>
  <si>
    <t>Finance - Now</t>
  </si>
  <si>
    <t>Finance - Future</t>
  </si>
  <si>
    <t>Remaining Unprofiled Benefits to project conclusion or Total Unprofiled Benefits if no profile</t>
  </si>
  <si>
    <t>Project Name</t>
  </si>
  <si>
    <t>Quarter formally joined GMPP</t>
  </si>
  <si>
    <t>Current Quarter</t>
  </si>
  <si>
    <t>Admin Information</t>
  </si>
  <si>
    <t>Delivery Confidence</t>
  </si>
  <si>
    <t>Phone No.</t>
  </si>
  <si>
    <t>Description if 'Other'</t>
  </si>
  <si>
    <t>IO1 - Monetised?</t>
  </si>
  <si>
    <t>IO2 - Monetised?</t>
  </si>
  <si>
    <t>IO3 - Monetised?</t>
  </si>
  <si>
    <t>IO4 - Monetised?</t>
  </si>
  <si>
    <t>IO5 - Monetised?</t>
  </si>
  <si>
    <t>IO6 - Monetised?</t>
  </si>
  <si>
    <t>IO7 - Monetised?</t>
  </si>
  <si>
    <t>IO8 - Monetised?</t>
  </si>
  <si>
    <t>IO9 - Monetised?</t>
  </si>
  <si>
    <t>IO10 - Monetised?</t>
  </si>
  <si>
    <t>SRO Surname</t>
  </si>
  <si>
    <t>SRO First Name(s)</t>
  </si>
  <si>
    <t>SRO Full Name</t>
  </si>
  <si>
    <t>SRO Email</t>
  </si>
  <si>
    <t>SRO Phone No.</t>
  </si>
  <si>
    <t>Secondary SROs, please name?</t>
  </si>
  <si>
    <t>SRO MPLA Status</t>
  </si>
  <si>
    <t>SRO MPLA - If 'other', please describe</t>
  </si>
  <si>
    <t>SRO PLP Status</t>
  </si>
  <si>
    <t>SRO PLP - If 'other', please describe</t>
  </si>
  <si>
    <t>New SRO - If 'other' please specify</t>
  </si>
  <si>
    <t>PD Surname</t>
  </si>
  <si>
    <t>PD First Name(s)</t>
  </si>
  <si>
    <t>PD Full Name</t>
  </si>
  <si>
    <t>PD Email</t>
  </si>
  <si>
    <t>PD Phone No.</t>
  </si>
  <si>
    <t>Secondary PDs, please name?</t>
  </si>
  <si>
    <t>PD MPLA Status</t>
  </si>
  <si>
    <t>PD MPLA - If 'other', please describe</t>
  </si>
  <si>
    <t>PD PLP Status</t>
  </si>
  <si>
    <t>PD PLP - If 'other', please describe</t>
  </si>
  <si>
    <t>New PD - If 'other' please specify</t>
  </si>
  <si>
    <t>Other Capability 1</t>
  </si>
  <si>
    <t>Other Capability 1 - Now</t>
  </si>
  <si>
    <t>Other Capability 1 - Future</t>
  </si>
  <si>
    <t>Other Capability 2</t>
  </si>
  <si>
    <t>Other Capability 2 - Now</t>
  </si>
  <si>
    <t>Other Capability 2 - Future</t>
  </si>
  <si>
    <t>Other Capability 3</t>
  </si>
  <si>
    <t>Other Capability 3 - Now</t>
  </si>
  <si>
    <t>Other Capability 3 - Future</t>
  </si>
  <si>
    <t>Other Capability 4</t>
  </si>
  <si>
    <t>Other Capability 4 - Now</t>
  </si>
  <si>
    <t>Other Capability 4 - Future</t>
  </si>
  <si>
    <t>Cap Commentary (optional)</t>
  </si>
  <si>
    <t>Real or Nominal - Baseline</t>
  </si>
  <si>
    <t>1.03.1</t>
  </si>
  <si>
    <t>1.08.1</t>
  </si>
  <si>
    <t>1.08.2</t>
  </si>
  <si>
    <t>1.08.3</t>
  </si>
  <si>
    <t>1.10.1</t>
  </si>
  <si>
    <t>1.11.10</t>
  </si>
  <si>
    <t>1.11.01</t>
  </si>
  <si>
    <t>1.11.02</t>
  </si>
  <si>
    <t>1.11.03</t>
  </si>
  <si>
    <t>1.11.04</t>
  </si>
  <si>
    <t>1.11.05</t>
  </si>
  <si>
    <t>1.11.06</t>
  </si>
  <si>
    <t>1.11.07</t>
  </si>
  <si>
    <t>1.11.08</t>
  </si>
  <si>
    <t>1.11.09</t>
  </si>
  <si>
    <t>2.02.1</t>
  </si>
  <si>
    <t>2.03.1</t>
  </si>
  <si>
    <t>3.02.1</t>
  </si>
  <si>
    <t>3.05.1</t>
  </si>
  <si>
    <t>3.07.1</t>
  </si>
  <si>
    <t>3.08.1</t>
  </si>
  <si>
    <t>6.01.1</t>
  </si>
  <si>
    <t>6.03.1</t>
  </si>
  <si>
    <t>6.04.1</t>
  </si>
  <si>
    <t>8.04.1</t>
  </si>
  <si>
    <t>Cohort 0</t>
  </si>
  <si>
    <t>2040/2041</t>
  </si>
  <si>
    <t>2041/2042</t>
  </si>
  <si>
    <t>2042/2043</t>
  </si>
  <si>
    <t>2043/2044</t>
  </si>
  <si>
    <t>2044/2045</t>
  </si>
  <si>
    <t>2045/2046</t>
  </si>
  <si>
    <t>2046/2047</t>
  </si>
  <si>
    <t>2047/2048</t>
  </si>
  <si>
    <t>2048/2049</t>
  </si>
  <si>
    <t>2049/2050</t>
  </si>
  <si>
    <t>2051/2052</t>
  </si>
  <si>
    <t>2052/2053</t>
  </si>
  <si>
    <t>2054/2055</t>
  </si>
  <si>
    <t>2050/2051</t>
  </si>
  <si>
    <t>2053/2054</t>
  </si>
  <si>
    <t>2055/2056</t>
  </si>
  <si>
    <t>2056/2057</t>
  </si>
  <si>
    <t>2057/2058</t>
  </si>
  <si>
    <t>2058/2059</t>
  </si>
  <si>
    <t>2059/2060</t>
  </si>
  <si>
    <t>2060/2061</t>
  </si>
  <si>
    <t>Key Driver/s for Project</t>
  </si>
  <si>
    <t>SRO Tenure Start Date</t>
  </si>
  <si>
    <t>SRO Tenure End Date</t>
  </si>
  <si>
    <t>%age of time</t>
  </si>
  <si>
    <t>Percentage of time spent on SRO role</t>
  </si>
  <si>
    <t>PD Tenure Start Date</t>
  </si>
  <si>
    <t>PD Tenure End Date</t>
  </si>
  <si>
    <t>2061/2062</t>
  </si>
  <si>
    <t>2062/2063</t>
  </si>
  <si>
    <t>2063/2064</t>
  </si>
  <si>
    <t>2064/2065</t>
  </si>
  <si>
    <t>2065/2066</t>
  </si>
  <si>
    <t>2066/2067</t>
  </si>
  <si>
    <t>2067/2068</t>
  </si>
  <si>
    <t>2068/2069</t>
  </si>
  <si>
    <t>2069/2070</t>
  </si>
  <si>
    <t>2070/2071</t>
  </si>
  <si>
    <t>2071/2072</t>
  </si>
  <si>
    <t>2072/2073</t>
  </si>
  <si>
    <t>2073/2074</t>
  </si>
  <si>
    <t>2074/2075</t>
  </si>
  <si>
    <t>2075/2076</t>
  </si>
  <si>
    <t>2076/2077</t>
  </si>
  <si>
    <t>2077/2078</t>
  </si>
  <si>
    <t>2078/2079</t>
  </si>
  <si>
    <t>2079/2080</t>
  </si>
  <si>
    <t>2080/2081</t>
  </si>
  <si>
    <t>2081/2082</t>
  </si>
  <si>
    <t>2082/2083</t>
  </si>
  <si>
    <t>2083/2084</t>
  </si>
  <si>
    <t>2084/2085</t>
  </si>
  <si>
    <t>2085/2086</t>
  </si>
  <si>
    <t>2086/2087</t>
  </si>
  <si>
    <t>2087/2088</t>
  </si>
  <si>
    <t>2088/2089</t>
  </si>
  <si>
    <t>2089/2090</t>
  </si>
  <si>
    <t>2090/2091</t>
  </si>
  <si>
    <t>2091/2092</t>
  </si>
  <si>
    <t>2092/2093</t>
  </si>
  <si>
    <t>2093/2094</t>
  </si>
  <si>
    <t>2094/2095</t>
  </si>
  <si>
    <t>2095/2096</t>
  </si>
  <si>
    <t>2096/2097</t>
  </si>
  <si>
    <t>2097/2098</t>
  </si>
  <si>
    <t>2098/2099</t>
  </si>
  <si>
    <t>2099/2100</t>
  </si>
  <si>
    <r>
      <rPr>
        <b/>
        <sz val="11"/>
        <color indexed="8"/>
        <rFont val="Calibri"/>
        <family val="2"/>
      </rPr>
      <t xml:space="preserve">BRIEF </t>
    </r>
    <r>
      <rPr>
        <sz val="11"/>
        <color theme="1"/>
        <rFont val="Calibri"/>
        <family val="2"/>
        <scheme val="minor"/>
      </rPr>
      <t>project description</t>
    </r>
  </si>
  <si>
    <t>Sub-Portfolio name, if applicable</t>
  </si>
  <si>
    <t>Date if Current SRO Letter Issued</t>
  </si>
  <si>
    <t>Construction</t>
  </si>
  <si>
    <t>If there are further SROs, please name?</t>
  </si>
  <si>
    <t>Percentage of time in PD role (Senior PD)</t>
  </si>
  <si>
    <t>Remaining Spend</t>
  </si>
  <si>
    <t>Pre 2015/2016</t>
  </si>
  <si>
    <t>Government Operations Reform (Transformation)</t>
  </si>
  <si>
    <t>Public Service Delivery Reform (Transformation)</t>
  </si>
  <si>
    <t>Decommissioning</t>
  </si>
  <si>
    <r>
      <t xml:space="preserve">Asset </t>
    </r>
    <r>
      <rPr>
        <sz val="11"/>
        <color indexed="10"/>
        <rFont val="Calibri"/>
        <family val="2"/>
      </rPr>
      <t>Realisation</t>
    </r>
  </si>
  <si>
    <t>Reason if milestone rebaselined, or if forecast is considered significantly different from Original Baseline</t>
  </si>
  <si>
    <t>Commentary (optional unless RAG Amber or Red)</t>
  </si>
  <si>
    <t>If Red field in column P, please provide an explanation</t>
  </si>
  <si>
    <t>Project Delivery (inc Programme)</t>
  </si>
  <si>
    <r>
      <t xml:space="preserve">Validation for Fields
</t>
    </r>
    <r>
      <rPr>
        <b/>
        <i/>
        <sz val="20"/>
        <color indexed="9"/>
        <rFont val="Calibri"/>
        <family val="2"/>
      </rPr>
      <t>(See guidance)</t>
    </r>
  </si>
  <si>
    <t>If there are further PDs, please name?</t>
  </si>
  <si>
    <t>MM1</t>
  </si>
  <si>
    <t>MM1 Original Baseline</t>
  </si>
  <si>
    <t>MM1 Latest Approved Baseline</t>
  </si>
  <si>
    <t>MM1 Forecast / Actual</t>
  </si>
  <si>
    <t>MM1 Milestone Type</t>
  </si>
  <si>
    <t>MM1 Note</t>
  </si>
  <si>
    <t>MM2</t>
  </si>
  <si>
    <t>MM2 Original Baseline</t>
  </si>
  <si>
    <t>MM2 Latest Approved Baseline</t>
  </si>
  <si>
    <t>MM2 Forecast / Actual</t>
  </si>
  <si>
    <t>MM2 Milestone Type</t>
  </si>
  <si>
    <t>MM2 Note</t>
  </si>
  <si>
    <t>MM3</t>
  </si>
  <si>
    <t>MM3 Original Baseline</t>
  </si>
  <si>
    <t>MM3 Latest Approved Baseline</t>
  </si>
  <si>
    <t>MM3 Forecast / Actual</t>
  </si>
  <si>
    <t>MM3 Milestone Type</t>
  </si>
  <si>
    <t>MM3 Note</t>
  </si>
  <si>
    <t>MM4</t>
  </si>
  <si>
    <t>MM4 Original Baseline</t>
  </si>
  <si>
    <t>MM4 Latest Approved Baseline</t>
  </si>
  <si>
    <t>MM4 Forecast / Actual</t>
  </si>
  <si>
    <t>MM4 Milestone Type</t>
  </si>
  <si>
    <t>MM4 Note</t>
  </si>
  <si>
    <t>MM5</t>
  </si>
  <si>
    <t>MM5 Original Baseline</t>
  </si>
  <si>
    <t>MM5 Latest Approved Baseline</t>
  </si>
  <si>
    <t>MM5 Forecast / Actual</t>
  </si>
  <si>
    <t>MM5 Milestone Type</t>
  </si>
  <si>
    <t>MM5 Note</t>
  </si>
  <si>
    <t>MM6</t>
  </si>
  <si>
    <t>MM6 Original Baseline</t>
  </si>
  <si>
    <t>MM6 Latest Approved Baseline</t>
  </si>
  <si>
    <t>MM6 Forecast / Actual</t>
  </si>
  <si>
    <t>MM6 Milestone Type</t>
  </si>
  <si>
    <t>MM6 Note</t>
  </si>
  <si>
    <t>MM7</t>
  </si>
  <si>
    <t>MM7 Original Baseline</t>
  </si>
  <si>
    <t>MM7 Latest Approved Baseline</t>
  </si>
  <si>
    <t>MM7 Forecast / Actual</t>
  </si>
  <si>
    <t>MM7 Milestone Type</t>
  </si>
  <si>
    <t>MM7 Note</t>
  </si>
  <si>
    <t>MM8</t>
  </si>
  <si>
    <t>MM8 Original Baseline</t>
  </si>
  <si>
    <t>MM8 Latest Approved Baseline</t>
  </si>
  <si>
    <t>MM8 Forecast / Actual</t>
  </si>
  <si>
    <t>MM8 Milestone Type</t>
  </si>
  <si>
    <t>MM8 Note</t>
  </si>
  <si>
    <t>MM9</t>
  </si>
  <si>
    <t>MM9 Original Baseline</t>
  </si>
  <si>
    <t>MM9 Latest Approved Baseline</t>
  </si>
  <si>
    <t>MM9 Forecast / Actual</t>
  </si>
  <si>
    <t>MM9 Milestone Type</t>
  </si>
  <si>
    <t>MM9 Note</t>
  </si>
  <si>
    <t>MM10</t>
  </si>
  <si>
    <t>MM10 Original Baseline</t>
  </si>
  <si>
    <t>MM10 Latest Approved Baseline</t>
  </si>
  <si>
    <t>MM10 Forecast / Actual</t>
  </si>
  <si>
    <t>MM10 Milestone Type</t>
  </si>
  <si>
    <t>MM10 Note</t>
  </si>
  <si>
    <t>MM11</t>
  </si>
  <si>
    <t>MM11 Original Baseline</t>
  </si>
  <si>
    <t>MM11 Latest Approved Baseline</t>
  </si>
  <si>
    <t>MM11 Forecast / Actual</t>
  </si>
  <si>
    <t>MM11 Milestone Type</t>
  </si>
  <si>
    <t>MM11 Note</t>
  </si>
  <si>
    <t>MM12</t>
  </si>
  <si>
    <t>MM12 Original Baseline</t>
  </si>
  <si>
    <t>MM12 Latest Approved Baseline</t>
  </si>
  <si>
    <t>MM12 Forecast / Actual</t>
  </si>
  <si>
    <t>MM12 Milestone Type</t>
  </si>
  <si>
    <t>MM12 Note</t>
  </si>
  <si>
    <t>M1</t>
  </si>
  <si>
    <t>M1 Original Baseline</t>
  </si>
  <si>
    <t>M1 Latest Approved Baseline</t>
  </si>
  <si>
    <t>M1 Forecast - Actual</t>
  </si>
  <si>
    <t>M1 Type</t>
  </si>
  <si>
    <t>M1 Notes</t>
  </si>
  <si>
    <t>M2</t>
  </si>
  <si>
    <t>M2 Original Baseline</t>
  </si>
  <si>
    <t>M2 Latest Approved Baseline</t>
  </si>
  <si>
    <t>M2 Forecast - Actual</t>
  </si>
  <si>
    <t>M2 Type</t>
  </si>
  <si>
    <t>M2 Notes</t>
  </si>
  <si>
    <t>M3</t>
  </si>
  <si>
    <t>M3 Original Baseline</t>
  </si>
  <si>
    <t>M3 Latest Approved Baseline</t>
  </si>
  <si>
    <t>M3 Forecast - Actual</t>
  </si>
  <si>
    <t>M3 Type</t>
  </si>
  <si>
    <t>M3 Notes</t>
  </si>
  <si>
    <t>M4</t>
  </si>
  <si>
    <t>M4 Original Baseline</t>
  </si>
  <si>
    <t>M4 Latest Approved Baseline</t>
  </si>
  <si>
    <t>M4 Forecast - Actual</t>
  </si>
  <si>
    <t>M4 Type</t>
  </si>
  <si>
    <t>M4 Notes</t>
  </si>
  <si>
    <t>M5</t>
  </si>
  <si>
    <t>M5 Original Baseline</t>
  </si>
  <si>
    <t>M5 Latest Approved Baseline</t>
  </si>
  <si>
    <t>M5 Forecast - Actual</t>
  </si>
  <si>
    <t>M5 Type</t>
  </si>
  <si>
    <t>M5 Notes</t>
  </si>
  <si>
    <t>M6</t>
  </si>
  <si>
    <t>M6 Original Baseline</t>
  </si>
  <si>
    <t>M6 Latest Approved Baseline</t>
  </si>
  <si>
    <t>M6 Forecast - Actual</t>
  </si>
  <si>
    <t>M6 Type</t>
  </si>
  <si>
    <t>M6 Notes</t>
  </si>
  <si>
    <t>M7</t>
  </si>
  <si>
    <t>M7 Original Baseline</t>
  </si>
  <si>
    <t>M7 Latest Approved Baseline</t>
  </si>
  <si>
    <t>M7 Forecast - Actual</t>
  </si>
  <si>
    <t>M7 Type</t>
  </si>
  <si>
    <t>M7 Notes</t>
  </si>
  <si>
    <t>M8</t>
  </si>
  <si>
    <t>M8 Original Baseline</t>
  </si>
  <si>
    <t>M8 Latest Approved Baseline</t>
  </si>
  <si>
    <t>M8 Forecast - Actual</t>
  </si>
  <si>
    <t>M8 Type</t>
  </si>
  <si>
    <t>M8 Notes</t>
  </si>
  <si>
    <t>M9</t>
  </si>
  <si>
    <t>M9 Original Baseline</t>
  </si>
  <si>
    <t>M9 Latest Approved Baseline</t>
  </si>
  <si>
    <t>M9 Forecast - Actual</t>
  </si>
  <si>
    <t>M9 Type</t>
  </si>
  <si>
    <t>M9 Notes</t>
  </si>
  <si>
    <t>M10</t>
  </si>
  <si>
    <t>M10 Original Baseline</t>
  </si>
  <si>
    <t>M10 Latest Approved Baseline</t>
  </si>
  <si>
    <t>M10 Forecast - Actual</t>
  </si>
  <si>
    <t>M10 Type</t>
  </si>
  <si>
    <t>M10 Notes</t>
  </si>
  <si>
    <t>M11</t>
  </si>
  <si>
    <t>M11 Original Baseline</t>
  </si>
  <si>
    <t>M11 Latest Approved Baseline</t>
  </si>
  <si>
    <t>M11 Forecast - Actual</t>
  </si>
  <si>
    <t>M11 Type</t>
  </si>
  <si>
    <t>M11 Notes</t>
  </si>
  <si>
    <t>M12</t>
  </si>
  <si>
    <t>M12 Original Baseline</t>
  </si>
  <si>
    <t>M12 Latest Approved Baseline</t>
  </si>
  <si>
    <t>M12 Forecast - Actual</t>
  </si>
  <si>
    <t>M12 Type</t>
  </si>
  <si>
    <t>M12 Notes</t>
  </si>
  <si>
    <t>M13</t>
  </si>
  <si>
    <t>M13 Original Baseline</t>
  </si>
  <si>
    <t>M13 Latest Approved Baseline</t>
  </si>
  <si>
    <t>M13 Forecast - Actual</t>
  </si>
  <si>
    <t>M13 Type</t>
  </si>
  <si>
    <t>M13 Notes</t>
  </si>
  <si>
    <t>M14</t>
  </si>
  <si>
    <t>M14 Original Baseline</t>
  </si>
  <si>
    <t>M14 Latest Approved Baseline</t>
  </si>
  <si>
    <t>M14 Forecast - Actual</t>
  </si>
  <si>
    <t>M14 Type</t>
  </si>
  <si>
    <t>M14 Notes</t>
  </si>
  <si>
    <t>M15</t>
  </si>
  <si>
    <t>M15 Original Baseline</t>
  </si>
  <si>
    <t>M15 Latest Approved Baseline</t>
  </si>
  <si>
    <t>M15 Forecast - Actual</t>
  </si>
  <si>
    <t>M15 Type</t>
  </si>
  <si>
    <t>M15 Notes</t>
  </si>
  <si>
    <t>M16</t>
  </si>
  <si>
    <t>M16 Original Baseline</t>
  </si>
  <si>
    <t>M16 Latest Approved Baseline</t>
  </si>
  <si>
    <t>M16 Forecast - Actual</t>
  </si>
  <si>
    <t>M16 Type</t>
  </si>
  <si>
    <t>M16 Notes</t>
  </si>
  <si>
    <t>M17</t>
  </si>
  <si>
    <t>M17 Original Baseline</t>
  </si>
  <si>
    <t>M17 Latest Approved Baseline</t>
  </si>
  <si>
    <t>M17 Forecast - Actual</t>
  </si>
  <si>
    <t>M17 Type</t>
  </si>
  <si>
    <t>M17 Notes</t>
  </si>
  <si>
    <t>M18</t>
  </si>
  <si>
    <t>M18 Original Baseline</t>
  </si>
  <si>
    <t>M18 Latest Approved Baseline</t>
  </si>
  <si>
    <t>M18 Forecast - Actual</t>
  </si>
  <si>
    <t>M18 Type</t>
  </si>
  <si>
    <t>M18 Notes</t>
  </si>
  <si>
    <t>M19</t>
  </si>
  <si>
    <t>M19 Original Baseline</t>
  </si>
  <si>
    <t>M19 Latest Approved Baseline</t>
  </si>
  <si>
    <t>M19 Forecast - Actual</t>
  </si>
  <si>
    <t>M19 Type</t>
  </si>
  <si>
    <t>M19 Notes</t>
  </si>
  <si>
    <t>M20</t>
  </si>
  <si>
    <t>M20 Original Baseline</t>
  </si>
  <si>
    <t>M20 Latest Approved Baseline</t>
  </si>
  <si>
    <t>M20 Forecast - Actual</t>
  </si>
  <si>
    <t>M20 Type</t>
  </si>
  <si>
    <t>M20 Notes</t>
  </si>
  <si>
    <t>M21</t>
  </si>
  <si>
    <t>M21 Original Baseline</t>
  </si>
  <si>
    <t>M21 Latest Approved Baseline</t>
  </si>
  <si>
    <t>M21 Forecast - Actual</t>
  </si>
  <si>
    <t>M21 Type</t>
  </si>
  <si>
    <t>M21 Notes</t>
  </si>
  <si>
    <t>M22</t>
  </si>
  <si>
    <t>M22 Original Baseline</t>
  </si>
  <si>
    <t>M22 Latest Approved Baseline</t>
  </si>
  <si>
    <t>M22 Forecast - Actual</t>
  </si>
  <si>
    <t>M22 Type</t>
  </si>
  <si>
    <t>M22 Notes</t>
  </si>
  <si>
    <t>M23</t>
  </si>
  <si>
    <t>M23 Original Baseline</t>
  </si>
  <si>
    <t>M23 Latest Approved Baseline</t>
  </si>
  <si>
    <t>M23 Forecast - Actual</t>
  </si>
  <si>
    <t>M23 Type</t>
  </si>
  <si>
    <t>M23 Notes</t>
  </si>
  <si>
    <t>M24</t>
  </si>
  <si>
    <t>M24 Original Baseline</t>
  </si>
  <si>
    <t>M24 Latest Approved Baseline</t>
  </si>
  <si>
    <t>M24 Forecast - Actual</t>
  </si>
  <si>
    <t>M24 Type</t>
  </si>
  <si>
    <t>M24 Notes</t>
  </si>
  <si>
    <t>M25</t>
  </si>
  <si>
    <t>M25 Original Baseline</t>
  </si>
  <si>
    <t>M25 Latest Approved Baseline</t>
  </si>
  <si>
    <t>M25 Forecast - Actual</t>
  </si>
  <si>
    <t>M25 Type</t>
  </si>
  <si>
    <t>M25 Notes</t>
  </si>
  <si>
    <t>M26</t>
  </si>
  <si>
    <t>M26 Original Baseline</t>
  </si>
  <si>
    <t>M26 Latest Approved Baseline</t>
  </si>
  <si>
    <t>M26 Forecast - Actual</t>
  </si>
  <si>
    <t>M26 Type</t>
  </si>
  <si>
    <t>M26 Notes</t>
  </si>
  <si>
    <t>M27</t>
  </si>
  <si>
    <t>M27 Original Baseline</t>
  </si>
  <si>
    <t>M27 Latest Approved Baseline</t>
  </si>
  <si>
    <t>M27 Forecast - Actual</t>
  </si>
  <si>
    <t>M27 Type</t>
  </si>
  <si>
    <t>M27 Notes</t>
  </si>
  <si>
    <t>M28</t>
  </si>
  <si>
    <t>M28 Original Baseline</t>
  </si>
  <si>
    <t>M28 Latest Approved Baseline</t>
  </si>
  <si>
    <t>M28 Forecast - Actual</t>
  </si>
  <si>
    <t>M28 Type</t>
  </si>
  <si>
    <t>M28 Notes</t>
  </si>
  <si>
    <t>M29</t>
  </si>
  <si>
    <t>M29 Original Baseline</t>
  </si>
  <si>
    <t>M29 Latest Approved Baseline</t>
  </si>
  <si>
    <t>M29 Forecast - Actual</t>
  </si>
  <si>
    <t>M29 Type</t>
  </si>
  <si>
    <t>M29 Notes</t>
  </si>
  <si>
    <t>M30</t>
  </si>
  <si>
    <t>M30 Original Baseline</t>
  </si>
  <si>
    <t>M30 Latest Approved Baseline</t>
  </si>
  <si>
    <t>M30 Forecast - Actual</t>
  </si>
  <si>
    <t>M30 Type</t>
  </si>
  <si>
    <t>M30 Notes</t>
  </si>
  <si>
    <t>M31</t>
  </si>
  <si>
    <t>M31 Original Baseline</t>
  </si>
  <si>
    <t>M31 Latest Approved Baseline</t>
  </si>
  <si>
    <t>M31 Forecast - Actual</t>
  </si>
  <si>
    <t>M31 Type</t>
  </si>
  <si>
    <t>M31 Notes</t>
  </si>
  <si>
    <t>M32</t>
  </si>
  <si>
    <t>M32 Original Baseline</t>
  </si>
  <si>
    <t>M32 Latest Approved Baseline</t>
  </si>
  <si>
    <t>M32 Forecast - Actual</t>
  </si>
  <si>
    <t>M32 Type</t>
  </si>
  <si>
    <t>M32 Notes</t>
  </si>
  <si>
    <t>M33</t>
  </si>
  <si>
    <t>M33 Original Baseline</t>
  </si>
  <si>
    <t>M33 Latest Approved Baseline</t>
  </si>
  <si>
    <t>M33 Forecast - Actual</t>
  </si>
  <si>
    <t>M33 Type</t>
  </si>
  <si>
    <t>M33 Notes</t>
  </si>
  <si>
    <t>M34</t>
  </si>
  <si>
    <t>M34 Original Baseline</t>
  </si>
  <si>
    <t>M34 Latest Approved Baseline</t>
  </si>
  <si>
    <t>M34 Forecast - Actual</t>
  </si>
  <si>
    <t>M34 Type</t>
  </si>
  <si>
    <t>M34 Notes</t>
  </si>
  <si>
    <t>M35</t>
  </si>
  <si>
    <t>M35 Original Baseline</t>
  </si>
  <si>
    <t>M35 Latest Approved Baseline</t>
  </si>
  <si>
    <t>M35 Forecast - Actual</t>
  </si>
  <si>
    <t>M35 Type</t>
  </si>
  <si>
    <t>M35 Notes</t>
  </si>
  <si>
    <t>M36</t>
  </si>
  <si>
    <t>M36 Original Baseline</t>
  </si>
  <si>
    <t>M36 Latest Approved Baseline</t>
  </si>
  <si>
    <t>M36 Forecast - Actual</t>
  </si>
  <si>
    <t>M36 Type</t>
  </si>
  <si>
    <t>M36 Notes</t>
  </si>
  <si>
    <t>M37</t>
  </si>
  <si>
    <t>M37 Original Baseline</t>
  </si>
  <si>
    <t>M37 Latest Approved Baseline</t>
  </si>
  <si>
    <t>M37 Forecast - Actual</t>
  </si>
  <si>
    <t>M37 Type</t>
  </si>
  <si>
    <t>M37 Notes</t>
  </si>
  <si>
    <t>M38</t>
  </si>
  <si>
    <t>M38 Original Baseline</t>
  </si>
  <si>
    <t>M38 Latest Approved Baseline</t>
  </si>
  <si>
    <t>M38 Forecast - Actual</t>
  </si>
  <si>
    <t>M38 Type</t>
  </si>
  <si>
    <t>M38 Notes</t>
  </si>
  <si>
    <t>M39</t>
  </si>
  <si>
    <t>M39 Original Baseline</t>
  </si>
  <si>
    <t>M39 Latest Approved Baseline</t>
  </si>
  <si>
    <t>M39 Forecast - Actual</t>
  </si>
  <si>
    <t>M39 Type</t>
  </si>
  <si>
    <t>M39 Notes</t>
  </si>
  <si>
    <t>M40</t>
  </si>
  <si>
    <t>M40 Original Baseline</t>
  </si>
  <si>
    <t>M40 Latest Approved Baseline</t>
  </si>
  <si>
    <t>M40 Forecast - Actual</t>
  </si>
  <si>
    <t>M40 Type</t>
  </si>
  <si>
    <t>M40 Notes</t>
  </si>
  <si>
    <t>Real or Nominal - Actual/Forecast</t>
  </si>
  <si>
    <t>2015/2016 RDEL Spend on profile? - One off new costs - investment in change</t>
  </si>
  <si>
    <t>2015/2016 RDEL Spend on profile? - Recurring new costs - investment in change</t>
  </si>
  <si>
    <t>2015/2016 RDEL Spend on profile? - Recurring old costs</t>
  </si>
  <si>
    <t>2015/2016 RDEL Spend on profile? - Whole Life Cost breakdown</t>
  </si>
  <si>
    <t>Pre 15-16 RDEL Baseline - One off new costs - investment in change</t>
  </si>
  <si>
    <t>Pre 15-16 RDEL Baseline - Recurring new costs - investment in change</t>
  </si>
  <si>
    <t>Pre 15-16 RDEL Baseline - Recurring old costs</t>
  </si>
  <si>
    <t>Pre 15-16 RDEL Baseline - Whole Life Cost breakdown</t>
  </si>
  <si>
    <t>Pre 15-16 RDEL Actual - One off new costs - investment in change</t>
  </si>
  <si>
    <t>Pre 15-16 RDEL Actual - Recurring new costs - investment in change</t>
  </si>
  <si>
    <t>Pre 15-16 RDEL Actual - Recurring old costs</t>
  </si>
  <si>
    <t>Pre 15-16 RDEL Actual - Whole Life Cost breakdown</t>
  </si>
  <si>
    <t>15-16 RDEL Baseline - One off new costs - investment in change</t>
  </si>
  <si>
    <t>15-16 RDEL Baseline - Recurring new costs - investment in change</t>
  </si>
  <si>
    <t>15-16 RDEL Baseline - Recurring old costs</t>
  </si>
  <si>
    <t>15-16 RDEL Baseline - Whole Life Cost breakdown</t>
  </si>
  <si>
    <t>15-16 RDEL Forecast - One off new costs - investment in change</t>
  </si>
  <si>
    <t>15-16 RDEL Forecast - Recurring new costs - investment in change</t>
  </si>
  <si>
    <t>15-16 RDEL Forecast - Recurring old costs</t>
  </si>
  <si>
    <t>15-16 RDEL Forecast - Whole Life Cost breakdown</t>
  </si>
  <si>
    <t>16-17 RDEL Baseline - One off new costs - investment in change</t>
  </si>
  <si>
    <t>16-17 RDEL Baseline - Recurring new costs - investment in change</t>
  </si>
  <si>
    <t>16-17 RDEL Baseline - Recurring old costs</t>
  </si>
  <si>
    <t>16-17 RDEL Baseline - Whole Life Cost breakdown</t>
  </si>
  <si>
    <t>16-17 RDEL Forecast - One off new costs - investment in change</t>
  </si>
  <si>
    <t>16-17 RDEL Forecast - Recurring new costs - investment in change</t>
  </si>
  <si>
    <t>16-17 RDEL Forecast - Recurring old costs</t>
  </si>
  <si>
    <t>16-17 RDEL Forecast - Whole Life Cost breakdown</t>
  </si>
  <si>
    <t>17-18 RDEL Baseline - One off new costs - investment in change</t>
  </si>
  <si>
    <t>17-18 RDEL Baseline - Recurring new costs - investment in change</t>
  </si>
  <si>
    <t>17-18 RDEL Baseline - Recurring old costs</t>
  </si>
  <si>
    <t>17-18 RDEL Baseline - Whole Life Cost breakdown</t>
  </si>
  <si>
    <t>17-18 RDEL Forecast - One off new costs - investment in change</t>
  </si>
  <si>
    <t>17-18 RDEL Forecast - Recurring new costs - investment in change</t>
  </si>
  <si>
    <t>17-18 RDEL Forecast - Recurring old costs</t>
  </si>
  <si>
    <t>17-18 RDEL Forecast - Whole Life Cost breakdown</t>
  </si>
  <si>
    <t>18-19 RDEL Baseline - One off new costs - investment in change</t>
  </si>
  <si>
    <t>18-19 RDEL Baseline - Recurring new costs - investment in change</t>
  </si>
  <si>
    <t>18-19 RDEL Baseline - Recurring old costs</t>
  </si>
  <si>
    <t>18-19 RDEL Baseline - Whole Life Cost breakdown</t>
  </si>
  <si>
    <t>18-19 RDEL Forecast - One off new costs - investment in change</t>
  </si>
  <si>
    <t>18-19 RDEL Forecast - Recurring new costs - investment in change</t>
  </si>
  <si>
    <t>18-19 RDEL Forecast - Recurring old costs</t>
  </si>
  <si>
    <t>18-19 RDEL Forecast - Whole Life Cost breakdown</t>
  </si>
  <si>
    <t>19-20 RDEL Baseline - One off new costs - investment in change</t>
  </si>
  <si>
    <t>19-20 RDEL Baseline - Recurring new costs - investment in change</t>
  </si>
  <si>
    <t>19-20 RDEL Baseline - Recurring old costs</t>
  </si>
  <si>
    <t>19-20 RDEL Baseline - Whole Life Cost breakdown</t>
  </si>
  <si>
    <t>19-20 RDEL Forecast - One off new costs - investment in change</t>
  </si>
  <si>
    <t>19-20 RDEL Forecast - Recurring new costs - investment in change</t>
  </si>
  <si>
    <t>19-20 RDEL Forecast - Recurring old costs</t>
  </si>
  <si>
    <t>19-20 RDEL Forecast - Whole Life Cost breakdown</t>
  </si>
  <si>
    <t>20-21 RDEL Baseline - One off new costs - investment in change</t>
  </si>
  <si>
    <t>20-21 RDEL Baseline - Recurring new costs - investment in change</t>
  </si>
  <si>
    <t>20-21 RDEL Baseline - Recurring old costs</t>
  </si>
  <si>
    <t>20-21 RDEL Baseline - Whole Life Cost breakdown</t>
  </si>
  <si>
    <t>20-21 RDEL Forecast - One off new costs - investment in change</t>
  </si>
  <si>
    <t>20-21 RDEL Forecast - Recurring new costs - investment in change</t>
  </si>
  <si>
    <t>20-21 RDEL Forecast - Recurring old costs</t>
  </si>
  <si>
    <t>20-21 RDEL Forecast - Whole Life Cost breakdown</t>
  </si>
  <si>
    <t>Unprofiled Remainder RDEL Baseline - One off new costs - investment in change</t>
  </si>
  <si>
    <t>Unprofiled Remainder RDEL Baseline - Recurring new costs - investment in change</t>
  </si>
  <si>
    <t>Unprofiled Remainder RDEL Baseline - Recurring old costs</t>
  </si>
  <si>
    <t>Unprofiled Remainder RDEL Baseline - Whole Life Cost breakdown</t>
  </si>
  <si>
    <t>Unprofiled Remainder RDEL Forecast - One off new costs - investment in change</t>
  </si>
  <si>
    <t>Unprofiled Remainder RDEL Forecast - Recurring new costs - investment in change</t>
  </si>
  <si>
    <t>Unprofiled Remainder RDEL Forecast - Recurring old costs</t>
  </si>
  <si>
    <t>Unprofiled Remainder RDEL Forecast - Whole Life Cost breakdown</t>
  </si>
  <si>
    <t>Annual Steady State for RDEL recurring new costs</t>
  </si>
  <si>
    <t>2015/2016 CDEL Spend on profile? - One off new costs - investment in change</t>
  </si>
  <si>
    <t>2015/2016 CDEL Spend on profile? - Recurring new costs - investment in change</t>
  </si>
  <si>
    <t>2015/2016 CDEL Spend on profile? - Recurring old costs</t>
  </si>
  <si>
    <t>2015/2016 CDEL Spend on profile? - Whole Life Cost breakdown</t>
  </si>
  <si>
    <t>Pre 15-16 CDEL Baseline - One off new costs - investment in change</t>
  </si>
  <si>
    <t>Pre 15-16 CDEL Baseline - Recurring new costs - investment in change</t>
  </si>
  <si>
    <t>Pre 15-16 CDEL Baseline - Recurring old costs</t>
  </si>
  <si>
    <t>Pre 15-16 CDEL Baseline - Whole Life Cost breakdown</t>
  </si>
  <si>
    <t>Pre 15-16 CDEL Actual - One off new costs - investment in change</t>
  </si>
  <si>
    <t>Pre 15-16 CDEL Actual - Recurring new costs - investment in change</t>
  </si>
  <si>
    <t>Pre 15-16 CDEL Actual - Recurring old costs</t>
  </si>
  <si>
    <t>Pre 15-16 CDEL Actual - Whole Life Cost breakdown</t>
  </si>
  <si>
    <t>15-16 CDEL Baseline - One off new costs - investment in change</t>
  </si>
  <si>
    <t>15-16 CDEL Baseline - Recurring new costs - investment in change</t>
  </si>
  <si>
    <t>15-16 CDEL Baseline - Recurring old costs</t>
  </si>
  <si>
    <t>15-16 CDEL Baseline - Whole Life Cost breakdown</t>
  </si>
  <si>
    <t>15-16 CDEL Forecast - One off new costs - investment in change</t>
  </si>
  <si>
    <t>15-16 CDEL Forecast - Recurring new costs - investment in change</t>
  </si>
  <si>
    <t>15-16 CDEL Forecast - Recurring old costs</t>
  </si>
  <si>
    <t>15-16 CDEL Forecast - Whole Life Cost breakdown</t>
  </si>
  <si>
    <t>16-17 CDEL Baseline - One off new costs - investment in change</t>
  </si>
  <si>
    <t>16-17 CDEL Baseline - Recurring new costs - investment in change</t>
  </si>
  <si>
    <t>16-17 CDEL Baseline - Recurring old costs</t>
  </si>
  <si>
    <t>16-17 CDEL Baseline - Whole Life Cost breakdown</t>
  </si>
  <si>
    <t>16-17 CDEL Forecast - One off new costs - investment in change</t>
  </si>
  <si>
    <t>16-17 CDEL Forecast - Recurring new costs - investment in change</t>
  </si>
  <si>
    <t>16-17 CDEL Forecast - Recurring old costs</t>
  </si>
  <si>
    <t>16-17 CDEL Forecast - Whole Life Cost breakdown</t>
  </si>
  <si>
    <t>17-18 CDEL Baseline - One off new costs - investment in change</t>
  </si>
  <si>
    <t>17-18 CDEL Baseline - Recurring new costs - investment in change</t>
  </si>
  <si>
    <t>17-18 CDEL Baseline - Recurring old costs</t>
  </si>
  <si>
    <t>17-18 CDEL Baseline - Whole Life Cost breakdown</t>
  </si>
  <si>
    <t>17-18 CDEL Forecast - One off new costs - investment in change</t>
  </si>
  <si>
    <t>17-18 CDEL Forecast - Recurring new costs - investment in change</t>
  </si>
  <si>
    <t>17-18 CDEL Forecast - Recurring old costs</t>
  </si>
  <si>
    <t>17-18 CDEL Forecast - Whole Life Cost breakdown</t>
  </si>
  <si>
    <t>18-19 CDEL Baseline - One off new costs - investment in change</t>
  </si>
  <si>
    <t>18-19 CDEL Baseline - Recurring new costs - investment in change</t>
  </si>
  <si>
    <t>18-19 CDEL Baseline - Recurring old costs</t>
  </si>
  <si>
    <t>18-19 CDEL Baseline - Whole Life Cost breakdown</t>
  </si>
  <si>
    <t>18-19 CDEL Forecast - One off new costs - investment in change</t>
  </si>
  <si>
    <t>18-19 CDEL Forecast - Recurring new costs - investment in change</t>
  </si>
  <si>
    <t>18-19 CDEL Forecast - Recurring old costs</t>
  </si>
  <si>
    <t>18-19 CDEL Forecast - Whole Life Cost breakdown</t>
  </si>
  <si>
    <t>19-20 CDEL Baseline - One off new costs - investment in change</t>
  </si>
  <si>
    <t>19-20 CDEL Baseline - Recurring new costs - investment in change</t>
  </si>
  <si>
    <t>19-20 CDEL Baseline - Recurring old costs</t>
  </si>
  <si>
    <t>19-20 CDEL Baseline - Whole Life Cost breakdown</t>
  </si>
  <si>
    <t>19-20 CDEL Forecast - One off new costs - investment in change</t>
  </si>
  <si>
    <t>19-20 CDEL Forecast - Recurring new costs - investment in change</t>
  </si>
  <si>
    <t>19-20 CDEL Forecast - Recurring old costs</t>
  </si>
  <si>
    <t>19-20 CDEL Forecast - Whole Life Cost breakdown</t>
  </si>
  <si>
    <t>20-21 CDEL Baseline - One off new costs - investment in change</t>
  </si>
  <si>
    <t>20-21 CDEL Baseline - Recurring new costs - investment in change</t>
  </si>
  <si>
    <t>20-21 CDEL Baseline - Recurring old costs</t>
  </si>
  <si>
    <t>20-21 CDEL Baseline - Whole Life Cost breakdown</t>
  </si>
  <si>
    <t>20-21 CDEL Forecast - One off new costs - investment in change</t>
  </si>
  <si>
    <t>20-21 CDEL Forecast - Recurring new costs - investment in change</t>
  </si>
  <si>
    <t>20-21 CDEL Forecast - Recurring old costs</t>
  </si>
  <si>
    <t>20-21 CDEL Forecast - Whole Life Cost breakdown</t>
  </si>
  <si>
    <t>Unprofiled Remainder CDEL Baseline - One off new costs - investment in change</t>
  </si>
  <si>
    <t>Unprofiled Remainder CDEL Baseline - Recurring new costs - investment in change</t>
  </si>
  <si>
    <t>Unprofiled Remainder CDEL Baseline - Recurring old costs</t>
  </si>
  <si>
    <t>Unprofiled Remainder CDEL Baseline - Whole Life Cost breakdown</t>
  </si>
  <si>
    <t>Unprofiled Remainder CDEL Forecast - One off new costs - investment in change</t>
  </si>
  <si>
    <t>Unprofiled Remainder CDEL Forecast - Recurring new costs - investment in change</t>
  </si>
  <si>
    <t>Unprofiled Remainder CDEL Forecast - Recurring old costs</t>
  </si>
  <si>
    <t>Unprofiled Remainder CDEL Forecast - Whole Life Cost breakdown</t>
  </si>
  <si>
    <t>Annual Steady State for CDEL recurring new costs</t>
  </si>
  <si>
    <t>2015/2016 Non-Gov Spend on profile?</t>
  </si>
  <si>
    <t>Pre 15-16 Non-Gov Baseline</t>
  </si>
  <si>
    <t>Pre 15-16 Non-Gov Actual</t>
  </si>
  <si>
    <t>15-16 Non-Gov Baseline</t>
  </si>
  <si>
    <t>15-16 Non-Gov Forecast</t>
  </si>
  <si>
    <t>16-17 Non-Gov Baseline</t>
  </si>
  <si>
    <t>16-17 Non-Gov Forecast</t>
  </si>
  <si>
    <t>17-18 Non-Gov Baseline</t>
  </si>
  <si>
    <t>17-18 Non-Gov Forecast</t>
  </si>
  <si>
    <t>18-19 Non-Gov Baseline</t>
  </si>
  <si>
    <t>18-19 Non-Gov Forecast</t>
  </si>
  <si>
    <t>19-20 Non-Gov Baseline</t>
  </si>
  <si>
    <t>19-20 Non-Gov Forecast</t>
  </si>
  <si>
    <t>20-21 Non-Gov Baseline</t>
  </si>
  <si>
    <t>20-21 Non-Gov Forecast</t>
  </si>
  <si>
    <t>Unprofiled Remainder Non-Gov Baseline</t>
  </si>
  <si>
    <t>Unprofiled Remainder Non-Gov Forecast</t>
  </si>
  <si>
    <t>Pre 15-16 BEN Baseline - Gov. Cashable</t>
  </si>
  <si>
    <t>Pre 15-16 BEN Baseline - Gov. Non-Cashable</t>
  </si>
  <si>
    <t>Pre 15-16 BEN Baseline - Private Partner</t>
  </si>
  <si>
    <t>Pre 15-16 BEN Baseline - UK Economic</t>
  </si>
  <si>
    <t>Pre 15-16 BEN Baseline - Total Monetised Benefits</t>
  </si>
  <si>
    <t>Pre 15-16 BEN Actual - Gov. Cashable</t>
  </si>
  <si>
    <t>Pre 15-16 BEN Actual - Gov. Non-Cashable</t>
  </si>
  <si>
    <t>Pre 15-16 BEN Actual - Private Partner</t>
  </si>
  <si>
    <t>Pre 15-16 BEN Actual - UK Economic</t>
  </si>
  <si>
    <t>Pre 15-16 BEN Actual- Total Monetised Benefits</t>
  </si>
  <si>
    <t>15-16 BEN Baseline - Gov. Cashable</t>
  </si>
  <si>
    <t>15-16 BEN Baseline - Gov. Non-Cashable</t>
  </si>
  <si>
    <t>15-16 BEN Baseline - Private Partner</t>
  </si>
  <si>
    <t>15-16 BEN Baseline - UK Economic</t>
  </si>
  <si>
    <t>15-16 BEN Baseline - Total Monetised Benefits</t>
  </si>
  <si>
    <t>15-16 BEN Forecast - Gov. Cashable</t>
  </si>
  <si>
    <t>15-16 BEN Forecast - Gov. Non-Cashable</t>
  </si>
  <si>
    <t>15-16 BEN Forecast - Private Partner</t>
  </si>
  <si>
    <t>15-16 BEN Forecast - UK Economic</t>
  </si>
  <si>
    <t>15-16 BEN Forecast - Total Monetised Benefits</t>
  </si>
  <si>
    <t>16-17 BEN Baseline - Gov. Cashable</t>
  </si>
  <si>
    <t>16-17 BEN Baseline - Gov. Non-Cashable</t>
  </si>
  <si>
    <t>16-17 BEN Baseline - Private Partner</t>
  </si>
  <si>
    <t>16-17 BEN Baseline - UK Economic</t>
  </si>
  <si>
    <t>16-17 BEN Baseline - Total Monetised Benefits</t>
  </si>
  <si>
    <t>16-17 BEN Forecast - Gov. Cashable</t>
  </si>
  <si>
    <t>16-17 BEN Forecast - Gov. Non-Cashable</t>
  </si>
  <si>
    <t>16-17 BEN Forecast - Private Partner</t>
  </si>
  <si>
    <t>16-17 BEN Forecast - UK Economic</t>
  </si>
  <si>
    <t>16-17 BEN Forecast - Total Monetised Benefits</t>
  </si>
  <si>
    <t>17-18 BEN Baseline - Gov. Cashable</t>
  </si>
  <si>
    <t>17-18 BEN Baseline - Gov. Non-Cashable</t>
  </si>
  <si>
    <t>17-18 BEN Baseline - Private Partner</t>
  </si>
  <si>
    <t>17-18 BEN Baseline - UK Economic</t>
  </si>
  <si>
    <t>17-18 BEN Baseline - Total Monetised Benefits</t>
  </si>
  <si>
    <t>17-18 BEN Forecast - Gov. Cashable</t>
  </si>
  <si>
    <t>17-18 BEN Forecast - Gov. Non-Cashable</t>
  </si>
  <si>
    <t>17-18 BEN Forecast - Private Partner</t>
  </si>
  <si>
    <t>17-18 BEN Forecast - UK Economic</t>
  </si>
  <si>
    <t>17-18 BEN Forecast - Total Monetised Benefits</t>
  </si>
  <si>
    <t>18-19 BEN Baseline - Gov. Cashable</t>
  </si>
  <si>
    <t>18-19 BEN Baseline - Gov. Non-Cashable</t>
  </si>
  <si>
    <t>18-19 BEN Baseline - Private Partner</t>
  </si>
  <si>
    <t>18-19 BEN Baseline - UK Economic</t>
  </si>
  <si>
    <t>18-19 BEN Baseline - Total Monetised Benefits</t>
  </si>
  <si>
    <t>18-19 BEN Forecast - Gov. Cashable</t>
  </si>
  <si>
    <t>18-19 BEN Forecast - Gov. Non-Cashable</t>
  </si>
  <si>
    <t>18-19 BEN Forecast - Private Partner</t>
  </si>
  <si>
    <t>18-19 BEN Forecast - UK Economic</t>
  </si>
  <si>
    <t>18-19 BEN Forecast - Total Monetised Benefits</t>
  </si>
  <si>
    <t>19-20 BEN Baseline - Gov. Cashable</t>
  </si>
  <si>
    <t>19-20 BEN Baseline - Gov. Non-Cashable</t>
  </si>
  <si>
    <t>19-20 BEN Baseline - Private Partner</t>
  </si>
  <si>
    <t>19-20 BEN Baseline - UK Economic</t>
  </si>
  <si>
    <t>19-20 BEN Baseline - Total Monetised Benefits</t>
  </si>
  <si>
    <t>19-20 BEN Forecast - Gov. Cashable</t>
  </si>
  <si>
    <t>19-20 BEN Forecast - Gov. Non-Cashable</t>
  </si>
  <si>
    <t>19-20 BEN Forecast - Private Partner</t>
  </si>
  <si>
    <t>19-20 BEN Forecast - UK Economic</t>
  </si>
  <si>
    <t>19-20 BEN Forecast - Total Monetised Benefits</t>
  </si>
  <si>
    <t>20-21 BEN Baseline - Gov. Cashable</t>
  </si>
  <si>
    <t>20-21 BEN Baseline - Gov. Non-Cashable</t>
  </si>
  <si>
    <t>20-21 BEN Baseline - Private Partner</t>
  </si>
  <si>
    <t>20-21 BEN Baseline - UK Economic</t>
  </si>
  <si>
    <t>20-21 BEN Baseline - Total Monetised Benefits</t>
  </si>
  <si>
    <t>20-21 BEN Forecast - Gov. Cashable</t>
  </si>
  <si>
    <t>20-21 BEN Forecast - Gov. Non-Cashable</t>
  </si>
  <si>
    <t>20-21 BEN Forecast - Private Partner</t>
  </si>
  <si>
    <t>20-21 BEN Forecast - UK Economic</t>
  </si>
  <si>
    <t>20-21 BEN Forecast - Total Monetised Benefits</t>
  </si>
  <si>
    <t>Unprofiled Remainder BEN Baseline - Gov. Cashable</t>
  </si>
  <si>
    <t>Unprofiled Remainder BEN Baseline - Gov. Non-Cashable</t>
  </si>
  <si>
    <t>Unprofiled Remainder BEN Baseline - Private Partner</t>
  </si>
  <si>
    <t>Unprofiled Remainder BEN Baseline - UK Economic</t>
  </si>
  <si>
    <t>Unprofiled Remainder BEN Baseline - Total Monetised Benefits</t>
  </si>
  <si>
    <t>Unprofiled Remainder BEN Forecast - Gov. Cashable</t>
  </si>
  <si>
    <t>Unprofiled Remainder BEN Forecast - Gov. Non-Cashable</t>
  </si>
  <si>
    <t>Unprofiled Remainder BEN Forecast - Private Partner</t>
  </si>
  <si>
    <t>Unprofiled Remainder BEN Forecast - UK Economic</t>
  </si>
  <si>
    <t>Unprofiled Remainder BEN Forecast - Total Monetised Benefits</t>
  </si>
  <si>
    <t>Year BEN spend stops</t>
  </si>
  <si>
    <t>Percentage of time spent on SRO Role</t>
  </si>
  <si>
    <t>Percentage of time spent on PD Role</t>
  </si>
  <si>
    <t>RDEL Whole Life Cost breakdown Baseline</t>
  </si>
  <si>
    <t>RDEL Whole Life Cost breakdown Actual / Forecast</t>
  </si>
  <si>
    <t>CDEL Whole Life Cost breakdown Baseline</t>
  </si>
  <si>
    <t>CDEL  Whole Life Cost breakdown Actual / Forecast</t>
  </si>
  <si>
    <t>Non-Gov Baseline</t>
  </si>
  <si>
    <t>Non-Gov Forecast</t>
  </si>
  <si>
    <t>Benefits Baseline</t>
  </si>
  <si>
    <t>Benefits Actual/ Forecast</t>
  </si>
  <si>
    <t>Annual Report Category</t>
  </si>
  <si>
    <t>Row</t>
  </si>
  <si>
    <t>$C$5</t>
  </si>
  <si>
    <t>$C$7</t>
  </si>
  <si>
    <t>$C$9</t>
  </si>
  <si>
    <t>$C$11</t>
  </si>
  <si>
    <t>$G$11</t>
  </si>
  <si>
    <t>$C$13</t>
  </si>
  <si>
    <t>GMPP Return</t>
  </si>
  <si>
    <t>$G$9</t>
  </si>
  <si>
    <t>$C$23</t>
  </si>
  <si>
    <t>$C$25</t>
  </si>
  <si>
    <t>$I$25</t>
  </si>
  <si>
    <t>$C$36</t>
  </si>
  <si>
    <t>$C$38</t>
  </si>
  <si>
    <t>$C$41</t>
  </si>
  <si>
    <t>$C$42</t>
  </si>
  <si>
    <t>$C$43</t>
  </si>
  <si>
    <t>$C$44</t>
  </si>
  <si>
    <t>$C$46</t>
  </si>
  <si>
    <t>$C$48</t>
  </si>
  <si>
    <t>$C$49</t>
  </si>
  <si>
    <t>$C$52</t>
  </si>
  <si>
    <t>$I$52</t>
  </si>
  <si>
    <t>$C$53</t>
  </si>
  <si>
    <t>$I$53</t>
  </si>
  <si>
    <t>$C$54</t>
  </si>
  <si>
    <t>$I$54</t>
  </si>
  <si>
    <t>$C$55</t>
  </si>
  <si>
    <t>$I$55</t>
  </si>
  <si>
    <t>$C$56</t>
  </si>
  <si>
    <t>$I$56</t>
  </si>
  <si>
    <t>$C$57</t>
  </si>
  <si>
    <t>$I$57</t>
  </si>
  <si>
    <t>$C$58</t>
  </si>
  <si>
    <t>$I$58</t>
  </si>
  <si>
    <t>$C$59</t>
  </si>
  <si>
    <t>$I$59</t>
  </si>
  <si>
    <t>$C$60</t>
  </si>
  <si>
    <t>$I$60</t>
  </si>
  <si>
    <t>$C$61</t>
  </si>
  <si>
    <t>$I$61</t>
  </si>
  <si>
    <t>$C$66</t>
  </si>
  <si>
    <t>$C$67</t>
  </si>
  <si>
    <t>$C$68</t>
  </si>
  <si>
    <t>$C$70</t>
  </si>
  <si>
    <t>$C$71</t>
  </si>
  <si>
    <t>$C$76</t>
  </si>
  <si>
    <t>$F$77</t>
  </si>
  <si>
    <t>$F$78</t>
  </si>
  <si>
    <t>$F$79</t>
  </si>
  <si>
    <t>$F$80</t>
  </si>
  <si>
    <t>$F$81</t>
  </si>
  <si>
    <t>$C$82</t>
  </si>
  <si>
    <t>$C$83</t>
  </si>
  <si>
    <t>$C$84</t>
  </si>
  <si>
    <t>$G$83</t>
  </si>
  <si>
    <t>$G$84</t>
  </si>
  <si>
    <t>$D$86</t>
  </si>
  <si>
    <t>$D$87</t>
  </si>
  <si>
    <t>$C$89</t>
  </si>
  <si>
    <t>$F$90</t>
  </si>
  <si>
    <t>$F$91</t>
  </si>
  <si>
    <t>$F$92</t>
  </si>
  <si>
    <t>$F$93</t>
  </si>
  <si>
    <t>$F$94</t>
  </si>
  <si>
    <t>$C$95</t>
  </si>
  <si>
    <t>$C$96</t>
  </si>
  <si>
    <t>$C$97</t>
  </si>
  <si>
    <t>$G$96</t>
  </si>
  <si>
    <t>$G$97</t>
  </si>
  <si>
    <t>$C$107</t>
  </si>
  <si>
    <t>$D$112</t>
  </si>
  <si>
    <t>$E$112</t>
  </si>
  <si>
    <t>$D$113</t>
  </si>
  <si>
    <t>$E$113</t>
  </si>
  <si>
    <t>$D$114</t>
  </si>
  <si>
    <t>$E$114</t>
  </si>
  <si>
    <t>$D$115</t>
  </si>
  <si>
    <t>$H$112</t>
  </si>
  <si>
    <t>$I$112</t>
  </si>
  <si>
    <t>$H$113</t>
  </si>
  <si>
    <t>$I$113</t>
  </si>
  <si>
    <t>$H$114</t>
  </si>
  <si>
    <t>$I$114</t>
  </si>
  <si>
    <t>$H$115</t>
  </si>
  <si>
    <t>$C$118</t>
  </si>
  <si>
    <t>$H$118</t>
  </si>
  <si>
    <t>$I$118</t>
  </si>
  <si>
    <t>$C$119</t>
  </si>
  <si>
    <t>$H$119</t>
  </si>
  <si>
    <t>$I$119</t>
  </si>
  <si>
    <t>$C$120</t>
  </si>
  <si>
    <t>$H$120</t>
  </si>
  <si>
    <t>$I$120</t>
  </si>
  <si>
    <t>$C$121</t>
  </si>
  <si>
    <t>$H$121</t>
  </si>
  <si>
    <t>$I$121</t>
  </si>
  <si>
    <t>$C$123</t>
  </si>
  <si>
    <t>$F$129</t>
  </si>
  <si>
    <t>$F$130</t>
  </si>
  <si>
    <t>$F$131</t>
  </si>
  <si>
    <t>$F$132</t>
  </si>
  <si>
    <t>$F$133</t>
  </si>
  <si>
    <t>$F$134</t>
  </si>
  <si>
    <t>$F$135</t>
  </si>
  <si>
    <t>$B$140</t>
  </si>
  <si>
    <t>$C$140</t>
  </si>
  <si>
    <t>$D$140</t>
  </si>
  <si>
    <t>$E$140</t>
  </si>
  <si>
    <t>$F$140</t>
  </si>
  <si>
    <t>$G$140</t>
  </si>
  <si>
    <t>$B$141</t>
  </si>
  <si>
    <t>$C$141</t>
  </si>
  <si>
    <t>$D$141</t>
  </si>
  <si>
    <t>$E$141</t>
  </si>
  <si>
    <t>$F$141</t>
  </si>
  <si>
    <t>$G$141</t>
  </si>
  <si>
    <t>$B$142</t>
  </si>
  <si>
    <t>$C$142</t>
  </si>
  <si>
    <t>$D$142</t>
  </si>
  <si>
    <t>$E$142</t>
  </si>
  <si>
    <t>$F$142</t>
  </si>
  <si>
    <t>$G$142</t>
  </si>
  <si>
    <t>$B$144</t>
  </si>
  <si>
    <t>$C$144</t>
  </si>
  <si>
    <t>$D$144</t>
  </si>
  <si>
    <t>$E$144</t>
  </si>
  <si>
    <t>$F$144</t>
  </si>
  <si>
    <t>$G$144</t>
  </si>
  <si>
    <t>$B$146</t>
  </si>
  <si>
    <t>$C$146</t>
  </si>
  <si>
    <t>$D$146</t>
  </si>
  <si>
    <t>$E$146</t>
  </si>
  <si>
    <t>$F$146</t>
  </si>
  <si>
    <t>$G$146</t>
  </si>
  <si>
    <t>$B$148</t>
  </si>
  <si>
    <t>$C$148</t>
  </si>
  <si>
    <t>$D$148</t>
  </si>
  <si>
    <t>$E$148</t>
  </si>
  <si>
    <t>$F$148</t>
  </si>
  <si>
    <t>$G$148</t>
  </si>
  <si>
    <t>$B$150</t>
  </si>
  <si>
    <t>$C$150</t>
  </si>
  <si>
    <t>$D$150</t>
  </si>
  <si>
    <t>$E$150</t>
  </si>
  <si>
    <t>$F$150</t>
  </si>
  <si>
    <t>$G$150</t>
  </si>
  <si>
    <t>$B$151</t>
  </si>
  <si>
    <t>$C$151</t>
  </si>
  <si>
    <t>$D$151</t>
  </si>
  <si>
    <t>$E$151</t>
  </si>
  <si>
    <t>$F$151</t>
  </si>
  <si>
    <t>$G$151</t>
  </si>
  <si>
    <t>$B$152</t>
  </si>
  <si>
    <t>$C$152</t>
  </si>
  <si>
    <t>$D$152</t>
  </si>
  <si>
    <t>$E$152</t>
  </si>
  <si>
    <t>$F$152</t>
  </si>
  <si>
    <t>$G$152</t>
  </si>
  <si>
    <t>$B$154</t>
  </si>
  <si>
    <t>$C$154</t>
  </si>
  <si>
    <t>$D$154</t>
  </si>
  <si>
    <t>$E$154</t>
  </si>
  <si>
    <t>$F$154</t>
  </si>
  <si>
    <t>$G$154</t>
  </si>
  <si>
    <t>$B$156</t>
  </si>
  <si>
    <t>$E$156</t>
  </si>
  <si>
    <t>$F$156</t>
  </si>
  <si>
    <t>$G$156</t>
  </si>
  <si>
    <t>$B$157</t>
  </si>
  <si>
    <t>$C$157</t>
  </si>
  <si>
    <t>$D$157</t>
  </si>
  <si>
    <t>$E$157</t>
  </si>
  <si>
    <t>$F$157</t>
  </si>
  <si>
    <t>$G$157</t>
  </si>
  <si>
    <t>$B$163</t>
  </si>
  <si>
    <t>$C$163</t>
  </si>
  <si>
    <t>$D$163</t>
  </si>
  <si>
    <t>$E$163</t>
  </si>
  <si>
    <t>$F$163</t>
  </si>
  <si>
    <t>$G$163</t>
  </si>
  <si>
    <t>$B$164</t>
  </si>
  <si>
    <t>$C$164</t>
  </si>
  <si>
    <t>$D$164</t>
  </si>
  <si>
    <t>$E$164</t>
  </si>
  <si>
    <t>$G$164</t>
  </si>
  <si>
    <t>$B$165</t>
  </si>
  <si>
    <t>$C$165</t>
  </si>
  <si>
    <t>$D$165</t>
  </si>
  <si>
    <t>$E$165</t>
  </si>
  <si>
    <t>$F$165</t>
  </si>
  <si>
    <t>$B$166</t>
  </si>
  <si>
    <t>$C$166</t>
  </si>
  <si>
    <t>$D$166</t>
  </si>
  <si>
    <t>$E$166</t>
  </si>
  <si>
    <t>$F$166</t>
  </si>
  <si>
    <t>$G$166</t>
  </si>
  <si>
    <t>$B$167</t>
  </si>
  <si>
    <t>$C$167</t>
  </si>
  <si>
    <t>$D$167</t>
  </si>
  <si>
    <t>$E$167</t>
  </si>
  <si>
    <t>$F$167</t>
  </si>
  <si>
    <t>$G$167</t>
  </si>
  <si>
    <t>$B$168</t>
  </si>
  <si>
    <t>$C$168</t>
  </si>
  <si>
    <t>$D$168</t>
  </si>
  <si>
    <t>$E$168</t>
  </si>
  <si>
    <t>$F$168</t>
  </si>
  <si>
    <t>$G$168</t>
  </si>
  <si>
    <t>$B$169</t>
  </si>
  <si>
    <t>$C$169</t>
  </si>
  <si>
    <t>$D$169</t>
  </si>
  <si>
    <t>$E$169</t>
  </si>
  <si>
    <t>$F$169</t>
  </si>
  <si>
    <t>$B$170</t>
  </si>
  <si>
    <t>$C$170</t>
  </si>
  <si>
    <t>$D$170</t>
  </si>
  <si>
    <t>$E$170</t>
  </si>
  <si>
    <t>$F$170</t>
  </si>
  <si>
    <t>$G$170</t>
  </si>
  <si>
    <t>$G$172</t>
  </si>
  <si>
    <t>$B$173</t>
  </si>
  <si>
    <t>$C$173</t>
  </si>
  <si>
    <t>$D$173</t>
  </si>
  <si>
    <t>$E$173</t>
  </si>
  <si>
    <t>$F$173</t>
  </si>
  <si>
    <t>$G$173</t>
  </si>
  <si>
    <t>$B$174</t>
  </si>
  <si>
    <t>$C$174</t>
  </si>
  <si>
    <t>$D$174</t>
  </si>
  <si>
    <t>$E$174</t>
  </si>
  <si>
    <t>$F$174</t>
  </si>
  <si>
    <t>$G$174</t>
  </si>
  <si>
    <t>$B$175</t>
  </si>
  <si>
    <t>$C$175</t>
  </si>
  <si>
    <t>$D$175</t>
  </si>
  <si>
    <t>$E$175</t>
  </si>
  <si>
    <t>$F$175</t>
  </si>
  <si>
    <t>$G$175</t>
  </si>
  <si>
    <t>$B$176</t>
  </si>
  <si>
    <t>$C$176</t>
  </si>
  <si>
    <t>$D$176</t>
  </si>
  <si>
    <t>$E$176</t>
  </si>
  <si>
    <t>$F$176</t>
  </si>
  <si>
    <t>$G$176</t>
  </si>
  <si>
    <t>$B$177</t>
  </si>
  <si>
    <t>$C$177</t>
  </si>
  <si>
    <t>$D$177</t>
  </si>
  <si>
    <t>$E$177</t>
  </si>
  <si>
    <t>$F$177</t>
  </si>
  <si>
    <t>$G$177</t>
  </si>
  <si>
    <t>$B$178</t>
  </si>
  <si>
    <t>$C$178</t>
  </si>
  <si>
    <t>$D$178</t>
  </si>
  <si>
    <t>$E$178</t>
  </si>
  <si>
    <t>$F$178</t>
  </si>
  <si>
    <t>$G$178</t>
  </si>
  <si>
    <t>$B$179</t>
  </si>
  <si>
    <t>$C$179</t>
  </si>
  <si>
    <t>$D$179</t>
  </si>
  <si>
    <t>$E$179</t>
  </si>
  <si>
    <t>$F$179</t>
  </si>
  <si>
    <t>$G$179</t>
  </si>
  <si>
    <t>$B$180</t>
  </si>
  <si>
    <t>$C$180</t>
  </si>
  <si>
    <t>$D$180</t>
  </si>
  <si>
    <t>$E$180</t>
  </si>
  <si>
    <t>$F$180</t>
  </si>
  <si>
    <t>$G$180</t>
  </si>
  <si>
    <t>$B$181</t>
  </si>
  <si>
    <t>$C$181</t>
  </si>
  <si>
    <t>$D$181</t>
  </si>
  <si>
    <t>$E$181</t>
  </si>
  <si>
    <t>$F$181</t>
  </si>
  <si>
    <t>$G$181</t>
  </si>
  <si>
    <t>$B$182</t>
  </si>
  <si>
    <t>$C$182</t>
  </si>
  <si>
    <t>$D$182</t>
  </si>
  <si>
    <t>$E$182</t>
  </si>
  <si>
    <t>$F$182</t>
  </si>
  <si>
    <t>$G$182</t>
  </si>
  <si>
    <t>$B$183</t>
  </si>
  <si>
    <t>$C$183</t>
  </si>
  <si>
    <t>$D$183</t>
  </si>
  <si>
    <t>$E$183</t>
  </si>
  <si>
    <t>$F$183</t>
  </si>
  <si>
    <t>$G$183</t>
  </si>
  <si>
    <t>$B$184</t>
  </si>
  <si>
    <t>$C$184</t>
  </si>
  <si>
    <t>$D$184</t>
  </si>
  <si>
    <t>$E$184</t>
  </si>
  <si>
    <t>$F$184</t>
  </si>
  <si>
    <t>$G$184</t>
  </si>
  <si>
    <t>$B$185</t>
  </si>
  <si>
    <t>$C$185</t>
  </si>
  <si>
    <t>$D$185</t>
  </si>
  <si>
    <t>$E$185</t>
  </si>
  <si>
    <t>$F$185</t>
  </si>
  <si>
    <t>$G$185</t>
  </si>
  <si>
    <t>$B$186</t>
  </si>
  <si>
    <t>$C$186</t>
  </si>
  <si>
    <t>$D$186</t>
  </si>
  <si>
    <t>$E$186</t>
  </si>
  <si>
    <t>$F$186</t>
  </si>
  <si>
    <t>$G$186</t>
  </si>
  <si>
    <t>$B$187</t>
  </si>
  <si>
    <t>$C$187</t>
  </si>
  <si>
    <t>$D$187</t>
  </si>
  <si>
    <t>$E$187</t>
  </si>
  <si>
    <t>$F$187</t>
  </si>
  <si>
    <t>$G$187</t>
  </si>
  <si>
    <t>$B$188</t>
  </si>
  <si>
    <t>$C$188</t>
  </si>
  <si>
    <t>$D$188</t>
  </si>
  <si>
    <t>$E$188</t>
  </si>
  <si>
    <t>$F$188</t>
  </si>
  <si>
    <t>$G$188</t>
  </si>
  <si>
    <t>$B$189</t>
  </si>
  <si>
    <t>$C$189</t>
  </si>
  <si>
    <t>$D$189</t>
  </si>
  <si>
    <t>$E$189</t>
  </si>
  <si>
    <t>$F$189</t>
  </si>
  <si>
    <t>$G$189</t>
  </si>
  <si>
    <t>$B$190</t>
  </si>
  <si>
    <t>$C$190</t>
  </si>
  <si>
    <t>$D$190</t>
  </si>
  <si>
    <t>$E$190</t>
  </si>
  <si>
    <t>$F$190</t>
  </si>
  <si>
    <t>$G$190</t>
  </si>
  <si>
    <t>$B$191</t>
  </si>
  <si>
    <t>$C$191</t>
  </si>
  <si>
    <t>$D$191</t>
  </si>
  <si>
    <t>$E$191</t>
  </si>
  <si>
    <t>$F$191</t>
  </si>
  <si>
    <t>$G$191</t>
  </si>
  <si>
    <t>$B$192</t>
  </si>
  <si>
    <t>$C$192</t>
  </si>
  <si>
    <t>$D$192</t>
  </si>
  <si>
    <t>$E$192</t>
  </si>
  <si>
    <t>$F$192</t>
  </si>
  <si>
    <t>$G$192</t>
  </si>
  <si>
    <t>$B$193</t>
  </si>
  <si>
    <t>$C$193</t>
  </si>
  <si>
    <t>$D$193</t>
  </si>
  <si>
    <t>$E$193</t>
  </si>
  <si>
    <t>$F$193</t>
  </si>
  <si>
    <t>$G$193</t>
  </si>
  <si>
    <t>$B$194</t>
  </si>
  <si>
    <t>$C$194</t>
  </si>
  <si>
    <t>$D$194</t>
  </si>
  <si>
    <t>$E$194</t>
  </si>
  <si>
    <t>$F$194</t>
  </si>
  <si>
    <t>$G$194</t>
  </si>
  <si>
    <t>$B$195</t>
  </si>
  <si>
    <t>$C$195</t>
  </si>
  <si>
    <t>$D$195</t>
  </si>
  <si>
    <t>$E$195</t>
  </si>
  <si>
    <t>$F$195</t>
  </si>
  <si>
    <t>$G$195</t>
  </si>
  <si>
    <t>$B$196</t>
  </si>
  <si>
    <t>$C$196</t>
  </si>
  <si>
    <t>$D$196</t>
  </si>
  <si>
    <t>$E$196</t>
  </si>
  <si>
    <t>$F$196</t>
  </si>
  <si>
    <t>$G$196</t>
  </si>
  <si>
    <t>$B$197</t>
  </si>
  <si>
    <t>$C$197</t>
  </si>
  <si>
    <t>$D$197</t>
  </si>
  <si>
    <t>$E$197</t>
  </si>
  <si>
    <t>$F$197</t>
  </si>
  <si>
    <t>$G$197</t>
  </si>
  <si>
    <t>$B$198</t>
  </si>
  <si>
    <t>$C$198</t>
  </si>
  <si>
    <t>$D$198</t>
  </si>
  <si>
    <t>$E$198</t>
  </si>
  <si>
    <t>$F$198</t>
  </si>
  <si>
    <t>$G$198</t>
  </si>
  <si>
    <t>$B$199</t>
  </si>
  <si>
    <t>$C$199</t>
  </si>
  <si>
    <t>$D$199</t>
  </si>
  <si>
    <t>$E$199</t>
  </si>
  <si>
    <t>$F$199</t>
  </si>
  <si>
    <t>$G$199</t>
  </si>
  <si>
    <t>$B$200</t>
  </si>
  <si>
    <t>$C$200</t>
  </si>
  <si>
    <t>$D$200</t>
  </si>
  <si>
    <t>$E$200</t>
  </si>
  <si>
    <t>$F$200</t>
  </si>
  <si>
    <t>$B$201</t>
  </si>
  <si>
    <t>$C$201</t>
  </si>
  <si>
    <t>$D$201</t>
  </si>
  <si>
    <t>$E$201</t>
  </si>
  <si>
    <t>$F$201</t>
  </si>
  <si>
    <t>$G$201</t>
  </si>
  <si>
    <t>$B$202</t>
  </si>
  <si>
    <t>$C$202</t>
  </si>
  <si>
    <t>$D$202</t>
  </si>
  <si>
    <t>$E$202</t>
  </si>
  <si>
    <t>$F$202</t>
  </si>
  <si>
    <t>$G$202</t>
  </si>
  <si>
    <t>$D$207</t>
  </si>
  <si>
    <t>$H$207</t>
  </si>
  <si>
    <t>$C$208</t>
  </si>
  <si>
    <t>$C$209</t>
  </si>
  <si>
    <t>$C$210</t>
  </si>
  <si>
    <t>$C$211</t>
  </si>
  <si>
    <t>$C$212</t>
  </si>
  <si>
    <t>$F$214</t>
  </si>
  <si>
    <t>$F$215</t>
  </si>
  <si>
    <t>$F$216</t>
  </si>
  <si>
    <t>$F$217</t>
  </si>
  <si>
    <t>$C$220</t>
  </si>
  <si>
    <t>$D$226</t>
  </si>
  <si>
    <t>$E$226</t>
  </si>
  <si>
    <t>$F$226</t>
  </si>
  <si>
    <t>$G$226</t>
  </si>
  <si>
    <t>$D$224</t>
  </si>
  <si>
    <t>$E$224</t>
  </si>
  <si>
    <t>$F$224</t>
  </si>
  <si>
    <t>$G$224</t>
  </si>
  <si>
    <t>$D$225</t>
  </si>
  <si>
    <t>$E$225</t>
  </si>
  <si>
    <t>$F$225</t>
  </si>
  <si>
    <t>$G$225</t>
  </si>
  <si>
    <t>$D$227</t>
  </si>
  <si>
    <t>$E$227</t>
  </si>
  <si>
    <t>$F$227</t>
  </si>
  <si>
    <t>$G$227</t>
  </si>
  <si>
    <t>$D$228</t>
  </si>
  <si>
    <t>$E$228</t>
  </si>
  <si>
    <t>$F$228</t>
  </si>
  <si>
    <t>$G$228</t>
  </si>
  <si>
    <t>$D$229</t>
  </si>
  <si>
    <t>$E$229</t>
  </si>
  <si>
    <t>$F$229</t>
  </si>
  <si>
    <t>$G$229</t>
  </si>
  <si>
    <t>$D$230</t>
  </si>
  <si>
    <t>$E$230</t>
  </si>
  <si>
    <t>$F$230</t>
  </si>
  <si>
    <t>$G$230</t>
  </si>
  <si>
    <t>$D$231</t>
  </si>
  <si>
    <t>$E$231</t>
  </si>
  <si>
    <t>$F$231</t>
  </si>
  <si>
    <t>$G$231</t>
  </si>
  <si>
    <t>$D$232</t>
  </si>
  <si>
    <t>$E$232</t>
  </si>
  <si>
    <t>$F$232</t>
  </si>
  <si>
    <t>$G$232</t>
  </si>
  <si>
    <t>$D$233</t>
  </si>
  <si>
    <t>$E$233</t>
  </si>
  <si>
    <t>$F$233</t>
  </si>
  <si>
    <t>$G$233</t>
  </si>
  <si>
    <t>$D$234</t>
  </si>
  <si>
    <t>$E$234</t>
  </si>
  <si>
    <t>$F$234</t>
  </si>
  <si>
    <t>$G$234</t>
  </si>
  <si>
    <t>$D$235</t>
  </si>
  <si>
    <t>$E$235</t>
  </si>
  <si>
    <t>$F$235</t>
  </si>
  <si>
    <t>$G$235</t>
  </si>
  <si>
    <t>$D$236</t>
  </si>
  <si>
    <t>$E$236</t>
  </si>
  <si>
    <t>$F$236</t>
  </si>
  <si>
    <t>$G$236</t>
  </si>
  <si>
    <t>$D$237</t>
  </si>
  <si>
    <t>$E$237</t>
  </si>
  <si>
    <t>$F$237</t>
  </si>
  <si>
    <t>$G$237</t>
  </si>
  <si>
    <t>$D$238</t>
  </si>
  <si>
    <t>$E$238</t>
  </si>
  <si>
    <t>$F$238</t>
  </si>
  <si>
    <t>$G$238</t>
  </si>
  <si>
    <t>$D$239</t>
  </si>
  <si>
    <t>$E$239</t>
  </si>
  <si>
    <t>$F$239</t>
  </si>
  <si>
    <t>$G$239</t>
  </si>
  <si>
    <t>$D$240</t>
  </si>
  <si>
    <t>$E$240</t>
  </si>
  <si>
    <t>$F$240</t>
  </si>
  <si>
    <t>$G$240</t>
  </si>
  <si>
    <t>$E$243</t>
  </si>
  <si>
    <t>$E$245</t>
  </si>
  <si>
    <t>$D$250</t>
  </si>
  <si>
    <t>$E$250</t>
  </si>
  <si>
    <t>$F$250</t>
  </si>
  <si>
    <t>$G$250</t>
  </si>
  <si>
    <t>$D$248</t>
  </si>
  <si>
    <t>$E$248</t>
  </si>
  <si>
    <t>$F$248</t>
  </si>
  <si>
    <t>$G$248</t>
  </si>
  <si>
    <t>$D$249</t>
  </si>
  <si>
    <t>$E$249</t>
  </si>
  <si>
    <t>$F$249</t>
  </si>
  <si>
    <t>$G$249</t>
  </si>
  <si>
    <t>$D$251</t>
  </si>
  <si>
    <t>$E$251</t>
  </si>
  <si>
    <t>$F$251</t>
  </si>
  <si>
    <t>$G$251</t>
  </si>
  <si>
    <t>$D$252</t>
  </si>
  <si>
    <t>$E$252</t>
  </si>
  <si>
    <t>$F$252</t>
  </si>
  <si>
    <t>$G$252</t>
  </si>
  <si>
    <t>$D$253</t>
  </si>
  <si>
    <t>$E$253</t>
  </si>
  <si>
    <t>$F$253</t>
  </si>
  <si>
    <t>$G$253</t>
  </si>
  <si>
    <t>$D$254</t>
  </si>
  <si>
    <t>$E$254</t>
  </si>
  <si>
    <t>$F$254</t>
  </si>
  <si>
    <t>$G$254</t>
  </si>
  <si>
    <t>$D$255</t>
  </si>
  <si>
    <t>$E$255</t>
  </si>
  <si>
    <t>$F$255</t>
  </si>
  <si>
    <t>$G$255</t>
  </si>
  <si>
    <t>$D$256</t>
  </si>
  <si>
    <t>$E$256</t>
  </si>
  <si>
    <t>$F$256</t>
  </si>
  <si>
    <t>$G$256</t>
  </si>
  <si>
    <t>$D$257</t>
  </si>
  <si>
    <t>$E$257</t>
  </si>
  <si>
    <t>$F$257</t>
  </si>
  <si>
    <t>$G$257</t>
  </si>
  <si>
    <t>$D$258</t>
  </si>
  <si>
    <t>$E$258</t>
  </si>
  <si>
    <t>$F$258</t>
  </si>
  <si>
    <t>$G$258</t>
  </si>
  <si>
    <t>$D$259</t>
  </si>
  <si>
    <t>$E$259</t>
  </si>
  <si>
    <t>$F$259</t>
  </si>
  <si>
    <t>$G$259</t>
  </si>
  <si>
    <t>$D$260</t>
  </si>
  <si>
    <t>$E$260</t>
  </si>
  <si>
    <t>$F$260</t>
  </si>
  <si>
    <t>$G$260</t>
  </si>
  <si>
    <t>$D$261</t>
  </si>
  <si>
    <t>$E$261</t>
  </si>
  <si>
    <t>$F$261</t>
  </si>
  <si>
    <t>$G$261</t>
  </si>
  <si>
    <t>$D$262</t>
  </si>
  <si>
    <t>$E$262</t>
  </si>
  <si>
    <t>$F$262</t>
  </si>
  <si>
    <t>$G$262</t>
  </si>
  <si>
    <t>$D$263</t>
  </si>
  <si>
    <t>$E$263</t>
  </si>
  <si>
    <t>$F$263</t>
  </si>
  <si>
    <t>$G$263</t>
  </si>
  <si>
    <t>$D$264</t>
  </si>
  <si>
    <t>$E$264</t>
  </si>
  <si>
    <t>$F$264</t>
  </si>
  <si>
    <t>$G$264</t>
  </si>
  <si>
    <t>$E$267</t>
  </si>
  <si>
    <t>$E$270</t>
  </si>
  <si>
    <t>$I$226</t>
  </si>
  <si>
    <t>$I$224</t>
  </si>
  <si>
    <t>$I$225</t>
  </si>
  <si>
    <t>$I$227</t>
  </si>
  <si>
    <t>$I$228</t>
  </si>
  <si>
    <t>$I$229</t>
  </si>
  <si>
    <t>$I$230</t>
  </si>
  <si>
    <t>$I$231</t>
  </si>
  <si>
    <t>$I$232</t>
  </si>
  <si>
    <t>$I$233</t>
  </si>
  <si>
    <t>$I$234</t>
  </si>
  <si>
    <t>$I$235</t>
  </si>
  <si>
    <t>$I$236</t>
  </si>
  <si>
    <t>$I$237</t>
  </si>
  <si>
    <t>$I$238</t>
  </si>
  <si>
    <t>$I$239</t>
  </si>
  <si>
    <t>$I$240</t>
  </si>
  <si>
    <t>$D$275</t>
  </si>
  <si>
    <t>$E$275</t>
  </si>
  <si>
    <t>$F$275</t>
  </si>
  <si>
    <t>$G$275</t>
  </si>
  <si>
    <t>$H$275</t>
  </si>
  <si>
    <t>$D$276</t>
  </si>
  <si>
    <t>$E$276</t>
  </si>
  <si>
    <t>$F$276</t>
  </si>
  <si>
    <t>$G$276</t>
  </si>
  <si>
    <t>$H$276</t>
  </si>
  <si>
    <t>$D$277</t>
  </si>
  <si>
    <t>$E$277</t>
  </si>
  <si>
    <t>$F$277</t>
  </si>
  <si>
    <t>$G$277</t>
  </si>
  <si>
    <t>$H$277</t>
  </si>
  <si>
    <t>$D$278</t>
  </si>
  <si>
    <t>$E$278</t>
  </si>
  <si>
    <t>$F$278</t>
  </si>
  <si>
    <t>$G$278</t>
  </si>
  <si>
    <t>$H$278</t>
  </si>
  <si>
    <t>$D$279</t>
  </si>
  <si>
    <t>$E$279</t>
  </si>
  <si>
    <t>$F$279</t>
  </si>
  <si>
    <t>$G$279</t>
  </si>
  <si>
    <t>$H$279</t>
  </si>
  <si>
    <t>$D$280</t>
  </si>
  <si>
    <t>$E$280</t>
  </si>
  <si>
    <t>$F$280</t>
  </si>
  <si>
    <t>$G$280</t>
  </si>
  <si>
    <t>$H$280</t>
  </si>
  <si>
    <t>$D$281</t>
  </si>
  <si>
    <t>$E$281</t>
  </si>
  <si>
    <t>$F$281</t>
  </si>
  <si>
    <t>$G$281</t>
  </si>
  <si>
    <t>$H$281</t>
  </si>
  <si>
    <t>$D$282</t>
  </si>
  <si>
    <t>$E$282</t>
  </si>
  <si>
    <t>$F$282</t>
  </si>
  <si>
    <t>$G$282</t>
  </si>
  <si>
    <t>$H$282</t>
  </si>
  <si>
    <t>$D$283</t>
  </si>
  <si>
    <t>$E$283</t>
  </si>
  <si>
    <t>$F$283</t>
  </si>
  <si>
    <t>$G$283</t>
  </si>
  <si>
    <t>$H$283</t>
  </si>
  <si>
    <t>$D$284</t>
  </si>
  <si>
    <t>$E$284</t>
  </si>
  <si>
    <t>$F$284</t>
  </si>
  <si>
    <t>$G$284</t>
  </si>
  <si>
    <t>$H$284</t>
  </si>
  <si>
    <t>$D$285</t>
  </si>
  <si>
    <t>$E$285</t>
  </si>
  <si>
    <t>$F$285</t>
  </si>
  <si>
    <t>$G$285</t>
  </si>
  <si>
    <t>$H$285</t>
  </si>
  <si>
    <t>$D$286</t>
  </si>
  <si>
    <t>$E$286</t>
  </si>
  <si>
    <t>$F$286</t>
  </si>
  <si>
    <t>$G$286</t>
  </si>
  <si>
    <t>$H$286</t>
  </si>
  <si>
    <t>$D$287</t>
  </si>
  <si>
    <t>$E$287</t>
  </si>
  <si>
    <t>$F$287</t>
  </si>
  <si>
    <t>$G$287</t>
  </si>
  <si>
    <t>$H$287</t>
  </si>
  <si>
    <t>$D$288</t>
  </si>
  <si>
    <t>$E$288</t>
  </si>
  <si>
    <t>$F$288</t>
  </si>
  <si>
    <t>$G$288</t>
  </si>
  <si>
    <t>$H$288</t>
  </si>
  <si>
    <t>$D$289</t>
  </si>
  <si>
    <t>$E$289</t>
  </si>
  <si>
    <t>$F$289</t>
  </si>
  <si>
    <t>$G$289</t>
  </si>
  <si>
    <t>$H$289</t>
  </si>
  <si>
    <t>$D$290</t>
  </si>
  <si>
    <t>$E$290</t>
  </si>
  <si>
    <t>$F$290</t>
  </si>
  <si>
    <t>$G$290</t>
  </si>
  <si>
    <t>$H$290</t>
  </si>
  <si>
    <t>$E$294</t>
  </si>
  <si>
    <t>$C$296</t>
  </si>
  <si>
    <t>$D$27</t>
  </si>
  <si>
    <t>$D$28</t>
  </si>
  <si>
    <t>$D$29</t>
  </si>
  <si>
    <t>$D$30</t>
  </si>
  <si>
    <t>$D$32</t>
  </si>
  <si>
    <t>$D$33</t>
  </si>
  <si>
    <t>$D$34</t>
  </si>
  <si>
    <t>$F$25</t>
  </si>
  <si>
    <t>$H$82</t>
  </si>
  <si>
    <t>$F$85</t>
  </si>
  <si>
    <t>$I$85</t>
  </si>
  <si>
    <t>$H$95</t>
  </si>
  <si>
    <t>$H$98</t>
  </si>
  <si>
    <t>$H$99</t>
  </si>
  <si>
    <t>$C$85</t>
  </si>
  <si>
    <t>$C$98</t>
  </si>
  <si>
    <t>$C$99</t>
  </si>
  <si>
    <t>$H$104</t>
  </si>
  <si>
    <t>$H$105</t>
  </si>
  <si>
    <t>$H$106</t>
  </si>
  <si>
    <t>$E$115</t>
  </si>
  <si>
    <t>$I$115</t>
  </si>
  <si>
    <t>$C$156</t>
  </si>
  <si>
    <t>$D$156</t>
  </si>
  <si>
    <t>$G$200</t>
  </si>
  <si>
    <t>$I$241</t>
  </si>
  <si>
    <t>$I$242</t>
  </si>
  <si>
    <t>$G$241</t>
  </si>
  <si>
    <t>$G$242</t>
  </si>
  <si>
    <t>$G$265</t>
  </si>
  <si>
    <t>$G$266</t>
  </si>
  <si>
    <t>$H$291</t>
  </si>
  <si>
    <t>$H$292</t>
  </si>
  <si>
    <t>1.08.4</t>
  </si>
  <si>
    <t>AR Category</t>
  </si>
  <si>
    <t>Government Transformation and Service Delivery</t>
  </si>
  <si>
    <t>ICT</t>
  </si>
  <si>
    <t>MoD Capability</t>
  </si>
  <si>
    <t>Infrastructure and Construction</t>
  </si>
  <si>
    <t>$C$45</t>
  </si>
  <si>
    <t>Dept Comment</t>
  </si>
  <si>
    <t>Dept Comment (2)</t>
  </si>
  <si>
    <t>Dept Comment (3)</t>
  </si>
  <si>
    <t>Project Description</t>
  </si>
  <si>
    <t>No Spend</t>
  </si>
  <si>
    <t>-</t>
  </si>
  <si>
    <t>Name</t>
  </si>
  <si>
    <t>Hybrid - Programme (between projects)</t>
  </si>
  <si>
    <t>Hybrid - Programme (within Projects)</t>
  </si>
  <si>
    <t>Hybrid - programme (between and within projects)</t>
  </si>
  <si>
    <r>
      <rPr>
        <b/>
        <sz val="11"/>
        <color indexed="8"/>
        <rFont val="Calibri"/>
        <family val="2"/>
      </rPr>
      <t xml:space="preserve">BRIEF </t>
    </r>
    <r>
      <rPr>
        <sz val="11"/>
        <color theme="1"/>
        <rFont val="Calibri"/>
        <family val="2"/>
        <scheme val="minor"/>
      </rPr>
      <t>description</t>
    </r>
  </si>
  <si>
    <t>Key Driver/s</t>
  </si>
  <si>
    <t>Has Scope Changed?</t>
  </si>
  <si>
    <t>Leaders</t>
  </si>
  <si>
    <t>Number of public sector employees (FTE) working on the project / programme</t>
  </si>
  <si>
    <t>Number of external contractors (FTE) working on the project / programme</t>
  </si>
  <si>
    <t>Total number of employees (FTE) planned to work on project / programme</t>
  </si>
  <si>
    <t>Lifecycle Stage</t>
  </si>
  <si>
    <r>
      <t xml:space="preserve">HMT PBC
</t>
    </r>
    <r>
      <rPr>
        <sz val="9"/>
        <rFont val="Calibri"/>
        <family val="2"/>
        <scheme val="minor"/>
      </rPr>
      <t>(Please provide version in notes)</t>
    </r>
  </si>
  <si>
    <t xml:space="preserve"> </t>
  </si>
  <si>
    <t>Post 2100</t>
  </si>
  <si>
    <t>RDEL</t>
  </si>
  <si>
    <t>CDEL</t>
  </si>
  <si>
    <t>One off costs TOTAL (Baseline)</t>
  </si>
  <si>
    <t>One off costs TOTAL (Forecast)</t>
  </si>
  <si>
    <t>Recurring NEW Costs TOTAL (Baseline)</t>
  </si>
  <si>
    <t>Recurring NEW Costs TOTAL (Forecast)</t>
  </si>
  <si>
    <t>Recurring OLD Costs TOTAL (Baseline)</t>
  </si>
  <si>
    <t>Recurring OLD Costs TOTAL(Forecast)</t>
  </si>
  <si>
    <t>Total TOTAL (Baseline)</t>
  </si>
  <si>
    <t>Total TOTAL (Forecast)</t>
  </si>
  <si>
    <t>NON GOV</t>
  </si>
  <si>
    <t>BENEFITS</t>
  </si>
  <si>
    <t>Cashable TOTAL (Baseline)</t>
  </si>
  <si>
    <t>Cashable TOTAL (Forecast)</t>
  </si>
  <si>
    <t>Non-Cashable TOTAL (Baseline)</t>
  </si>
  <si>
    <t>Non-Cashable TOTAL (Forecast)</t>
  </si>
  <si>
    <t>Private Partner TOTAL (Baseline)</t>
  </si>
  <si>
    <t>UK Economic TOTAL (Baseline)</t>
  </si>
  <si>
    <t>Private Partner TOTAL (Forecast)</t>
  </si>
  <si>
    <t>UK Economic TOTAL (Forecast)</t>
  </si>
  <si>
    <t>For Time Charts</t>
  </si>
  <si>
    <t>NPV</t>
  </si>
  <si>
    <t>TEMPLATE SECTIONS 8.05-8.08</t>
  </si>
  <si>
    <t>IPA Comment</t>
  </si>
  <si>
    <t>IPA Comment (2)</t>
  </si>
  <si>
    <t>IPA Comment (3)</t>
  </si>
  <si>
    <r>
      <t xml:space="preserve">Departmental DCA Narrative
 - </t>
    </r>
    <r>
      <rPr>
        <i/>
        <sz val="11"/>
        <color theme="1"/>
        <rFont val="Calibri"/>
        <family val="2"/>
        <scheme val="minor"/>
      </rPr>
      <t>please complete using simple language, avoiding technical jargon and acronyms</t>
    </r>
  </si>
  <si>
    <t>If not listed above, please specify</t>
  </si>
  <si>
    <t>IPA ID Number</t>
  </si>
  <si>
    <t>To be completed by IPA</t>
  </si>
  <si>
    <t>IPA DCA</t>
  </si>
  <si>
    <t>The MANDATORY IPA DCA narrative should include any further detail in support of the DCA narrative provided by the department. If the IPA rating differs from the departmental rating a full explanation of the reasoning for the rating and the reasoning for the difference should be provided</t>
  </si>
  <si>
    <t>q</t>
  </si>
  <si>
    <t>Pre-2016/2017</t>
  </si>
  <si>
    <t>2016/2017 Spend on profile?</t>
  </si>
  <si>
    <t>2016/2017 RDEL Spend on profile? - One off new costs - investment in change</t>
  </si>
  <si>
    <t>2016/2017 RDEL Spend on profile? - Recurring new costs - investment in change</t>
  </si>
  <si>
    <t>2016/2017 RDEL Spend on profile? - Recurring old costs</t>
  </si>
  <si>
    <t>2016/2017 RDEL Spend on profile? - Whole Life Cost breakdown</t>
  </si>
  <si>
    <t>pre 16-17 RDEL Baseline - Recurring old costs</t>
  </si>
  <si>
    <t>pre 16-17 RDEL Baseline - One off new costs - investment in change</t>
  </si>
  <si>
    <t>pre 16-17 RDEL Baseline - Recurring new costs - investment in change</t>
  </si>
  <si>
    <t>pre 16-17 RDEL Baseline - Whole Life Cost breakdown</t>
  </si>
  <si>
    <t>pre 16-17 RDEL Actual - One off new costs - investment in change</t>
  </si>
  <si>
    <t>pre 16-17 RDEL Actual - Recurring new costs - investment in change</t>
  </si>
  <si>
    <t>pre 16-17 RDEL Actual - Recurring old costs</t>
  </si>
  <si>
    <t>pre 16-17 RDEL Actual - Whole Life Cost breakdown</t>
  </si>
  <si>
    <t>21-22 RDEL Baseline - One off new costs - investment in change</t>
  </si>
  <si>
    <t>21-22 RDEL Baseline - Recurring new costs - investment in change</t>
  </si>
  <si>
    <t>21-22 RDEL Baseline - Recurring old costs</t>
  </si>
  <si>
    <t>21-22 RDEL Baseline - Whole Life Cost breakdown</t>
  </si>
  <si>
    <t>21-22 RDEL Forecast - One off new costs - investment in change</t>
  </si>
  <si>
    <t>21-22 RDEL Forecast - Recurring new costs - investment in change</t>
  </si>
  <si>
    <t>21-22 RDEL Forecast - Recurring old costs</t>
  </si>
  <si>
    <t>21-22 RDEL Forecast - Whole Life Cost breakdown</t>
  </si>
  <si>
    <t>2016/2017 CDEL Spend on profile? - One off new costs - investment in change</t>
  </si>
  <si>
    <t>2016/2017 CDEL Spend on profile? - Recurring new costs - investment in change</t>
  </si>
  <si>
    <t>2016/2017 CDEL Spend on profile? - Recurring old costs</t>
  </si>
  <si>
    <t>2016/2017 CDEL Spend on profile? - Whole Life Cost breakdown</t>
  </si>
  <si>
    <t>pre 16-17 CDEL Baseline - One off new costs - investment in change</t>
  </si>
  <si>
    <t>pre 16-17 CDEL Baseline - Recurring new costs - investment in change</t>
  </si>
  <si>
    <t>pre 16-17 CDEL Baseline - Recurring old costs</t>
  </si>
  <si>
    <t>pre 16-17 CDEL Baseline - Whole Life Cost breakdown</t>
  </si>
  <si>
    <t>pre 16-17 CDEL Actual - One off new costs - investment in change</t>
  </si>
  <si>
    <t>pre 16-17 CDEL Actual - Recurring new costs - investment in change</t>
  </si>
  <si>
    <t>pre 16-17 CDEL Actual - Recurring old costs</t>
  </si>
  <si>
    <t>pre 16-17 CDEL Actual - Whole Life Cost breakdown</t>
  </si>
  <si>
    <t>21-22 CDEL Baseline - One off new costs - investment in change</t>
  </si>
  <si>
    <t>21-22 CDEL Baseline - Recurring new costs - investment in change</t>
  </si>
  <si>
    <t>21-22 CDEL Baseline - Recurring old costs</t>
  </si>
  <si>
    <t>21-22 CDEL Baseline - Whole Life Cost breakdown</t>
  </si>
  <si>
    <t>21-22 CDEL Forecast - One off new costs - investment in change</t>
  </si>
  <si>
    <t>21-22 CDEL Forecast - Recurring new costs - investment in change</t>
  </si>
  <si>
    <t>21-22 CDEL Forecast - Recurring old costs</t>
  </si>
  <si>
    <t>21-22 CDEL Forecast - Whole Life Cost breakdown</t>
  </si>
  <si>
    <t>2016/2017 Non-Gov Spend on profile?</t>
  </si>
  <si>
    <t>Pre 16-17 Non-Gov Baseline</t>
  </si>
  <si>
    <t>Pre 16-17 Non-Gov Actual</t>
  </si>
  <si>
    <t>16-17Non-Gov Forecast</t>
  </si>
  <si>
    <t>21-22 Non-Gov Baseline</t>
  </si>
  <si>
    <t>21-22 Non-Gov Forecast</t>
  </si>
  <si>
    <t>Pre 16-17 BEN Baseline - Gov. Cashable</t>
  </si>
  <si>
    <t>Pre 16-17 BEN Baseline - Gov. Non-Cashable</t>
  </si>
  <si>
    <t>Pre 16-17 BEN Baseline - Total Monetised Benefits</t>
  </si>
  <si>
    <t>Pre 16-17 BEN Actual - Gov. Cashable</t>
  </si>
  <si>
    <t>Pre 16-17 BEN Actual - Gov. Non-Cashable</t>
  </si>
  <si>
    <t>Pre 16-17 BEN Actual- Total Monetised Benefits</t>
  </si>
  <si>
    <t>21-22 BEN Baseline - Gov. Cashable</t>
  </si>
  <si>
    <t>21-22 BEN Baseline - Gov. Non-Cashable</t>
  </si>
  <si>
    <t>21-22 BEN Baseline - Total Monetised Benefits</t>
  </si>
  <si>
    <t>21-22 BEN Forecast - Gov. Cashable</t>
  </si>
  <si>
    <t>21-22 BEN Forecast - Gov. Non-Cashable</t>
  </si>
  <si>
    <t>21-22 BEN Forecast - Total Monetised Benefits</t>
  </si>
  <si>
    <t>If 'other' Project / programme Lifecycle Stage, please specify</t>
  </si>
  <si>
    <t>Non-Mandatory Milestones</t>
  </si>
  <si>
    <t>Quadrant</t>
  </si>
  <si>
    <t>Data Field</t>
  </si>
  <si>
    <t>Notes</t>
  </si>
  <si>
    <t>Current Forecast</t>
  </si>
  <si>
    <t>Variance</t>
  </si>
  <si>
    <t>Agreed Baseline</t>
  </si>
  <si>
    <t>Total of Ongoing Costs</t>
  </si>
  <si>
    <t>Use equations in here linked to milestone descriptions on return</t>
  </si>
  <si>
    <t>Cost (£ millions)</t>
  </si>
  <si>
    <t>Delivery to Schedule (Days)</t>
  </si>
  <si>
    <t>Variance %age</t>
  </si>
  <si>
    <t>CST</t>
  </si>
  <si>
    <t>SoS</t>
  </si>
  <si>
    <t>MoS</t>
  </si>
  <si>
    <t>SPAD</t>
  </si>
  <si>
    <t>Permanent Secretary</t>
  </si>
  <si>
    <t>Delegated Panel</t>
  </si>
  <si>
    <t>Director General</t>
  </si>
  <si>
    <t>Senior Advisory Panel (SAP)</t>
  </si>
  <si>
    <t>SRO</t>
  </si>
  <si>
    <t>Project Director</t>
  </si>
  <si>
    <t>Group Communications</t>
  </si>
  <si>
    <t>Legal Assurance</t>
  </si>
  <si>
    <t>Analytical Assurance</t>
  </si>
  <si>
    <t xml:space="preserve">ExCo </t>
  </si>
  <si>
    <t>Monitoring &amp; Evaluation</t>
  </si>
  <si>
    <t>PPM CoE</t>
  </si>
  <si>
    <t>Strategy CoE</t>
  </si>
  <si>
    <t>Finance CoE</t>
  </si>
  <si>
    <t>Procurement CoE</t>
  </si>
  <si>
    <t>Programme Board</t>
  </si>
  <si>
    <t>Peer Review</t>
  </si>
  <si>
    <t>External Advisor Assurance</t>
  </si>
  <si>
    <t>System Integration</t>
  </si>
  <si>
    <t>External Advisor</t>
  </si>
  <si>
    <t>Project Team Leads (EMT after Bids received)</t>
  </si>
  <si>
    <t>NAO</t>
  </si>
  <si>
    <t>IPA</t>
  </si>
  <si>
    <t>Dept. Audit Committee</t>
  </si>
  <si>
    <t>Audit</t>
  </si>
  <si>
    <t>Board</t>
  </si>
  <si>
    <t>Security</t>
  </si>
  <si>
    <t>Quality</t>
  </si>
  <si>
    <t>April</t>
  </si>
  <si>
    <t>March</t>
  </si>
  <si>
    <t>February</t>
  </si>
  <si>
    <t>January</t>
  </si>
  <si>
    <t>December</t>
  </si>
  <si>
    <t>November</t>
  </si>
  <si>
    <t>October</t>
  </si>
  <si>
    <t>September</t>
  </si>
  <si>
    <t>August</t>
  </si>
  <si>
    <t>July</t>
  </si>
  <si>
    <t>June</t>
  </si>
  <si>
    <t>May</t>
  </si>
  <si>
    <t>Q4</t>
  </si>
  <si>
    <t>Q3</t>
  </si>
  <si>
    <t>Q2</t>
  </si>
  <si>
    <t>Q1</t>
  </si>
  <si>
    <t>Approved</t>
  </si>
  <si>
    <t>Client</t>
  </si>
  <si>
    <t>Date</t>
  </si>
  <si>
    <t>Version</t>
  </si>
  <si>
    <t>Analysis</t>
  </si>
  <si>
    <t>Business Case End Date</t>
  </si>
  <si>
    <t>Business Case - End Date</t>
  </si>
  <si>
    <t>Programme Lifecycle</t>
  </si>
  <si>
    <t>Identification phase</t>
  </si>
  <si>
    <t>Delivery phase</t>
  </si>
  <si>
    <t>Closure phase</t>
  </si>
  <si>
    <t>Benefits Realisation phase</t>
  </si>
  <si>
    <t>UK Economic (inc Private Partner)</t>
  </si>
  <si>
    <t>Positive Benefits</t>
  </si>
  <si>
    <t>TOTAL</t>
  </si>
  <si>
    <t>7.04a</t>
  </si>
  <si>
    <t>High Level Milestones</t>
  </si>
  <si>
    <t>High Level Milestones (continued)</t>
  </si>
  <si>
    <t>Total of One-off project costs to closure</t>
  </si>
  <si>
    <t>WLC minus Non Gov (if apprpriate)</t>
  </si>
  <si>
    <t>Whole Life Cost (WLC)</t>
  </si>
  <si>
    <t>Number / Percentage on schedule</t>
  </si>
  <si>
    <t>Total Cashable Benefits</t>
  </si>
  <si>
    <t>Total Non-Cashable Benefits</t>
  </si>
  <si>
    <t>Total Economic Benefits</t>
  </si>
  <si>
    <t>Post 22</t>
  </si>
  <si>
    <t>Pre 1617</t>
  </si>
  <si>
    <t>Benefits (£ millions)
Benefits profile per GMPP Return</t>
  </si>
  <si>
    <t>RAG - IPA</t>
  </si>
  <si>
    <t>RAG - Project</t>
  </si>
  <si>
    <t>Last Assurance Review</t>
  </si>
  <si>
    <t>Penultimate Assurance Review</t>
  </si>
  <si>
    <t>Capability - Current quarter</t>
  </si>
  <si>
    <t>Capability - Previous quarter</t>
  </si>
  <si>
    <t>Short SRO Assessment Narrative</t>
  </si>
  <si>
    <t>Quarter / Month</t>
  </si>
  <si>
    <t>Communications, &amp; Stakeholder Management</t>
  </si>
  <si>
    <t>Legal, Commercial &amp; Contract Management (inc. procurement)</t>
  </si>
  <si>
    <t>Non Critical</t>
  </si>
  <si>
    <t>Assurance - Delegated to Dept by IPA</t>
  </si>
  <si>
    <t>IPA / or delegated</t>
  </si>
  <si>
    <t>External - NAO</t>
  </si>
  <si>
    <t>External - PAC / Select Committee</t>
  </si>
  <si>
    <t>Internal - Audit</t>
  </si>
  <si>
    <t>Parliament</t>
  </si>
  <si>
    <t>Project Responsibility</t>
  </si>
  <si>
    <t>Operation Readiness Review (ORR)</t>
  </si>
  <si>
    <t>Independent Review</t>
  </si>
  <si>
    <t>Programme Director</t>
  </si>
  <si>
    <t>Type</t>
  </si>
  <si>
    <t>Year 2</t>
  </si>
  <si>
    <t>Legal</t>
  </si>
  <si>
    <t>Financial</t>
  </si>
  <si>
    <t>Project Board</t>
  </si>
  <si>
    <t>Steering Group</t>
  </si>
  <si>
    <t>Programme Office</t>
  </si>
  <si>
    <t>Procurement Unit</t>
  </si>
  <si>
    <t>Investment Body</t>
  </si>
  <si>
    <t>Sponsor / External Boards</t>
  </si>
  <si>
    <t>Red Review Team</t>
  </si>
  <si>
    <t>HMT / IPA Approvals</t>
  </si>
  <si>
    <t>IPA Assurance</t>
  </si>
  <si>
    <t>Programme Initiated Review</t>
  </si>
  <si>
    <t>Project Initiated Review</t>
  </si>
  <si>
    <t>Departmental Reviews</t>
  </si>
  <si>
    <t>Commercial / Policy</t>
  </si>
  <si>
    <t>ExCO</t>
  </si>
  <si>
    <t>Wider Government</t>
  </si>
  <si>
    <t>Contract Awards Committee</t>
  </si>
  <si>
    <t>GDS Approval</t>
  </si>
  <si>
    <t>Government Commercial Approval</t>
  </si>
  <si>
    <t>Project LIfecycle</t>
  </si>
  <si>
    <t>Definition phase</t>
  </si>
  <si>
    <t>Define</t>
  </si>
  <si>
    <t>Categorise</t>
  </si>
  <si>
    <t>Prioritise</t>
  </si>
  <si>
    <t>Balance</t>
  </si>
  <si>
    <t>High Level Milestone Description</t>
  </si>
  <si>
    <t>Latest Suggested
date – if after TAP</t>
  </si>
  <si>
    <r>
      <t xml:space="preserve">Milestone date– as per latest TAP (or equivalent)
</t>
    </r>
    <r>
      <rPr>
        <b/>
        <sz val="11"/>
        <color theme="1"/>
        <rFont val="Calibri"/>
        <family val="2"/>
        <scheme val="minor"/>
      </rPr>
      <t>BASELINE</t>
    </r>
  </si>
  <si>
    <t>Forecast date or
Actual 
Milestone achieved date</t>
  </si>
  <si>
    <t xml:space="preserve">Reason if forecast is considered significantly different from TAP Baseline / Latest date. If date is not the same as TAP  please provide reason </t>
  </si>
  <si>
    <t>7.04b</t>
  </si>
  <si>
    <t>7.04c</t>
  </si>
  <si>
    <t>Procurement Board</t>
  </si>
  <si>
    <t>No. 11</t>
  </si>
  <si>
    <r>
      <t xml:space="preserve">TAP used to source figures - </t>
    </r>
    <r>
      <rPr>
        <i/>
        <sz val="11"/>
        <color theme="1"/>
        <rFont val="Calibri"/>
        <family val="2"/>
        <scheme val="minor"/>
      </rPr>
      <t>also see version number</t>
    </r>
  </si>
  <si>
    <t>HMT PBC
(Please provide version in notes)</t>
  </si>
  <si>
    <t>Total Whole Life Cost (Resource costs)</t>
  </si>
  <si>
    <t>Total Whole Life Cost (Capital costs)</t>
  </si>
  <si>
    <t>Total Whole Life Cost (Non-Gov contribution to costs)</t>
  </si>
  <si>
    <t>Project Costs to closure</t>
  </si>
  <si>
    <t>Execute (Delivery)</t>
  </si>
  <si>
    <t>Communications, &amp; Stakeholder Engagement</t>
  </si>
  <si>
    <t>Project Closure (End Date)</t>
  </si>
  <si>
    <t>Project Costs to Closure</t>
  </si>
  <si>
    <t xml:space="preserve">Resource costs (£m)
“Baselines” should reflect the latest TAP figures
“Forecasts” should reflect expected spend (and would include changes in internal budget allocation)
</t>
  </si>
  <si>
    <t xml:space="preserve">Capital costs (£m)
“Baselines” should reflect the latest TAP figures
“Forecasts” should reflect expected spend (and would include changes in internal budget allocation)
</t>
  </si>
  <si>
    <t>Disbenefits</t>
  </si>
  <si>
    <t>UK Economic - disbenefits</t>
  </si>
  <si>
    <t>Performance Framework Fields</t>
  </si>
  <si>
    <t>Orange Cells</t>
  </si>
  <si>
    <t>Income</t>
  </si>
  <si>
    <t>Actual / Forecast</t>
  </si>
  <si>
    <t>UK Economic Disbenefits</t>
  </si>
  <si>
    <t>$I$132</t>
  </si>
  <si>
    <t>Analysis - Now</t>
  </si>
  <si>
    <t>Analysis - Future</t>
  </si>
  <si>
    <t>Communications, &amp; Stakeholder Engagement - Now</t>
  </si>
  <si>
    <t>Communications, &amp; Stakeholder Engagementr Capability - Future</t>
  </si>
  <si>
    <t>2016/2017 Income Spend on profile?</t>
  </si>
  <si>
    <t>Pre 16-17 Income Baseline</t>
  </si>
  <si>
    <t>Pre 16-17 Income Actual</t>
  </si>
  <si>
    <t>16-17 Income Baseline</t>
  </si>
  <si>
    <t>17-18 Income Baseline</t>
  </si>
  <si>
    <t>17-18 Income Forecast</t>
  </si>
  <si>
    <t>18-19 Income Baseline</t>
  </si>
  <si>
    <t>18-19 Income Forecast</t>
  </si>
  <si>
    <t>19-20 Income Baseline</t>
  </si>
  <si>
    <t>19-20 Income Forecast</t>
  </si>
  <si>
    <t>20-21 Income Baseline</t>
  </si>
  <si>
    <t>20-21 Income Forecast</t>
  </si>
  <si>
    <t>21-22 Income Baseline</t>
  </si>
  <si>
    <t>21-22 Income Forecast</t>
  </si>
  <si>
    <t>Unprofiled Remainder Income Baseline</t>
  </si>
  <si>
    <t>Unprofiled Remainder Income Forecast</t>
  </si>
  <si>
    <t>$I$248</t>
  </si>
  <si>
    <t>$I$250</t>
  </si>
  <si>
    <t>$I$249</t>
  </si>
  <si>
    <t>$I$251</t>
  </si>
  <si>
    <t>$I$252</t>
  </si>
  <si>
    <t>$I$253</t>
  </si>
  <si>
    <t>$I$254</t>
  </si>
  <si>
    <t>$I$255</t>
  </si>
  <si>
    <t>$I$256</t>
  </si>
  <si>
    <t>$I$257</t>
  </si>
  <si>
    <t>$I$258</t>
  </si>
  <si>
    <t>$I$259</t>
  </si>
  <si>
    <t>$I$260</t>
  </si>
  <si>
    <t>$I$261</t>
  </si>
  <si>
    <t>$I$262</t>
  </si>
  <si>
    <t>$I$263</t>
  </si>
  <si>
    <t>$I$264</t>
  </si>
  <si>
    <t>16-17 Income Forecast</t>
  </si>
  <si>
    <t>Pre 16-17 BEN Baseline - UK Economic (inc. Private Partner)</t>
  </si>
  <si>
    <t>Pre 16-17 BEN Actual - UK Economic (inc. Private Partner)</t>
  </si>
  <si>
    <t>16-17 BEN Baseline - UK Economic (inc. Private Partner)</t>
  </si>
  <si>
    <t>16-17 BEN Forecast - UK Economic (inc. Private Partner)</t>
  </si>
  <si>
    <t>17-18 BEN Baseline - UK Economic (inc. Private Partner)</t>
  </si>
  <si>
    <t>17-18 BEN Forecast - UK Economic (inc. Private Partner)</t>
  </si>
  <si>
    <t>18-19 BEN Baseline - UK Economic (inc. Private Partner)</t>
  </si>
  <si>
    <t>18-19 BEN Forecast - UK Economic (inc. Private Partner)</t>
  </si>
  <si>
    <t>19-20 BEN Baseline - UK Economic (inc. Private Partner)</t>
  </si>
  <si>
    <t>19-20 BEN Forecast - UK Economic (inc. Private Partner)</t>
  </si>
  <si>
    <t>20-21 BEN Baseline - UK Economic (inc. Private Partner)</t>
  </si>
  <si>
    <t>20-21 BEN Forecast - UK Economic (inc. Private Partner)</t>
  </si>
  <si>
    <t>21-22 BEN Baseline - UK Economic (inc. Private Partner)</t>
  </si>
  <si>
    <t>21-22 BEN Forecast - UK Economic (inc. Private Partner)</t>
  </si>
  <si>
    <t>Unprofiled Remainder BEN Baseline - UK Economic (inc. Private Partner)</t>
  </si>
  <si>
    <t>Unprofiled Remainder BEN Forecast - UK Economic (inc. Private Partner)</t>
  </si>
  <si>
    <t>$I$275</t>
  </si>
  <si>
    <t>$I$276</t>
  </si>
  <si>
    <t>$I$277</t>
  </si>
  <si>
    <t>$I$278</t>
  </si>
  <si>
    <t>$I$279</t>
  </si>
  <si>
    <t>$I$280</t>
  </si>
  <si>
    <t>$I$281</t>
  </si>
  <si>
    <t>$I$282</t>
  </si>
  <si>
    <t>$I$283</t>
  </si>
  <si>
    <t>$I$284</t>
  </si>
  <si>
    <t>$I$285</t>
  </si>
  <si>
    <t>$I$286</t>
  </si>
  <si>
    <t>$I$287</t>
  </si>
  <si>
    <t>$I$288</t>
  </si>
  <si>
    <t>$I$289</t>
  </si>
  <si>
    <t>$I$290</t>
  </si>
  <si>
    <t>INCOME</t>
  </si>
  <si>
    <t>Disbenefits (Baseline)</t>
  </si>
  <si>
    <t>Disbenefits (Forecast)</t>
  </si>
  <si>
    <t>UK Economic inc Private Partner TOTAL (Baseline)</t>
  </si>
  <si>
    <t>UK Economic inc Private Partner TOTAL (Forecast)</t>
  </si>
  <si>
    <t>Assurance - MPA Gate 5</t>
  </si>
  <si>
    <t>Assurance - MPA Gate 0 (Final)</t>
  </si>
  <si>
    <t>Assurance - Project Validation Review (PVR)</t>
  </si>
  <si>
    <t>Assurance - MPA Exit Review</t>
  </si>
  <si>
    <r>
      <t xml:space="preserve">IPA DCA Narrative
</t>
    </r>
    <r>
      <rPr>
        <i/>
        <sz val="11"/>
        <color theme="4" tint="-0.249977111117893"/>
        <rFont val="Calibri"/>
        <family val="2"/>
        <scheme val="minor"/>
      </rPr>
      <t xml:space="preserve">
 - PLEASE NOTE: AT COMMISSION, THIS IPA DCA DATA IS FROM THE PREVIOUS COMMISSION
 - please complete using simple language, avoiding technical jargon and acronyms</t>
    </r>
  </si>
  <si>
    <t>At risk</t>
  </si>
  <si>
    <t>On track</t>
  </si>
  <si>
    <t>means  a</t>
  </si>
  <si>
    <t>Critical milestone</t>
  </si>
  <si>
    <t>has been Missed</t>
  </si>
  <si>
    <t>means a</t>
  </si>
  <si>
    <t>Non Critical milestone</t>
  </si>
  <si>
    <t xml:space="preserve">means a </t>
  </si>
  <si>
    <t>a milestone that is becoming Critical</t>
  </si>
  <si>
    <t>Government External Review</t>
  </si>
  <si>
    <t>One off new costs - Investment in change</t>
  </si>
  <si>
    <t>Recurring new costs - Investment in change</t>
  </si>
  <si>
    <t>Recurring old costs</t>
  </si>
  <si>
    <t>Whole Life Cost breakdown</t>
  </si>
  <si>
    <t>BEIS</t>
  </si>
  <si>
    <t>TAP used to source figures (and version number in last cell)</t>
  </si>
  <si>
    <t>Forecast Project Costs to Closure</t>
  </si>
  <si>
    <t>Total Forecast Whole Life Cost (Resource costs)</t>
  </si>
  <si>
    <t>Total Forecast Whole Life Cost (Capital costs)</t>
  </si>
  <si>
    <t>Total Forecast Whole Life Cost (Non-Gov contribution to costs)</t>
  </si>
  <si>
    <t>Total Forecast Whole Life Cost</t>
  </si>
  <si>
    <r>
      <t xml:space="preserve">Costs Narrative </t>
    </r>
    <r>
      <rPr>
        <i/>
        <sz val="11"/>
        <color theme="1"/>
        <rFont val="Calibri"/>
        <family val="2"/>
        <scheme val="minor"/>
      </rPr>
      <t>relating to the Resource and Capital tables below</t>
    </r>
  </si>
  <si>
    <t>Pre 2015/2017</t>
  </si>
  <si>
    <t>2015/2017</t>
  </si>
  <si>
    <t>2016/2018</t>
  </si>
  <si>
    <t>2017/2019</t>
  </si>
  <si>
    <t>2018/2020</t>
  </si>
  <si>
    <t>2019/2021</t>
  </si>
  <si>
    <t>2020/2022</t>
  </si>
  <si>
    <t>2021/2023</t>
  </si>
  <si>
    <t>2022/2024</t>
  </si>
  <si>
    <t>2023/2025</t>
  </si>
  <si>
    <t>2024/2026</t>
  </si>
  <si>
    <t>2025/2027</t>
  </si>
  <si>
    <t>2026/2028</t>
  </si>
  <si>
    <t>2027/2029</t>
  </si>
  <si>
    <t>2028/2030</t>
  </si>
  <si>
    <t>2029/2031</t>
  </si>
  <si>
    <t>2030/2032</t>
  </si>
  <si>
    <t>2031/2033</t>
  </si>
  <si>
    <t>2032/2034</t>
  </si>
  <si>
    <t>2033/2035</t>
  </si>
  <si>
    <t>2034/2036</t>
  </si>
  <si>
    <t>2035/2037</t>
  </si>
  <si>
    <t>2036/2038</t>
  </si>
  <si>
    <t>2037/2039</t>
  </si>
  <si>
    <t>2038/2040</t>
  </si>
  <si>
    <t>2039/2041</t>
  </si>
  <si>
    <t>2040/2042</t>
  </si>
  <si>
    <t>2041/2043</t>
  </si>
  <si>
    <t>2042/2044</t>
  </si>
  <si>
    <t>2043/2045</t>
  </si>
  <si>
    <t>2044/2046</t>
  </si>
  <si>
    <t>2045/2047</t>
  </si>
  <si>
    <t>2046/2048</t>
  </si>
  <si>
    <t>2047/2049</t>
  </si>
  <si>
    <t>2048/2050</t>
  </si>
  <si>
    <t>2049/2051</t>
  </si>
  <si>
    <t>2050/2052</t>
  </si>
  <si>
    <t>2051/2053</t>
  </si>
  <si>
    <t>2052/2054</t>
  </si>
  <si>
    <t>2053/2055</t>
  </si>
  <si>
    <t>2054/2056</t>
  </si>
  <si>
    <t>2055/2057</t>
  </si>
  <si>
    <t>2056/2058</t>
  </si>
  <si>
    <t>2057/2059</t>
  </si>
  <si>
    <t>2058/2060</t>
  </si>
  <si>
    <t>2059/2061</t>
  </si>
  <si>
    <t>2060/2062</t>
  </si>
  <si>
    <t>2061/2063</t>
  </si>
  <si>
    <t>2062/2064</t>
  </si>
  <si>
    <t>2063/2065</t>
  </si>
  <si>
    <t>2064/2066</t>
  </si>
  <si>
    <t>2065/2067</t>
  </si>
  <si>
    <t>2066/2068</t>
  </si>
  <si>
    <t>2067/2069</t>
  </si>
  <si>
    <t>2068/2070</t>
  </si>
  <si>
    <t>2069/2071</t>
  </si>
  <si>
    <t>2070/2072</t>
  </si>
  <si>
    <t>2071/2073</t>
  </si>
  <si>
    <t>2072/2074</t>
  </si>
  <si>
    <t>2073/2075</t>
  </si>
  <si>
    <t>2074/2076</t>
  </si>
  <si>
    <t>2075/2077</t>
  </si>
  <si>
    <t>2076/2078</t>
  </si>
  <si>
    <t>2077/2079</t>
  </si>
  <si>
    <t>2078/2080</t>
  </si>
  <si>
    <t>2079/2081</t>
  </si>
  <si>
    <t>2080/2082</t>
  </si>
  <si>
    <t>2081/2083</t>
  </si>
  <si>
    <t>2082/2084</t>
  </si>
  <si>
    <t>2083/2085</t>
  </si>
  <si>
    <t>2084/2086</t>
  </si>
  <si>
    <t>2085/2087</t>
  </si>
  <si>
    <t>2086/2088</t>
  </si>
  <si>
    <t>2087/2089</t>
  </si>
  <si>
    <t>2088/2090</t>
  </si>
  <si>
    <t>2089/2091</t>
  </si>
  <si>
    <t>2090/2092</t>
  </si>
  <si>
    <t>2091/2093</t>
  </si>
  <si>
    <t>2092/2094</t>
  </si>
  <si>
    <t>2093/2095</t>
  </si>
  <si>
    <t>2094/2096</t>
  </si>
  <si>
    <t>2095/2097</t>
  </si>
  <si>
    <t>2096/2098</t>
  </si>
  <si>
    <t>2097/2099</t>
  </si>
  <si>
    <t>2098/2100</t>
  </si>
  <si>
    <t>2099/2101</t>
  </si>
  <si>
    <t>Post 2101</t>
  </si>
  <si>
    <t>Years (Spend)</t>
  </si>
  <si>
    <t>Years (Benefits)</t>
  </si>
  <si>
    <t>No Monetised Benefits</t>
  </si>
  <si>
    <t>Year Resource spend stops</t>
  </si>
  <si>
    <t>Year Capital spend stops</t>
  </si>
  <si>
    <r>
      <t xml:space="preserve">Income (£m) - </t>
    </r>
    <r>
      <rPr>
        <sz val="11"/>
        <color indexed="8"/>
        <rFont val="Calibri"/>
        <family val="2"/>
      </rPr>
      <t>both Revenue  and Capital</t>
    </r>
  </si>
  <si>
    <r>
      <t xml:space="preserve">Non-Gov (£m) - </t>
    </r>
    <r>
      <rPr>
        <sz val="11"/>
        <color indexed="8"/>
        <rFont val="Calibri"/>
        <family val="2"/>
      </rPr>
      <t>both Revenue  and Capital</t>
    </r>
  </si>
  <si>
    <t>2016/2017 Spend on profile (10%)?</t>
  </si>
  <si>
    <t>Dept Single Point of Contact (SPOC)</t>
  </si>
  <si>
    <t>is on track</t>
  </si>
  <si>
    <t>is at risk</t>
  </si>
  <si>
    <t>Criticality of Milestone (border)</t>
  </si>
  <si>
    <t>Status (colour)</t>
  </si>
  <si>
    <r>
      <t xml:space="preserve">Reviews
</t>
    </r>
    <r>
      <rPr>
        <b/>
        <i/>
        <sz val="14"/>
        <color theme="1"/>
        <rFont val="Calibri"/>
        <family val="2"/>
        <scheme val="minor"/>
      </rPr>
      <t>(use as applicable)</t>
    </r>
  </si>
  <si>
    <t>Previous Review Date</t>
  </si>
  <si>
    <t>NOTES
(can also include next review)</t>
  </si>
  <si>
    <t>Project ID:</t>
  </si>
  <si>
    <t>Project Name:</t>
  </si>
  <si>
    <t>Dept:</t>
  </si>
  <si>
    <t>SRO:</t>
  </si>
  <si>
    <t>Other Capability 1- Now</t>
  </si>
  <si>
    <t>Performance Framework Milestone 1 (possible 25% progress milestone)</t>
  </si>
  <si>
    <t>Performance Framework Milestone 2 (possible 50% progress milestone)</t>
  </si>
  <si>
    <t>Performance Framework Milestone 3 (possible 75% progress milestone)</t>
  </si>
  <si>
    <t>$B$145</t>
  </si>
  <si>
    <t>$C$145</t>
  </si>
  <si>
    <t>$D$145</t>
  </si>
  <si>
    <t>$E$145</t>
  </si>
  <si>
    <t>$F$145</t>
  </si>
  <si>
    <t>$G$145</t>
  </si>
  <si>
    <t>Forecast / Actual</t>
  </si>
  <si>
    <t>Note</t>
  </si>
  <si>
    <t>Performance Framework Milestone 4</t>
  </si>
  <si>
    <t>Performance Framework Milestone 5</t>
  </si>
  <si>
    <t>$B$155</t>
  </si>
  <si>
    <t>$C$155</t>
  </si>
  <si>
    <t>$D$155</t>
  </si>
  <si>
    <t>$E$155</t>
  </si>
  <si>
    <t>$F$155</t>
  </si>
  <si>
    <t>$G$155</t>
  </si>
  <si>
    <t>Performance Framework Milestone 6</t>
  </si>
  <si>
    <t>Performance Framework Milestone 7</t>
  </si>
  <si>
    <t>Project Closure (End date)</t>
  </si>
  <si>
    <t>Business Case End date</t>
  </si>
  <si>
    <t>Performance Framework Milestone 8</t>
  </si>
  <si>
    <t>Performance Framework Milestone 9</t>
  </si>
  <si>
    <t>Performance Framework Milestone 10</t>
  </si>
  <si>
    <t>Performance Framework Milestone 11</t>
  </si>
  <si>
    <t>Performance Framework Milestone 12</t>
  </si>
  <si>
    <t>Performance Framework Milestone 13</t>
  </si>
  <si>
    <t>Performance Framework Milestone 14</t>
  </si>
  <si>
    <t>Performance Framework Milestone 15</t>
  </si>
  <si>
    <t>Pre 16-17 BEN Baseline - UK Economic Disbenefits</t>
  </si>
  <si>
    <t>Pre 16-17 BEN Actual - UK Economic Disbenefits</t>
  </si>
  <si>
    <t>16-17 BEN Baseline - UK Economic Disbenefits</t>
  </si>
  <si>
    <t>16-17 BEN Forecast - UK Economic Disbenefits</t>
  </si>
  <si>
    <t>17-18 BEN Baseline - UK Economic Disbenefits</t>
  </si>
  <si>
    <t>17-18 BEN Forecast - UK Economic Disbenefits</t>
  </si>
  <si>
    <t>18-19 BEN Baseline - UK Economic Disbenefits</t>
  </si>
  <si>
    <t>18-19 BEN Forecast - UK Economic Disbenefits</t>
  </si>
  <si>
    <t>19-20 BEN Baseline - UK Economic Disbenefits</t>
  </si>
  <si>
    <t>20-21 BEN Baseline - UK Economic Disbenefits</t>
  </si>
  <si>
    <t>21-22 BEN Baseline - UK Economic Disbenefits</t>
  </si>
  <si>
    <t>Unprofiled Remainder BEN Baseline -  UK Economic Disbenefits</t>
  </si>
  <si>
    <t>Unprofiled Remainder BEN Forecast -  UK Economic Disbenefits</t>
  </si>
  <si>
    <t>19-20 BEN Forecast - UK Economic Disbenefits</t>
  </si>
  <si>
    <t>20-21 BEN Forecast - UK Economic Disbenefits</t>
  </si>
  <si>
    <t>21-22 BEN Forecast - UK Economic Disbenefits</t>
  </si>
  <si>
    <t>Income Baseline</t>
  </si>
  <si>
    <t>Income Forecast</t>
  </si>
  <si>
    <t>$I$265</t>
  </si>
  <si>
    <t>$I$266</t>
  </si>
  <si>
    <t>Change from last quarter</t>
  </si>
  <si>
    <t>SOBC Costs being calculated</t>
  </si>
  <si>
    <t>SOBC Monetised Benefits being calculated</t>
  </si>
  <si>
    <t>8.06.1</t>
  </si>
  <si>
    <t>See GMPP Guidance for Instructions (page 3-4)</t>
  </si>
  <si>
    <t/>
  </si>
  <si>
    <t>Procurement  of financial, accountancy and legal advisors</t>
  </si>
  <si>
    <t xml:space="preserve">OBC 2013 Baseline Date </t>
  </si>
  <si>
    <t>Approval - Departmental</t>
  </si>
  <si>
    <t>MPA Review</t>
  </si>
  <si>
    <t>Agreement by Project Board and Steering Group on objective of Review Phase and resource and high level plan to achieve this</t>
  </si>
  <si>
    <t>OBC 2013 Baseline Date - CFEB approval for continued spend has been given until July 2015.</t>
  </si>
  <si>
    <t xml:space="preserve">Completion of a first sale </t>
  </si>
  <si>
    <t>OBC 2013 Baseline Date - Due to Ministerial decision not to proceed in 14/15, sale process did not begin.</t>
  </si>
  <si>
    <t>Continuation of Phase III - sales of further tranches of the ICR Loans book</t>
  </si>
  <si>
    <t>OBC 2013 Baseline Date -Original plan for the commencement of further tranches.  Due to Ministerial decision in 14/15, this process did not begin.</t>
  </si>
  <si>
    <t>Departmental approval of Updated OBC (produced for new Government decision)</t>
  </si>
  <si>
    <t>OBC 2013 Baseline Date - No longer relevant.  Agreement with HMT that instead of an updated OBC, a Ministerial submission covering the main aspects of the sale would be sent for approval.</t>
  </si>
  <si>
    <t xml:space="preserve">MPA Critical Friend Review </t>
  </si>
  <si>
    <t xml:space="preserve"> MPA review of project in advance of seeking incoming Ministerial approval.</t>
  </si>
  <si>
    <t>Submission for new Government</t>
  </si>
  <si>
    <t>Ministerial Submission 2015 Baseline - BIS and HMT Ministerial approval to proceed with market engagement in preparation for a potential first sale.</t>
  </si>
  <si>
    <t>Ministerial Submission 2015 Baseline - CFEB approval for continued spend was given until July 2015.</t>
  </si>
  <si>
    <t xml:space="preserve">Market Sounding commencement </t>
  </si>
  <si>
    <t>Ministerial Submission 2015 Baseline -Preliminary discussions with potential investors to understand market appetite for the asset.</t>
  </si>
  <si>
    <t>Market Sounding completion</t>
  </si>
  <si>
    <t>Ministerial Submission 2015 Baseline - Feedback on investors’ appetite and concerns routes to market and how investors would do their due diligence.</t>
  </si>
  <si>
    <t>Ministerial decision on whether to proceed to Market Testing</t>
  </si>
  <si>
    <t>Ministerial decision to move project timeline from 15/16 to 16/17</t>
  </si>
  <si>
    <t>Ministerial Submission 2015 Baseline - Decision based on market sounding feedback</t>
  </si>
  <si>
    <t xml:space="preserve">Ministerial Submission 2015 Baseline - Decision based on market sounding feedback. Market testing on hold until modelling issue resolved, the project has a robust, accurate model to share with the market, and Ministers decide on timetable for sale. No revised milestone until modelling work has progressed </t>
  </si>
  <si>
    <t>Decision to rebaseline project to ensure a robust and accurate model is built to support the sale process.</t>
  </si>
  <si>
    <t xml:space="preserve">Market Testing commencement </t>
  </si>
  <si>
    <t>Ministerial Submission 2015 Baseline - Detailed discussions with potential investors to understand market appetite for the asset.</t>
  </si>
  <si>
    <t xml:space="preserve">Ministerial Submission 2015 Baseline - Detailed discussions with potential investors to understand market appetite for the asset.Market testing on hold until modelling issue resolved, the project has a robust, accurate model to share with the market, and Ministers decide on timetable for sale. No revised milestone until modelling work has progressed </t>
  </si>
  <si>
    <t>Rebaseline to sale completion in 16/17, therefore milestone has moved.</t>
  </si>
  <si>
    <t>Market Testing completion</t>
  </si>
  <si>
    <t>Ministerial Submission 2015 Baseline - Feedback received from market testing</t>
  </si>
  <si>
    <t xml:space="preserve">Ministerial Submission 2015 Baseline - Feedback received from market testingMarket testing on hold until modelling issue resolved, the project has a robust, accurate model to share with the market, and Ministers decide on timetable for sale. No revised milestone until modelling work has progressed </t>
  </si>
  <si>
    <t>Ministerial decision on sale launch</t>
  </si>
  <si>
    <t>Ministerial Submission 2015 Baseline - Decision on whether to launch a sale process and chosen route to market based on market testing feedback</t>
  </si>
  <si>
    <t>Ministerial Submission 2015 Baseline - Decision on whether to launch a sale process. Timing of resolution of modelling issue will impact timetable, feasible route to market, and ability to launch a sale in 15/16 or 16/17. No revised milestone until modelling work has progressed.</t>
  </si>
  <si>
    <t>Sale Launch</t>
  </si>
  <si>
    <t xml:space="preserve">Ministerial Submission 2015 Baseline </t>
  </si>
  <si>
    <t xml:space="preserve">Ministerial Submission 2015 Baseline Timing of resolution of modelling issue will impact timetable, feasible route to market, and ability to launch a sale in 15/16 or 16/17. No revised milestone until modelling work has progressed </t>
  </si>
  <si>
    <t>Sale Completion</t>
  </si>
  <si>
    <t>Ministerial Submission 2015 Baseline - Public committment date for completion of sale.</t>
  </si>
  <si>
    <t xml:space="preserve">Ministerial Submission 2015 Baseline - Public committment date for completion of sale.Timing of resolution of modelling issue will impact timetable, feasible route to market, and ability to launch and complete a sale in 15/16 or 16/17. No revised milestone until modelling work has progressed </t>
  </si>
  <si>
    <t>if(if($K$1&lt;&gt;'GMPP Return'!$F$25,HLOOKUP('GMPP Return'!$C$25,'[2015-12-15 GMPP Data Hub Open v2.xlsx]1617-Q3'!$B$1:$HA$1000,B2,FALSE),INDIRECT("'" &amp; $C$1 &amp; "'!" &amp; C2))="","",IF($K$1&lt;&gt;'GMPP Return'!$F$25,HLOOKUP('GMPP Return'!$C$25,'[2015-12-15 GMPP Data Hub Open v2.xlsx]1617-Q3'!$B$1:$HA$1000,B2,FALSE),INDIRECT("'" &amp; $C$1 &amp; "'!" &amp; C2)))</t>
  </si>
  <si>
    <t>if(if($L$1&lt;&gt;'GMPP Return'!$F$25,HLOOKUP('GMPP Return'!$C$25,'[2015-12-15 GMPP Data Hub Open v2.xlsx]1617-Q4'!$B$1:$HA$1000,B2,FALSE),INDIRECT("'" &amp; $C$1 &amp; "'!" &amp; C2))="","",IF($L$1&lt;&gt;'GMPP Return'!$F$25,HLOOKUP('GMPP Return'!$C$25,'[2015-12-15 GMPP Data Hub Open v2.xlsx]1617-Q4'!$B$1:$HA$1000,B2,FALSE),INDIRECT("'" &amp; $C$1 &amp; "'!" &amp; C2)))</t>
  </si>
  <si>
    <t>if(if($K$1&lt;&gt;'GMPP Return'!$F$25,HLOOKUP('GMPP Return'!$C$25,'[2015-12-15 GMPP Data Hub Open v2.xlsx]1617-Q3'!$B$1:$HA$1000,B3,FALSE),INDIRECT("'" &amp; $C$1 &amp; "'!" &amp; C3))="","",IF($K$1&lt;&gt;'GMPP Return'!$F$25,HLOOKUP('GMPP Return'!$C$25,'[2015-12-15 GMPP Data Hub Open v2.xlsx]1617-Q3'!$B$1:$HA$1000,B3,FALSE),INDIRECT("'" &amp; $C$1 &amp; "'!" &amp; C3)))</t>
  </si>
  <si>
    <t>if(if($L$1&lt;&gt;'GMPP Return'!$F$25,HLOOKUP('GMPP Return'!$C$25,'[2015-12-15 GMPP Data Hub Open v2.xlsx]1617-Q4'!$B$1:$HA$1000,B3,FALSE),INDIRECT("'" &amp; $C$1 &amp; "'!" &amp; C3))="","",IF($L$1&lt;&gt;'GMPP Return'!$F$25,HLOOKUP('GMPP Return'!$C$25,'[2015-12-15 GMPP Data Hub Open v2.xlsx]1617-Q4'!$B$1:$HA$1000,B3,FALSE),INDIRECT("'" &amp; $C$1 &amp; "'!" &amp; C3)))</t>
  </si>
  <si>
    <t>if(if($K$1&lt;&gt;'GMPP Return'!$F$25,HLOOKUP('GMPP Return'!$C$25,'[2015-12-15 GMPP Data Hub Open v2.xlsx]1617-Q3'!$B$1:$HA$1000,B4,FALSE),INDIRECT("'" &amp; $C$1 &amp; "'!" &amp; C4))="","",IF($K$1&lt;&gt;'GMPP Return'!$F$25,HLOOKUP('GMPP Return'!$C$25,'[2015-12-15 GMPP Data Hub Open v2.xlsx]1617-Q3'!$B$1:$HA$1000,B4,FALSE),INDIRECT("'" &amp; $C$1 &amp; "'!" &amp; C4)))</t>
  </si>
  <si>
    <t>if(if($L$1&lt;&gt;'GMPP Return'!$F$25,HLOOKUP('GMPP Return'!$C$25,'[2015-12-15 GMPP Data Hub Open v2.xlsx]1617-Q4'!$B$1:$HA$1000,B4,FALSE),INDIRECT("'" &amp; $C$1 &amp; "'!" &amp; C4))="","",IF($L$1&lt;&gt;'GMPP Return'!$F$25,HLOOKUP('GMPP Return'!$C$25,'[2015-12-15 GMPP Data Hub Open v2.xlsx]1617-Q4'!$B$1:$HA$1000,B4,FALSE),INDIRECT("'" &amp; $C$1 &amp; "'!" &amp; C4)))</t>
  </si>
  <si>
    <t>if(if($K$1&lt;&gt;'GMPP Return'!$F$25,HLOOKUP('GMPP Return'!$C$25,'[2015-12-15 GMPP Data Hub Open v2.xlsx]1617-Q3'!$B$1:$HA$1000,B5,FALSE),INDIRECT("'" &amp; $C$1 &amp; "'!" &amp; C5))="","",IF($K$1&lt;&gt;'GMPP Return'!$F$25,HLOOKUP('GMPP Return'!$C$25,'[2015-12-15 GMPP Data Hub Open v2.xlsx]1617-Q3'!$B$1:$HA$1000,B5,FALSE),INDIRECT("'" &amp; $C$1 &amp; "'!" &amp; C5)))</t>
  </si>
  <si>
    <t>if(if($L$1&lt;&gt;'GMPP Return'!$F$25,HLOOKUP('GMPP Return'!$C$25,'[2015-12-15 GMPP Data Hub Open v2.xlsx]1617-Q4'!$B$1:$HA$1000,B5,FALSE),INDIRECT("'" &amp; $C$1 &amp; "'!" &amp; C5))="","",IF($L$1&lt;&gt;'GMPP Return'!$F$25,HLOOKUP('GMPP Return'!$C$25,'[2015-12-15 GMPP Data Hub Open v2.xlsx]1617-Q4'!$B$1:$HA$1000,B5,FALSE),INDIRECT("'" &amp; $C$1 &amp; "'!" &amp; C5)))</t>
  </si>
  <si>
    <t>if(if($K$1&lt;&gt;'GMPP Return'!$F$25,HLOOKUP('GMPP Return'!$C$25,'[2015-12-15 GMPP Data Hub Open v2.xlsx]1617-Q3'!$B$1:$HA$1000,B6,FALSE),INDIRECT("'" &amp; $C$1 &amp; "'!" &amp; C6))="","",IF($K$1&lt;&gt;'GMPP Return'!$F$25,HLOOKUP('GMPP Return'!$C$25,'[2015-12-15 GMPP Data Hub Open v2.xlsx]1617-Q3'!$B$1:$HA$1000,B6,FALSE),INDIRECT("'" &amp; $C$1 &amp; "'!" &amp; C6)))</t>
  </si>
  <si>
    <t>if(if($L$1&lt;&gt;'GMPP Return'!$F$25,HLOOKUP('GMPP Return'!$C$25,'[2015-12-15 GMPP Data Hub Open v2.xlsx]1617-Q4'!$B$1:$HA$1000,B6,FALSE),INDIRECT("'" &amp; $C$1 &amp; "'!" &amp; C6))="","",IF($L$1&lt;&gt;'GMPP Return'!$F$25,HLOOKUP('GMPP Return'!$C$25,'[2015-12-15 GMPP Data Hub Open v2.xlsx]1617-Q4'!$B$1:$HA$1000,B6,FALSE),INDIRECT("'" &amp; $C$1 &amp; "'!" &amp; C6)))</t>
  </si>
  <si>
    <t>if(if($K$1&lt;&gt;'GMPP Return'!$F$25,HLOOKUP('GMPP Return'!$C$25,'[2015-12-15 GMPP Data Hub Open v2.xlsx]1617-Q3'!$B$1:$HA$1000,B7,FALSE),INDIRECT("'" &amp; $C$1 &amp; "'!" &amp; C7))="","",IF($K$1&lt;&gt;'GMPP Return'!$F$25,HLOOKUP('GMPP Return'!$C$25,'[2015-12-15 GMPP Data Hub Open v2.xlsx]1617-Q3'!$B$1:$HA$1000,B7,FALSE),INDIRECT("'" &amp; $C$1 &amp; "'!" &amp; C7)))</t>
  </si>
  <si>
    <t>if(if($L$1&lt;&gt;'GMPP Return'!$F$25,HLOOKUP('GMPP Return'!$C$25,'[2015-12-15 GMPP Data Hub Open v2.xlsx]1617-Q4'!$B$1:$HA$1000,B7,FALSE),INDIRECT("'" &amp; $C$1 &amp; "'!" &amp; C7))="","",IF($L$1&lt;&gt;'GMPP Return'!$F$25,HLOOKUP('GMPP Return'!$C$25,'[2015-12-15 GMPP Data Hub Open v2.xlsx]1617-Q4'!$B$1:$HA$1000,B7,FALSE),INDIRECT("'" &amp; $C$1 &amp; "'!" &amp; C7)))</t>
  </si>
  <si>
    <t>if(if($K$1&lt;&gt;'GMPP Return'!$F$25,HLOOKUP('GMPP Return'!$C$25,'[2015-12-15 GMPP Data Hub Open v2.xlsx]1617-Q3'!$B$1:$HA$1000,B8,FALSE),INDIRECT("'" &amp; $C$1 &amp; "'!" &amp; C8))="","",IF($K$1&lt;&gt;'GMPP Return'!$F$25,HLOOKUP('GMPP Return'!$C$25,'[2015-12-15 GMPP Data Hub Open v2.xlsx]1617-Q3'!$B$1:$HA$1000,B8,FALSE),INDIRECT("'" &amp; $C$1 &amp; "'!" &amp; C8)))</t>
  </si>
  <si>
    <t>if(if($L$1&lt;&gt;'GMPP Return'!$F$25,HLOOKUP('GMPP Return'!$C$25,'[2015-12-15 GMPP Data Hub Open v2.xlsx]1617-Q4'!$B$1:$HA$1000,B8,FALSE),INDIRECT("'" &amp; $C$1 &amp; "'!" &amp; C8))="","",IF($L$1&lt;&gt;'GMPP Return'!$F$25,HLOOKUP('GMPP Return'!$C$25,'[2015-12-15 GMPP Data Hub Open v2.xlsx]1617-Q4'!$B$1:$HA$1000,B8,FALSE),INDIRECT("'" &amp; $C$1 &amp; "'!" &amp; C8)))</t>
  </si>
  <si>
    <t>if(if($K$1&lt;&gt;'GMPP Return'!$F$25,HLOOKUP('GMPP Return'!$C$25,'[2015-12-15 GMPP Data Hub Open v2.xlsx]1617-Q3'!$B$1:$HA$1000,B9,FALSE),INDIRECT("'" &amp; $C$1 &amp; "'!" &amp; C9))="","",IF($K$1&lt;&gt;'GMPP Return'!$F$25,HLOOKUP('GMPP Return'!$C$25,'[2015-12-15 GMPP Data Hub Open v2.xlsx]1617-Q3'!$B$1:$HA$1000,B9,FALSE),INDIRECT("'" &amp; $C$1 &amp; "'!" &amp; C9)))</t>
  </si>
  <si>
    <t>if(if($L$1&lt;&gt;'GMPP Return'!$F$25,HLOOKUP('GMPP Return'!$C$25,'[2015-12-15 GMPP Data Hub Open v2.xlsx]1617-Q4'!$B$1:$HA$1000,B9,FALSE),INDIRECT("'" &amp; $C$1 &amp; "'!" &amp; C9))="","",IF($L$1&lt;&gt;'GMPP Return'!$F$25,HLOOKUP('GMPP Return'!$C$25,'[2015-12-15 GMPP Data Hub Open v2.xlsx]1617-Q4'!$B$1:$HA$1000,B9,FALSE),INDIRECT("'" &amp; $C$1 &amp; "'!" &amp; C9)))</t>
  </si>
  <si>
    <t>if(if($K$1&lt;&gt;'GMPP Return'!$F$25,HLOOKUP('GMPP Return'!$C$25,'[2015-12-15 GMPP Data Hub Open v2.xlsx]1617-Q3'!$B$1:$HA$1000,B10,FALSE),INDIRECT("'" &amp; $C$1 &amp; "'!" &amp; C10))="","",IF($K$1&lt;&gt;'GMPP Return'!$F$25,HLOOKUP('GMPP Return'!$C$25,'[2015-12-15 GMPP Data Hub Open v2.xlsx]1617-Q3'!$B$1:$HA$1000,B10,FALSE),INDIRECT("'" &amp; $C$1 &amp; "'!" &amp; C10)))</t>
  </si>
  <si>
    <t>if(if($L$1&lt;&gt;'GMPP Return'!$F$25,HLOOKUP('GMPP Return'!$C$25,'[2015-12-15 GMPP Data Hub Open v2.xlsx]1617-Q4'!$B$1:$HA$1000,B10,FALSE),INDIRECT("'" &amp; $C$1 &amp; "'!" &amp; C10))="","",IF($L$1&lt;&gt;'GMPP Return'!$F$25,HLOOKUP('GMPP Return'!$C$25,'[2015-12-15 GMPP Data Hub Open v2.xlsx]1617-Q4'!$B$1:$HA$1000,B10,FALSE),INDIRECT("'" &amp; $C$1 &amp; "'!" &amp; C10)))</t>
  </si>
  <si>
    <t>if(if($K$1&lt;&gt;'GMPP Return'!$F$25,HLOOKUP('GMPP Return'!$C$25,'[2015-12-15 GMPP Data Hub Open v2.xlsx]1617-Q3'!$B$1:$HA$1000,B11,FALSE),INDIRECT("'" &amp; $C$1 &amp; "'!" &amp; C11))="","",IF($K$1&lt;&gt;'GMPP Return'!$F$25,HLOOKUP('GMPP Return'!$C$25,'[2015-12-15 GMPP Data Hub Open v2.xlsx]1617-Q3'!$B$1:$HA$1000,B11,FALSE),INDIRECT("'" &amp; $C$1 &amp; "'!" &amp; C11)))</t>
  </si>
  <si>
    <t>if(if($L$1&lt;&gt;'GMPP Return'!$F$25,HLOOKUP('GMPP Return'!$C$25,'[2015-12-15 GMPP Data Hub Open v2.xlsx]1617-Q4'!$B$1:$HA$1000,B11,FALSE),INDIRECT("'" &amp; $C$1 &amp; "'!" &amp; C11))="","",IF($L$1&lt;&gt;'GMPP Return'!$F$25,HLOOKUP('GMPP Return'!$C$25,'[2015-12-15 GMPP Data Hub Open v2.xlsx]1617-Q4'!$B$1:$HA$1000,B11,FALSE),INDIRECT("'" &amp; $C$1 &amp; "'!" &amp; C11)))</t>
  </si>
  <si>
    <t>if(if($K$1&lt;&gt;'GMPP Return'!$F$25,HLOOKUP('GMPP Return'!$C$25,'[2015-12-15 GMPP Data Hub Open v2.xlsx]1617-Q3'!$B$1:$HA$1000,B12,FALSE),INDIRECT("'" &amp; $C$1 &amp; "'!" &amp; C12))="","",IF($K$1&lt;&gt;'GMPP Return'!$F$25,HLOOKUP('GMPP Return'!$C$25,'[2015-12-15 GMPP Data Hub Open v2.xlsx]1617-Q3'!$B$1:$HA$1000,B12,FALSE),INDIRECT("'" &amp; $C$1 &amp; "'!" &amp; C12)))</t>
  </si>
  <si>
    <t>if(if($L$1&lt;&gt;'GMPP Return'!$F$25,HLOOKUP('GMPP Return'!$C$25,'[2015-12-15 GMPP Data Hub Open v2.xlsx]1617-Q4'!$B$1:$HA$1000,B12,FALSE),INDIRECT("'" &amp; $C$1 &amp; "'!" &amp; C12))="","",IF($L$1&lt;&gt;'GMPP Return'!$F$25,HLOOKUP('GMPP Return'!$C$25,'[2015-12-15 GMPP Data Hub Open v2.xlsx]1617-Q4'!$B$1:$HA$1000,B12,FALSE),INDIRECT("'" &amp; $C$1 &amp; "'!" &amp; C12)))</t>
  </si>
  <si>
    <t>if(if($K$1&lt;&gt;'GMPP Return'!$F$25,HLOOKUP('GMPP Return'!$C$25,'[2015-12-15 GMPP Data Hub Open v2.xlsx]1617-Q3'!$B$1:$HA$1000,B13,FALSE),INDIRECT("'" &amp; $C$1 &amp; "'!" &amp; C13))="","",IF($K$1&lt;&gt;'GMPP Return'!$F$25,HLOOKUP('GMPP Return'!$C$25,'[2015-12-15 GMPP Data Hub Open v2.xlsx]1617-Q3'!$B$1:$HA$1000,B13,FALSE),INDIRECT("'" &amp; $C$1 &amp; "'!" &amp; C13)))</t>
  </si>
  <si>
    <t>if(if($L$1&lt;&gt;'GMPP Return'!$F$25,HLOOKUP('GMPP Return'!$C$25,'[2015-12-15 GMPP Data Hub Open v2.xlsx]1617-Q4'!$B$1:$HA$1000,B13,FALSE),INDIRECT("'" &amp; $C$1 &amp; "'!" &amp; C13))="","",IF($L$1&lt;&gt;'GMPP Return'!$F$25,HLOOKUP('GMPP Return'!$C$25,'[2015-12-15 GMPP Data Hub Open v2.xlsx]1617-Q4'!$B$1:$HA$1000,B13,FALSE),INDIRECT("'" &amp; $C$1 &amp; "'!" &amp; C13)))</t>
  </si>
  <si>
    <t>if(if($K$1&lt;&gt;'GMPP Return'!$F$25,HLOOKUP('GMPP Return'!$C$25,'[2015-12-15 GMPP Data Hub Open v2.xlsx]1617-Q3'!$B$1:$HA$1000,B14,FALSE),INDIRECT("'" &amp; $C$1 &amp; "'!" &amp; C14))="","",IF($K$1&lt;&gt;'GMPP Return'!$F$25,HLOOKUP('GMPP Return'!$C$25,'[2015-12-15 GMPP Data Hub Open v2.xlsx]1617-Q3'!$B$1:$HA$1000,B14,FALSE),INDIRECT("'" &amp; $C$1 &amp; "'!" &amp; C14)))</t>
  </si>
  <si>
    <t>if(if($L$1&lt;&gt;'GMPP Return'!$F$25,HLOOKUP('GMPP Return'!$C$25,'[2015-12-15 GMPP Data Hub Open v2.xlsx]1617-Q4'!$B$1:$HA$1000,B14,FALSE),INDIRECT("'" &amp; $C$1 &amp; "'!" &amp; C14))="","",IF($L$1&lt;&gt;'GMPP Return'!$F$25,HLOOKUP('GMPP Return'!$C$25,'[2015-12-15 GMPP Data Hub Open v2.xlsx]1617-Q4'!$B$1:$HA$1000,B14,FALSE),INDIRECT("'" &amp; $C$1 &amp; "'!" &amp; C14)))</t>
  </si>
  <si>
    <t>if(if($K$1&lt;&gt;'GMPP Return'!$F$25,HLOOKUP('GMPP Return'!$C$25,'[2015-12-15 GMPP Data Hub Open v2.xlsx]1617-Q3'!$B$1:$HA$1000,B15,FALSE),INDIRECT("'" &amp; $C$1 &amp; "'!" &amp; C15))="","",IF($K$1&lt;&gt;'GMPP Return'!$F$25,HLOOKUP('GMPP Return'!$C$25,'[2015-12-15 GMPP Data Hub Open v2.xlsx]1617-Q3'!$B$1:$HA$1000,B15,FALSE),INDIRECT("'" &amp; $C$1 &amp; "'!" &amp; C15)))</t>
  </si>
  <si>
    <t>if(if($L$1&lt;&gt;'GMPP Return'!$F$25,HLOOKUP('GMPP Return'!$C$25,'[2015-12-15 GMPP Data Hub Open v2.xlsx]1617-Q4'!$B$1:$HA$1000,B15,FALSE),INDIRECT("'" &amp; $C$1 &amp; "'!" &amp; C15))="","",IF($L$1&lt;&gt;'GMPP Return'!$F$25,HLOOKUP('GMPP Return'!$C$25,'[2015-12-15 GMPP Data Hub Open v2.xlsx]1617-Q4'!$B$1:$HA$1000,B15,FALSE),INDIRECT("'" &amp; $C$1 &amp; "'!" &amp; C15)))</t>
  </si>
  <si>
    <t>if(if($K$1&lt;&gt;'GMPP Return'!$F$25,HLOOKUP('GMPP Return'!$C$25,'[2015-12-15 GMPP Data Hub Open v2.xlsx]1617-Q3'!$B$1:$HA$1000,B16,FALSE),INDIRECT("'" &amp; $C$1 &amp; "'!" &amp; C16))="","",IF($K$1&lt;&gt;'GMPP Return'!$F$25,HLOOKUP('GMPP Return'!$C$25,'[2015-12-15 GMPP Data Hub Open v2.xlsx]1617-Q3'!$B$1:$HA$1000,B16,FALSE),INDIRECT("'" &amp; $C$1 &amp; "'!" &amp; C16)))</t>
  </si>
  <si>
    <t>if(if($L$1&lt;&gt;'GMPP Return'!$F$25,HLOOKUP('GMPP Return'!$C$25,'[2015-12-15 GMPP Data Hub Open v2.xlsx]1617-Q4'!$B$1:$HA$1000,B16,FALSE),INDIRECT("'" &amp; $C$1 &amp; "'!" &amp; C16))="","",IF($L$1&lt;&gt;'GMPP Return'!$F$25,HLOOKUP('GMPP Return'!$C$25,'[2015-12-15 GMPP Data Hub Open v2.xlsx]1617-Q4'!$B$1:$HA$1000,B16,FALSE),INDIRECT("'" &amp; $C$1 &amp; "'!" &amp; C16)))</t>
  </si>
  <si>
    <t>if(if($K$1&lt;&gt;'GMPP Return'!$F$25,HLOOKUP('GMPP Return'!$C$25,'[2015-12-15 GMPP Data Hub Open v2.xlsx]1617-Q3'!$B$1:$HA$1000,B17,FALSE),INDIRECT("'" &amp; $C$1 &amp; "'!" &amp; C17))="","",IF($K$1&lt;&gt;'GMPP Return'!$F$25,HLOOKUP('GMPP Return'!$C$25,'[2015-12-15 GMPP Data Hub Open v2.xlsx]1617-Q3'!$B$1:$HA$1000,B17,FALSE),INDIRECT("'" &amp; $C$1 &amp; "'!" &amp; C17)))</t>
  </si>
  <si>
    <t>if(if($L$1&lt;&gt;'GMPP Return'!$F$25,HLOOKUP('GMPP Return'!$C$25,'[2015-12-15 GMPP Data Hub Open v2.xlsx]1617-Q4'!$B$1:$HA$1000,B17,FALSE),INDIRECT("'" &amp; $C$1 &amp; "'!" &amp; C17))="","",IF($L$1&lt;&gt;'GMPP Return'!$F$25,HLOOKUP('GMPP Return'!$C$25,'[2015-12-15 GMPP Data Hub Open v2.xlsx]1617-Q4'!$B$1:$HA$1000,B17,FALSE),INDIRECT("'" &amp; $C$1 &amp; "'!" &amp; C17)))</t>
  </si>
  <si>
    <t>if(if($K$1&lt;&gt;'GMPP Return'!$F$25,HLOOKUP('GMPP Return'!$C$25,'[2015-12-15 GMPP Data Hub Open v2.xlsx]1617-Q3'!$B$1:$HA$1000,B18,FALSE),INDIRECT("'" &amp; $C$1 &amp; "'!" &amp; C18))="","",IF($K$1&lt;&gt;'GMPP Return'!$F$25,HLOOKUP('GMPP Return'!$C$25,'[2015-12-15 GMPP Data Hub Open v2.xlsx]1617-Q3'!$B$1:$HA$1000,B18,FALSE),INDIRECT("'" &amp; $C$1 &amp; "'!" &amp; C18)))</t>
  </si>
  <si>
    <t>if(if($L$1&lt;&gt;'GMPP Return'!$F$25,HLOOKUP('GMPP Return'!$C$25,'[2015-12-15 GMPP Data Hub Open v2.xlsx]1617-Q4'!$B$1:$HA$1000,B18,FALSE),INDIRECT("'" &amp; $C$1 &amp; "'!" &amp; C18))="","",IF($L$1&lt;&gt;'GMPP Return'!$F$25,HLOOKUP('GMPP Return'!$C$25,'[2015-12-15 GMPP Data Hub Open v2.xlsx]1617-Q4'!$B$1:$HA$1000,B18,FALSE),INDIRECT("'" &amp; $C$1 &amp; "'!" &amp; C18)))</t>
  </si>
  <si>
    <t>if(if($K$1&lt;&gt;'GMPP Return'!$F$25,HLOOKUP('GMPP Return'!$C$25,'[2015-12-15 GMPP Data Hub Open v2.xlsx]1617-Q3'!$B$1:$HA$1000,B19,FALSE),INDIRECT("'" &amp; $C$1 &amp; "'!" &amp; C19))="","",IF($K$1&lt;&gt;'GMPP Return'!$F$25,HLOOKUP('GMPP Return'!$C$25,'[2015-12-15 GMPP Data Hub Open v2.xlsx]1617-Q3'!$B$1:$HA$1000,B19,FALSE),INDIRECT("'" &amp; $C$1 &amp; "'!" &amp; C19)))</t>
  </si>
  <si>
    <t>if(if($L$1&lt;&gt;'GMPP Return'!$F$25,HLOOKUP('GMPP Return'!$C$25,'[2015-12-15 GMPP Data Hub Open v2.xlsx]1617-Q4'!$B$1:$HA$1000,B19,FALSE),INDIRECT("'" &amp; $C$1 &amp; "'!" &amp; C19))="","",IF($L$1&lt;&gt;'GMPP Return'!$F$25,HLOOKUP('GMPP Return'!$C$25,'[2015-12-15 GMPP Data Hub Open v2.xlsx]1617-Q4'!$B$1:$HA$1000,B19,FALSE),INDIRECT("'" &amp; $C$1 &amp; "'!" &amp; C19)))</t>
  </si>
  <si>
    <t>if(if($K$1&lt;&gt;'GMPP Return'!$F$25,HLOOKUP('GMPP Return'!$C$25,'[2015-12-15 GMPP Data Hub Open v2.xlsx]1617-Q3'!$B$1:$HA$1000,B20,FALSE),INDIRECT("'" &amp; $C$1 &amp; "'!" &amp; C20))="","",IF($K$1&lt;&gt;'GMPP Return'!$F$25,HLOOKUP('GMPP Return'!$C$25,'[2015-12-15 GMPP Data Hub Open v2.xlsx]1617-Q3'!$B$1:$HA$1000,B20,FALSE),INDIRECT("'" &amp; $C$1 &amp; "'!" &amp; C20)))</t>
  </si>
  <si>
    <t>if(if($L$1&lt;&gt;'GMPP Return'!$F$25,HLOOKUP('GMPP Return'!$C$25,'[2015-12-15 GMPP Data Hub Open v2.xlsx]1617-Q4'!$B$1:$HA$1000,B20,FALSE),INDIRECT("'" &amp; $C$1 &amp; "'!" &amp; C20))="","",IF($L$1&lt;&gt;'GMPP Return'!$F$25,HLOOKUP('GMPP Return'!$C$25,'[2015-12-15 GMPP Data Hub Open v2.xlsx]1617-Q4'!$B$1:$HA$1000,B20,FALSE),INDIRECT("'" &amp; $C$1 &amp; "'!" &amp; C20)))</t>
  </si>
  <si>
    <t>if(if($K$1&lt;&gt;'GMPP Return'!$F$25,HLOOKUP('GMPP Return'!$C$25,'[2015-12-15 GMPP Data Hub Open v2.xlsx]1617-Q3'!$B$1:$HA$1000,B21,FALSE),INDIRECT("'" &amp; $C$1 &amp; "'!" &amp; C21))="","",IF($K$1&lt;&gt;'GMPP Return'!$F$25,HLOOKUP('GMPP Return'!$C$25,'[2015-12-15 GMPP Data Hub Open v2.xlsx]1617-Q3'!$B$1:$HA$1000,B21,FALSE),INDIRECT("'" &amp; $C$1 &amp; "'!" &amp; C21)))</t>
  </si>
  <si>
    <t>if(if($L$1&lt;&gt;'GMPP Return'!$F$25,HLOOKUP('GMPP Return'!$C$25,'[2015-12-15 GMPP Data Hub Open v2.xlsx]1617-Q4'!$B$1:$HA$1000,B21,FALSE),INDIRECT("'" &amp; $C$1 &amp; "'!" &amp; C21))="","",IF($L$1&lt;&gt;'GMPP Return'!$F$25,HLOOKUP('GMPP Return'!$C$25,'[2015-12-15 GMPP Data Hub Open v2.xlsx]1617-Q4'!$B$1:$HA$1000,B21,FALSE),INDIRECT("'" &amp; $C$1 &amp; "'!" &amp; C21)))</t>
  </si>
  <si>
    <t>if(if($K$1&lt;&gt;'GMPP Return'!$F$25,HLOOKUP('GMPP Return'!$C$25,'[2015-12-15 GMPP Data Hub Open v2.xlsx]1617-Q3'!$B$1:$HA$1000,B22,FALSE),INDIRECT("'" &amp; $C$1 &amp; "'!" &amp; C22))="","",IF($K$1&lt;&gt;'GMPP Return'!$F$25,HLOOKUP('GMPP Return'!$C$25,'[2015-12-15 GMPP Data Hub Open v2.xlsx]1617-Q3'!$B$1:$HA$1000,B22,FALSE),INDIRECT("'" &amp; $C$1 &amp; "'!" &amp; C22)))</t>
  </si>
  <si>
    <t>if(if($L$1&lt;&gt;'GMPP Return'!$F$25,HLOOKUP('GMPP Return'!$C$25,'[2015-12-15 GMPP Data Hub Open v2.xlsx]1617-Q4'!$B$1:$HA$1000,B22,FALSE),INDIRECT("'" &amp; $C$1 &amp; "'!" &amp; C22))="","",IF($L$1&lt;&gt;'GMPP Return'!$F$25,HLOOKUP('GMPP Return'!$C$25,'[2015-12-15 GMPP Data Hub Open v2.xlsx]1617-Q4'!$B$1:$HA$1000,B22,FALSE),INDIRECT("'" &amp; $C$1 &amp; "'!" &amp; C22)))</t>
  </si>
  <si>
    <t>if(if($K$1&lt;&gt;'GMPP Return'!$F$25,HLOOKUP('GMPP Return'!$C$25,'[2015-12-15 GMPP Data Hub Open v2.xlsx]1617-Q3'!$B$1:$HA$1000,B23,FALSE),INDIRECT("'" &amp; $C$1 &amp; "'!" &amp; C23))="","",IF($K$1&lt;&gt;'GMPP Return'!$F$25,HLOOKUP('GMPP Return'!$C$25,'[2015-12-15 GMPP Data Hub Open v2.xlsx]1617-Q3'!$B$1:$HA$1000,B23,FALSE),INDIRECT("'" &amp; $C$1 &amp; "'!" &amp; C23)))</t>
  </si>
  <si>
    <t>if(if($L$1&lt;&gt;'GMPP Return'!$F$25,HLOOKUP('GMPP Return'!$C$25,'[2015-12-15 GMPP Data Hub Open v2.xlsx]1617-Q4'!$B$1:$HA$1000,B23,FALSE),INDIRECT("'" &amp; $C$1 &amp; "'!" &amp; C23))="","",IF($L$1&lt;&gt;'GMPP Return'!$F$25,HLOOKUP('GMPP Return'!$C$25,'[2015-12-15 GMPP Data Hub Open v2.xlsx]1617-Q4'!$B$1:$HA$1000,B23,FALSE),INDIRECT("'" &amp; $C$1 &amp; "'!" &amp; C23)))</t>
  </si>
  <si>
    <t>if(if($K$1&lt;&gt;'GMPP Return'!$F$25,HLOOKUP('GMPP Return'!$C$25,'[2015-12-15 GMPP Data Hub Open v2.xlsx]1617-Q3'!$B$1:$HA$1000,B24,FALSE),INDIRECT("'" &amp; $C$1 &amp; "'!" &amp; C24))="","",IF($K$1&lt;&gt;'GMPP Return'!$F$25,HLOOKUP('GMPP Return'!$C$25,'[2015-12-15 GMPP Data Hub Open v2.xlsx]1617-Q3'!$B$1:$HA$1000,B24,FALSE),INDIRECT("'" &amp; $C$1 &amp; "'!" &amp; C24)))</t>
  </si>
  <si>
    <t>if(if($L$1&lt;&gt;'GMPP Return'!$F$25,HLOOKUP('GMPP Return'!$C$25,'[2015-12-15 GMPP Data Hub Open v2.xlsx]1617-Q4'!$B$1:$HA$1000,B24,FALSE),INDIRECT("'" &amp; $C$1 &amp; "'!" &amp; C24))="","",IF($L$1&lt;&gt;'GMPP Return'!$F$25,HLOOKUP('GMPP Return'!$C$25,'[2015-12-15 GMPP Data Hub Open v2.xlsx]1617-Q4'!$B$1:$HA$1000,B24,FALSE),INDIRECT("'" &amp; $C$1 &amp; "'!" &amp; C24)))</t>
  </si>
  <si>
    <t>if(if($K$1&lt;&gt;'GMPP Return'!$F$25,HLOOKUP('GMPP Return'!$C$25,'[2015-12-15 GMPP Data Hub Open v2.xlsx]1617-Q3'!$B$1:$HA$1000,B25,FALSE),INDIRECT("'" &amp; $C$1 &amp; "'!" &amp; C25))="","",IF($K$1&lt;&gt;'GMPP Return'!$F$25,HLOOKUP('GMPP Return'!$C$25,'[2015-12-15 GMPP Data Hub Open v2.xlsx]1617-Q3'!$B$1:$HA$1000,B25,FALSE),INDIRECT("'" &amp; $C$1 &amp; "'!" &amp; C25)))</t>
  </si>
  <si>
    <t>if(if($L$1&lt;&gt;'GMPP Return'!$F$25,HLOOKUP('GMPP Return'!$C$25,'[2015-12-15 GMPP Data Hub Open v2.xlsx]1617-Q4'!$B$1:$HA$1000,B25,FALSE),INDIRECT("'" &amp; $C$1 &amp; "'!" &amp; C25))="","",IF($L$1&lt;&gt;'GMPP Return'!$F$25,HLOOKUP('GMPP Return'!$C$25,'[2015-12-15 GMPP Data Hub Open v2.xlsx]1617-Q4'!$B$1:$HA$1000,B25,FALSE),INDIRECT("'" &amp; $C$1 &amp; "'!" &amp; C25)))</t>
  </si>
  <si>
    <t>if(if($K$1&lt;&gt;'GMPP Return'!$F$25,HLOOKUP('GMPP Return'!$C$25,'[2015-12-15 GMPP Data Hub Open v2.xlsx]1617-Q3'!$B$1:$HA$1000,B26,FALSE),INDIRECT("'" &amp; $C$1 &amp; "'!" &amp; C26))="","",IF($K$1&lt;&gt;'GMPP Return'!$F$25,HLOOKUP('GMPP Return'!$C$25,'[2015-12-15 GMPP Data Hub Open v2.xlsx]1617-Q3'!$B$1:$HA$1000,B26,FALSE),INDIRECT("'" &amp; $C$1 &amp; "'!" &amp; C26)))</t>
  </si>
  <si>
    <t>if(if($L$1&lt;&gt;'GMPP Return'!$F$25,HLOOKUP('GMPP Return'!$C$25,'[2015-12-15 GMPP Data Hub Open v2.xlsx]1617-Q4'!$B$1:$HA$1000,B26,FALSE),INDIRECT("'" &amp; $C$1 &amp; "'!" &amp; C26))="","",IF($L$1&lt;&gt;'GMPP Return'!$F$25,HLOOKUP('GMPP Return'!$C$25,'[2015-12-15 GMPP Data Hub Open v2.xlsx]1617-Q4'!$B$1:$HA$1000,B26,FALSE),INDIRECT("'" &amp; $C$1 &amp; "'!" &amp; C26)))</t>
  </si>
  <si>
    <t>if(if($K$1&lt;&gt;'GMPP Return'!$F$25,HLOOKUP('GMPP Return'!$C$25,'[2015-12-15 GMPP Data Hub Open v2.xlsx]1617-Q3'!$B$1:$HA$1000,B27,FALSE),INDIRECT("'" &amp; $C$1 &amp; "'!" &amp; C27))="","",IF($K$1&lt;&gt;'GMPP Return'!$F$25,HLOOKUP('GMPP Return'!$C$25,'[2015-12-15 GMPP Data Hub Open v2.xlsx]1617-Q3'!$B$1:$HA$1000,B27,FALSE),INDIRECT("'" &amp; $C$1 &amp; "'!" &amp; C27)))</t>
  </si>
  <si>
    <t>if(if($L$1&lt;&gt;'GMPP Return'!$F$25,HLOOKUP('GMPP Return'!$C$25,'[2015-12-15 GMPP Data Hub Open v2.xlsx]1617-Q4'!$B$1:$HA$1000,B27,FALSE),INDIRECT("'" &amp; $C$1 &amp; "'!" &amp; C27))="","",IF($L$1&lt;&gt;'GMPP Return'!$F$25,HLOOKUP('GMPP Return'!$C$25,'[2015-12-15 GMPP Data Hub Open v2.xlsx]1617-Q4'!$B$1:$HA$1000,B27,FALSE),INDIRECT("'" &amp; $C$1 &amp; "'!" &amp; C27)))</t>
  </si>
  <si>
    <t>if(if($K$1&lt;&gt;'GMPP Return'!$F$25,HLOOKUP('GMPP Return'!$C$25,'[2015-12-15 GMPP Data Hub Open v2.xlsx]1617-Q3'!$B$1:$HA$1000,B28,FALSE),INDIRECT("'" &amp; $C$1 &amp; "'!" &amp; C28))="","",IF($K$1&lt;&gt;'GMPP Return'!$F$25,HLOOKUP('GMPP Return'!$C$25,'[2015-12-15 GMPP Data Hub Open v2.xlsx]1617-Q3'!$B$1:$HA$1000,B28,FALSE),INDIRECT("'" &amp; $C$1 &amp; "'!" &amp; C28)))</t>
  </si>
  <si>
    <t>if(if($L$1&lt;&gt;'GMPP Return'!$F$25,HLOOKUP('GMPP Return'!$C$25,'[2015-12-15 GMPP Data Hub Open v2.xlsx]1617-Q4'!$B$1:$HA$1000,B28,FALSE),INDIRECT("'" &amp; $C$1 &amp; "'!" &amp; C28))="","",IF($L$1&lt;&gt;'GMPP Return'!$F$25,HLOOKUP('GMPP Return'!$C$25,'[2015-12-15 GMPP Data Hub Open v2.xlsx]1617-Q4'!$B$1:$HA$1000,B28,FALSE),INDIRECT("'" &amp; $C$1 &amp; "'!" &amp; C28)))</t>
  </si>
  <si>
    <t>if(if($K$1&lt;&gt;'GMPP Return'!$F$25,HLOOKUP('GMPP Return'!$C$25,'[2015-12-15 GMPP Data Hub Open v2.xlsx]1617-Q3'!$B$1:$HA$1000,B29,FALSE),INDIRECT("'" &amp; $C$1 &amp; "'!" &amp; C29))="","",IF($K$1&lt;&gt;'GMPP Return'!$F$25,HLOOKUP('GMPP Return'!$C$25,'[2015-12-15 GMPP Data Hub Open v2.xlsx]1617-Q3'!$B$1:$HA$1000,B29,FALSE),INDIRECT("'" &amp; $C$1 &amp; "'!" &amp; C29)))</t>
  </si>
  <si>
    <t>if(if($L$1&lt;&gt;'GMPP Return'!$F$25,HLOOKUP('GMPP Return'!$C$25,'[2015-12-15 GMPP Data Hub Open v2.xlsx]1617-Q4'!$B$1:$HA$1000,B29,FALSE),INDIRECT("'" &amp; $C$1 &amp; "'!" &amp; C29))="","",IF($L$1&lt;&gt;'GMPP Return'!$F$25,HLOOKUP('GMPP Return'!$C$25,'[2015-12-15 GMPP Data Hub Open v2.xlsx]1617-Q4'!$B$1:$HA$1000,B29,FALSE),INDIRECT("'" &amp; $C$1 &amp; "'!" &amp; C29)))</t>
  </si>
  <si>
    <t>if(if($K$1&lt;&gt;'GMPP Return'!$F$25,HLOOKUP('GMPP Return'!$C$25,'[2015-12-15 GMPP Data Hub Open v2.xlsx]1617-Q3'!$B$1:$HA$1000,B30,FALSE),INDIRECT("'" &amp; $C$1 &amp; "'!" &amp; C30))="","",IF($K$1&lt;&gt;'GMPP Return'!$F$25,HLOOKUP('GMPP Return'!$C$25,'[2015-12-15 GMPP Data Hub Open v2.xlsx]1617-Q3'!$B$1:$HA$1000,B30,FALSE),INDIRECT("'" &amp; $C$1 &amp; "'!" &amp; C30)))</t>
  </si>
  <si>
    <t>if(if($L$1&lt;&gt;'GMPP Return'!$F$25,HLOOKUP('GMPP Return'!$C$25,'[2015-12-15 GMPP Data Hub Open v2.xlsx]1617-Q4'!$B$1:$HA$1000,B30,FALSE),INDIRECT("'" &amp; $C$1 &amp; "'!" &amp; C30))="","",IF($L$1&lt;&gt;'GMPP Return'!$F$25,HLOOKUP('GMPP Return'!$C$25,'[2015-12-15 GMPP Data Hub Open v2.xlsx]1617-Q4'!$B$1:$HA$1000,B30,FALSE),INDIRECT("'" &amp; $C$1 &amp; "'!" &amp; C30)))</t>
  </si>
  <si>
    <t>if(if($K$1&lt;&gt;'GMPP Return'!$F$25,HLOOKUP('GMPP Return'!$C$25,'[2015-12-15 GMPP Data Hub Open v2.xlsx]1617-Q3'!$B$1:$HA$1000,B31,FALSE),INDIRECT("'" &amp; $C$1 &amp; "'!" &amp; C31))="","",IF($K$1&lt;&gt;'GMPP Return'!$F$25,HLOOKUP('GMPP Return'!$C$25,'[2015-12-15 GMPP Data Hub Open v2.xlsx]1617-Q3'!$B$1:$HA$1000,B31,FALSE),INDIRECT("'" &amp; $C$1 &amp; "'!" &amp; C31)))</t>
  </si>
  <si>
    <t>if(if($L$1&lt;&gt;'GMPP Return'!$F$25,HLOOKUP('GMPP Return'!$C$25,'[2015-12-15 GMPP Data Hub Open v2.xlsx]1617-Q4'!$B$1:$HA$1000,B31,FALSE),INDIRECT("'" &amp; $C$1 &amp; "'!" &amp; C31))="","",IF($L$1&lt;&gt;'GMPP Return'!$F$25,HLOOKUP('GMPP Return'!$C$25,'[2015-12-15 GMPP Data Hub Open v2.xlsx]1617-Q4'!$B$1:$HA$1000,B31,FALSE),INDIRECT("'" &amp; $C$1 &amp; "'!" &amp; C31)))</t>
  </si>
  <si>
    <t>if(if($K$1&lt;&gt;'GMPP Return'!$F$25,HLOOKUP('GMPP Return'!$C$25,'[2015-12-15 GMPP Data Hub Open v2.xlsx]1617-Q3'!$B$1:$HA$1000,B32,FALSE),INDIRECT("'" &amp; $C$1 &amp; "'!" &amp; C32))="","",IF($K$1&lt;&gt;'GMPP Return'!$F$25,HLOOKUP('GMPP Return'!$C$25,'[2015-12-15 GMPP Data Hub Open v2.xlsx]1617-Q3'!$B$1:$HA$1000,B32,FALSE),INDIRECT("'" &amp; $C$1 &amp; "'!" &amp; C32)))</t>
  </si>
  <si>
    <t>if(if($L$1&lt;&gt;'GMPP Return'!$F$25,HLOOKUP('GMPP Return'!$C$25,'[2015-12-15 GMPP Data Hub Open v2.xlsx]1617-Q4'!$B$1:$HA$1000,B32,FALSE),INDIRECT("'" &amp; $C$1 &amp; "'!" &amp; C32))="","",IF($L$1&lt;&gt;'GMPP Return'!$F$25,HLOOKUP('GMPP Return'!$C$25,'[2015-12-15 GMPP Data Hub Open v2.xlsx]1617-Q4'!$B$1:$HA$1000,B32,FALSE),INDIRECT("'" &amp; $C$1 &amp; "'!" &amp; C32)))</t>
  </si>
  <si>
    <t>if(if($K$1&lt;&gt;'GMPP Return'!$F$25,HLOOKUP('GMPP Return'!$C$25,'[2015-12-15 GMPP Data Hub Open v2.xlsx]1617-Q3'!$B$1:$HA$1000,B33,FALSE),INDIRECT("'" &amp; $C$1 &amp; "'!" &amp; C33))="","",IF($K$1&lt;&gt;'GMPP Return'!$F$25,HLOOKUP('GMPP Return'!$C$25,'[2015-12-15 GMPP Data Hub Open v2.xlsx]1617-Q3'!$B$1:$HA$1000,B33,FALSE),INDIRECT("'" &amp; $C$1 &amp; "'!" &amp; C33)))</t>
  </si>
  <si>
    <t>if(if($L$1&lt;&gt;'GMPP Return'!$F$25,HLOOKUP('GMPP Return'!$C$25,'[2015-12-15 GMPP Data Hub Open v2.xlsx]1617-Q4'!$B$1:$HA$1000,B33,FALSE),INDIRECT("'" &amp; $C$1 &amp; "'!" &amp; C33))="","",IF($L$1&lt;&gt;'GMPP Return'!$F$25,HLOOKUP('GMPP Return'!$C$25,'[2015-12-15 GMPP Data Hub Open v2.xlsx]1617-Q4'!$B$1:$HA$1000,B33,FALSE),INDIRECT("'" &amp; $C$1 &amp; "'!" &amp; C33)))</t>
  </si>
  <si>
    <t>if(if($K$1&lt;&gt;'GMPP Return'!$F$25,HLOOKUP('GMPP Return'!$C$25,'[2015-12-15 GMPP Data Hub Open v2.xlsx]1617-Q3'!$B$1:$HA$1000,B34,FALSE),INDIRECT("'" &amp; $C$1 &amp; "'!" &amp; C34))="","",IF($K$1&lt;&gt;'GMPP Return'!$F$25,HLOOKUP('GMPP Return'!$C$25,'[2015-12-15 GMPP Data Hub Open v2.xlsx]1617-Q3'!$B$1:$HA$1000,B34,FALSE),INDIRECT("'" &amp; $C$1 &amp; "'!" &amp; C34)))</t>
  </si>
  <si>
    <t>if(if($L$1&lt;&gt;'GMPP Return'!$F$25,HLOOKUP('GMPP Return'!$C$25,'[2015-12-15 GMPP Data Hub Open v2.xlsx]1617-Q4'!$B$1:$HA$1000,B34,FALSE),INDIRECT("'" &amp; $C$1 &amp; "'!" &amp; C34))="","",IF($L$1&lt;&gt;'GMPP Return'!$F$25,HLOOKUP('GMPP Return'!$C$25,'[2015-12-15 GMPP Data Hub Open v2.xlsx]1617-Q4'!$B$1:$HA$1000,B34,FALSE),INDIRECT("'" &amp; $C$1 &amp; "'!" &amp; C34)))</t>
  </si>
  <si>
    <t>if(if($K$1&lt;&gt;'GMPP Return'!$F$25,HLOOKUP('GMPP Return'!$C$25,'[2015-12-15 GMPP Data Hub Open v2.xlsx]1617-Q3'!$B$1:$HA$1000,B35,FALSE),INDIRECT("'" &amp; $C$1 &amp; "'!" &amp; C35))="","",IF($K$1&lt;&gt;'GMPP Return'!$F$25,HLOOKUP('GMPP Return'!$C$25,'[2015-12-15 GMPP Data Hub Open v2.xlsx]1617-Q3'!$B$1:$HA$1000,B35,FALSE),INDIRECT("'" &amp; $C$1 &amp; "'!" &amp; C35)))</t>
  </si>
  <si>
    <t>if(if($L$1&lt;&gt;'GMPP Return'!$F$25,HLOOKUP('GMPP Return'!$C$25,'[2015-12-15 GMPP Data Hub Open v2.xlsx]1617-Q4'!$B$1:$HA$1000,B35,FALSE),INDIRECT("'" &amp; $C$1 &amp; "'!" &amp; C35))="","",IF($L$1&lt;&gt;'GMPP Return'!$F$25,HLOOKUP('GMPP Return'!$C$25,'[2015-12-15 GMPP Data Hub Open v2.xlsx]1617-Q4'!$B$1:$HA$1000,B35,FALSE),INDIRECT("'" &amp; $C$1 &amp; "'!" &amp; C35)))</t>
  </si>
  <si>
    <t>if(if($K$1&lt;&gt;'GMPP Return'!$F$25,HLOOKUP('GMPP Return'!$C$25,'[2015-12-15 GMPP Data Hub Open v2.xlsx]1617-Q3'!$B$1:$HA$1000,B36,FALSE),INDIRECT("'" &amp; $C$1 &amp; "'!" &amp; C36))="","",IF($K$1&lt;&gt;'GMPP Return'!$F$25,HLOOKUP('GMPP Return'!$C$25,'[2015-12-15 GMPP Data Hub Open v2.xlsx]1617-Q3'!$B$1:$HA$1000,B36,FALSE),INDIRECT("'" &amp; $C$1 &amp; "'!" &amp; C36)))</t>
  </si>
  <si>
    <t>if(if($L$1&lt;&gt;'GMPP Return'!$F$25,HLOOKUP('GMPP Return'!$C$25,'[2015-12-15 GMPP Data Hub Open v2.xlsx]1617-Q4'!$B$1:$HA$1000,B36,FALSE),INDIRECT("'" &amp; $C$1 &amp; "'!" &amp; C36))="","",IF($L$1&lt;&gt;'GMPP Return'!$F$25,HLOOKUP('GMPP Return'!$C$25,'[2015-12-15 GMPP Data Hub Open v2.xlsx]1617-Q4'!$B$1:$HA$1000,B36,FALSE),INDIRECT("'" &amp; $C$1 &amp; "'!" &amp; C36)))</t>
  </si>
  <si>
    <t>if(if($K$1&lt;&gt;'GMPP Return'!$F$25,HLOOKUP('GMPP Return'!$C$25,'[2015-12-15 GMPP Data Hub Open v2.xlsx]1617-Q3'!$B$1:$HA$1000,B37,FALSE),INDIRECT("'" &amp; $C$1 &amp; "'!" &amp; C37))="","",IF($K$1&lt;&gt;'GMPP Return'!$F$25,HLOOKUP('GMPP Return'!$C$25,'[2015-12-15 GMPP Data Hub Open v2.xlsx]1617-Q3'!$B$1:$HA$1000,B37,FALSE),INDIRECT("'" &amp; $C$1 &amp; "'!" &amp; C37)))</t>
  </si>
  <si>
    <t>if(if($L$1&lt;&gt;'GMPP Return'!$F$25,HLOOKUP('GMPP Return'!$C$25,'[2015-12-15 GMPP Data Hub Open v2.xlsx]1617-Q4'!$B$1:$HA$1000,B37,FALSE),INDIRECT("'" &amp; $C$1 &amp; "'!" &amp; C37))="","",IF($L$1&lt;&gt;'GMPP Return'!$F$25,HLOOKUP('GMPP Return'!$C$25,'[2015-12-15 GMPP Data Hub Open v2.xlsx]1617-Q4'!$B$1:$HA$1000,B37,FALSE),INDIRECT("'" &amp; $C$1 &amp; "'!" &amp; C37)))</t>
  </si>
  <si>
    <t>if(if($K$1&lt;&gt;'GMPP Return'!$F$25,HLOOKUP('GMPP Return'!$C$25,'[2015-12-15 GMPP Data Hub Open v2.xlsx]1617-Q3'!$B$1:$HA$1000,B38,FALSE),INDIRECT("'" &amp; $C$1 &amp; "'!" &amp; C38))="","",IF($K$1&lt;&gt;'GMPP Return'!$F$25,HLOOKUP('GMPP Return'!$C$25,'[2015-12-15 GMPP Data Hub Open v2.xlsx]1617-Q3'!$B$1:$HA$1000,B38,FALSE),INDIRECT("'" &amp; $C$1 &amp; "'!" &amp; C38)))</t>
  </si>
  <si>
    <t>if(if($L$1&lt;&gt;'GMPP Return'!$F$25,HLOOKUP('GMPP Return'!$C$25,'[2015-12-15 GMPP Data Hub Open v2.xlsx]1617-Q4'!$B$1:$HA$1000,B38,FALSE),INDIRECT("'" &amp; $C$1 &amp; "'!" &amp; C38))="","",IF($L$1&lt;&gt;'GMPP Return'!$F$25,HLOOKUP('GMPP Return'!$C$25,'[2015-12-15 GMPP Data Hub Open v2.xlsx]1617-Q4'!$B$1:$HA$1000,B38,FALSE),INDIRECT("'" &amp; $C$1 &amp; "'!" &amp; C38)))</t>
  </si>
  <si>
    <t>if(if($K$1&lt;&gt;'GMPP Return'!$F$25,HLOOKUP('GMPP Return'!$C$25,'[2015-12-15 GMPP Data Hub Open v2.xlsx]1617-Q3'!$B$1:$HA$1000,B39,FALSE),INDIRECT("'" &amp; $C$1 &amp; "'!" &amp; C39))="","",IF($K$1&lt;&gt;'GMPP Return'!$F$25,HLOOKUP('GMPP Return'!$C$25,'[2015-12-15 GMPP Data Hub Open v2.xlsx]1617-Q3'!$B$1:$HA$1000,B39,FALSE),INDIRECT("'" &amp; $C$1 &amp; "'!" &amp; C39)))</t>
  </si>
  <si>
    <t>if(if($L$1&lt;&gt;'GMPP Return'!$F$25,HLOOKUP('GMPP Return'!$C$25,'[2015-12-15 GMPP Data Hub Open v2.xlsx]1617-Q4'!$B$1:$HA$1000,B39,FALSE),INDIRECT("'" &amp; $C$1 &amp; "'!" &amp; C39))="","",IF($L$1&lt;&gt;'GMPP Return'!$F$25,HLOOKUP('GMPP Return'!$C$25,'[2015-12-15 GMPP Data Hub Open v2.xlsx]1617-Q4'!$B$1:$HA$1000,B39,FALSE),INDIRECT("'" &amp; $C$1 &amp; "'!" &amp; C39)))</t>
  </si>
  <si>
    <t>if(if($K$1&lt;&gt;'GMPP Return'!$F$25,HLOOKUP('GMPP Return'!$C$25,'[2015-12-15 GMPP Data Hub Open v2.xlsx]1617-Q3'!$B$1:$HA$1000,B40,FALSE),INDIRECT("'" &amp; $C$1 &amp; "'!" &amp; C40))="","",IF($K$1&lt;&gt;'GMPP Return'!$F$25,HLOOKUP('GMPP Return'!$C$25,'[2015-12-15 GMPP Data Hub Open v2.xlsx]1617-Q3'!$B$1:$HA$1000,B40,FALSE),INDIRECT("'" &amp; $C$1 &amp; "'!" &amp; C40)))</t>
  </si>
  <si>
    <t>if(if($L$1&lt;&gt;'GMPP Return'!$F$25,HLOOKUP('GMPP Return'!$C$25,'[2015-12-15 GMPP Data Hub Open v2.xlsx]1617-Q4'!$B$1:$HA$1000,B40,FALSE),INDIRECT("'" &amp; $C$1 &amp; "'!" &amp; C40))="","",IF($L$1&lt;&gt;'GMPP Return'!$F$25,HLOOKUP('GMPP Return'!$C$25,'[2015-12-15 GMPP Data Hub Open v2.xlsx]1617-Q4'!$B$1:$HA$1000,B40,FALSE),INDIRECT("'" &amp; $C$1 &amp; "'!" &amp; C40)))</t>
  </si>
  <si>
    <t>if(if($K$1&lt;&gt;'GMPP Return'!$F$25,HLOOKUP('GMPP Return'!$C$25,'[2015-12-15 GMPP Data Hub Open v2.xlsx]1617-Q3'!$B$1:$HA$1000,B41,FALSE),INDIRECT("'" &amp; $C$1 &amp; "'!" &amp; C41))="","",IF($K$1&lt;&gt;'GMPP Return'!$F$25,HLOOKUP('GMPP Return'!$C$25,'[2015-12-15 GMPP Data Hub Open v2.xlsx]1617-Q3'!$B$1:$HA$1000,B41,FALSE),INDIRECT("'" &amp; $C$1 &amp; "'!" &amp; C41)))</t>
  </si>
  <si>
    <t>if(if($L$1&lt;&gt;'GMPP Return'!$F$25,HLOOKUP('GMPP Return'!$C$25,'[2015-12-15 GMPP Data Hub Open v2.xlsx]1617-Q4'!$B$1:$HA$1000,B41,FALSE),INDIRECT("'" &amp; $C$1 &amp; "'!" &amp; C41))="","",IF($L$1&lt;&gt;'GMPP Return'!$F$25,HLOOKUP('GMPP Return'!$C$25,'[2015-12-15 GMPP Data Hub Open v2.xlsx]1617-Q4'!$B$1:$HA$1000,B41,FALSE),INDIRECT("'" &amp; $C$1 &amp; "'!" &amp; C41)))</t>
  </si>
  <si>
    <t>if(if($K$1&lt;&gt;'GMPP Return'!$F$25,HLOOKUP('GMPP Return'!$C$25,'[2015-12-15 GMPP Data Hub Open v2.xlsx]1617-Q3'!$B$1:$HA$1000,B42,FALSE),INDIRECT("'" &amp; $C$1 &amp; "'!" &amp; C42))="","",IF($K$1&lt;&gt;'GMPP Return'!$F$25,HLOOKUP('GMPP Return'!$C$25,'[2015-12-15 GMPP Data Hub Open v2.xlsx]1617-Q3'!$B$1:$HA$1000,B42,FALSE),INDIRECT("'" &amp; $C$1 &amp; "'!" &amp; C42)))</t>
  </si>
  <si>
    <t>if(if($L$1&lt;&gt;'GMPP Return'!$F$25,HLOOKUP('GMPP Return'!$C$25,'[2015-12-15 GMPP Data Hub Open v2.xlsx]1617-Q4'!$B$1:$HA$1000,B42,FALSE),INDIRECT("'" &amp; $C$1 &amp; "'!" &amp; C42))="","",IF($L$1&lt;&gt;'GMPP Return'!$F$25,HLOOKUP('GMPP Return'!$C$25,'[2015-12-15 GMPP Data Hub Open v2.xlsx]1617-Q4'!$B$1:$HA$1000,B42,FALSE),INDIRECT("'" &amp; $C$1 &amp; "'!" &amp; C42)))</t>
  </si>
  <si>
    <t>if(if($K$1&lt;&gt;'GMPP Return'!$F$25,HLOOKUP('GMPP Return'!$C$25,'[2015-12-15 GMPP Data Hub Open v2.xlsx]1617-Q3'!$B$1:$HA$1000,B43,FALSE),INDIRECT("'" &amp; $C$1 &amp; "'!" &amp; C43))="","",IF($K$1&lt;&gt;'GMPP Return'!$F$25,HLOOKUP('GMPP Return'!$C$25,'[2015-12-15 GMPP Data Hub Open v2.xlsx]1617-Q3'!$B$1:$HA$1000,B43,FALSE),INDIRECT("'" &amp; $C$1 &amp; "'!" &amp; C43)))</t>
  </si>
  <si>
    <t>if(if($L$1&lt;&gt;'GMPP Return'!$F$25,HLOOKUP('GMPP Return'!$C$25,'[2015-12-15 GMPP Data Hub Open v2.xlsx]1617-Q4'!$B$1:$HA$1000,B43,FALSE),INDIRECT("'" &amp; $C$1 &amp; "'!" &amp; C43))="","",IF($L$1&lt;&gt;'GMPP Return'!$F$25,HLOOKUP('GMPP Return'!$C$25,'[2015-12-15 GMPP Data Hub Open v2.xlsx]1617-Q4'!$B$1:$HA$1000,B43,FALSE),INDIRECT("'" &amp; $C$1 &amp; "'!" &amp; C43)))</t>
  </si>
  <si>
    <t>if(if($K$1&lt;&gt;'GMPP Return'!$F$25,HLOOKUP('GMPP Return'!$C$25,'[2015-12-15 GMPP Data Hub Open v2.xlsx]1617-Q3'!$B$1:$HA$1000,B44,FALSE),INDIRECT("'" &amp; $C$1 &amp; "'!" &amp; C44))="","",IF($K$1&lt;&gt;'GMPP Return'!$F$25,HLOOKUP('GMPP Return'!$C$25,'[2015-12-15 GMPP Data Hub Open v2.xlsx]1617-Q3'!$B$1:$HA$1000,B44,FALSE),INDIRECT("'" &amp; $C$1 &amp; "'!" &amp; C44)))</t>
  </si>
  <si>
    <t>if(if($L$1&lt;&gt;'GMPP Return'!$F$25,HLOOKUP('GMPP Return'!$C$25,'[2015-12-15 GMPP Data Hub Open v2.xlsx]1617-Q4'!$B$1:$HA$1000,B44,FALSE),INDIRECT("'" &amp; $C$1 &amp; "'!" &amp; C44))="","",IF($L$1&lt;&gt;'GMPP Return'!$F$25,HLOOKUP('GMPP Return'!$C$25,'[2015-12-15 GMPP Data Hub Open v2.xlsx]1617-Q4'!$B$1:$HA$1000,B44,FALSE),INDIRECT("'" &amp; $C$1 &amp; "'!" &amp; C44)))</t>
  </si>
  <si>
    <t>if(if($K$1&lt;&gt;'GMPP Return'!$F$25,HLOOKUP('GMPP Return'!$C$25,'[2015-12-15 GMPP Data Hub Open v2.xlsx]1617-Q3'!$B$1:$HA$1000,B45,FALSE),INDIRECT("'" &amp; $C$1 &amp; "'!" &amp; C45))="","",IF($K$1&lt;&gt;'GMPP Return'!$F$25,HLOOKUP('GMPP Return'!$C$25,'[2015-12-15 GMPP Data Hub Open v2.xlsx]1617-Q3'!$B$1:$HA$1000,B45,FALSE),INDIRECT("'" &amp; $C$1 &amp; "'!" &amp; C45)))</t>
  </si>
  <si>
    <t>if(if($L$1&lt;&gt;'GMPP Return'!$F$25,HLOOKUP('GMPP Return'!$C$25,'[2015-12-15 GMPP Data Hub Open v2.xlsx]1617-Q4'!$B$1:$HA$1000,B45,FALSE),INDIRECT("'" &amp; $C$1 &amp; "'!" &amp; C45))="","",IF($L$1&lt;&gt;'GMPP Return'!$F$25,HLOOKUP('GMPP Return'!$C$25,'[2015-12-15 GMPP Data Hub Open v2.xlsx]1617-Q4'!$B$1:$HA$1000,B45,FALSE),INDIRECT("'" &amp; $C$1 &amp; "'!" &amp; C45)))</t>
  </si>
  <si>
    <t>if(if($K$1&lt;&gt;'GMPP Return'!$F$25,HLOOKUP('GMPP Return'!$C$25,'[2015-12-15 GMPP Data Hub Open v2.xlsx]1617-Q3'!$B$1:$HA$1000,B46,FALSE),INDIRECT("'" &amp; $C$1 &amp; "'!" &amp; C46))="","",IF($K$1&lt;&gt;'GMPP Return'!$F$25,HLOOKUP('GMPP Return'!$C$25,'[2015-12-15 GMPP Data Hub Open v2.xlsx]1617-Q3'!$B$1:$HA$1000,B46,FALSE),INDIRECT("'" &amp; $C$1 &amp; "'!" &amp; C46)))</t>
  </si>
  <si>
    <t>if(if($L$1&lt;&gt;'GMPP Return'!$F$25,HLOOKUP('GMPP Return'!$C$25,'[2015-12-15 GMPP Data Hub Open v2.xlsx]1617-Q4'!$B$1:$HA$1000,B46,FALSE),INDIRECT("'" &amp; $C$1 &amp; "'!" &amp; C46))="","",IF($L$1&lt;&gt;'GMPP Return'!$F$25,HLOOKUP('GMPP Return'!$C$25,'[2015-12-15 GMPP Data Hub Open v2.xlsx]1617-Q4'!$B$1:$HA$1000,B46,FALSE),INDIRECT("'" &amp; $C$1 &amp; "'!" &amp; C46)))</t>
  </si>
  <si>
    <t>if(if($K$1&lt;&gt;'GMPP Return'!$F$25,HLOOKUP('GMPP Return'!$C$25,'[2015-12-15 GMPP Data Hub Open v2.xlsx]1617-Q3'!$B$1:$HA$1000,B47,FALSE),INDIRECT("'" &amp; $C$1 &amp; "'!" &amp; C47))="","",IF($K$1&lt;&gt;'GMPP Return'!$F$25,HLOOKUP('GMPP Return'!$C$25,'[2015-12-15 GMPP Data Hub Open v2.xlsx]1617-Q3'!$B$1:$HA$1000,B47,FALSE),INDIRECT("'" &amp; $C$1 &amp; "'!" &amp; C47)))</t>
  </si>
  <si>
    <t>if(if($L$1&lt;&gt;'GMPP Return'!$F$25,HLOOKUP('GMPP Return'!$C$25,'[2015-12-15 GMPP Data Hub Open v2.xlsx]1617-Q4'!$B$1:$HA$1000,B47,FALSE),INDIRECT("'" &amp; $C$1 &amp; "'!" &amp; C47))="","",IF($L$1&lt;&gt;'GMPP Return'!$F$25,HLOOKUP('GMPP Return'!$C$25,'[2015-12-15 GMPP Data Hub Open v2.xlsx]1617-Q4'!$B$1:$HA$1000,B47,FALSE),INDIRECT("'" &amp; $C$1 &amp; "'!" &amp; C47)))</t>
  </si>
  <si>
    <t>if(if($K$1&lt;&gt;'GMPP Return'!$F$25,HLOOKUP('GMPP Return'!$C$25,'[2015-12-15 GMPP Data Hub Open v2.xlsx]1617-Q3'!$B$1:$HA$1000,B48,FALSE),INDIRECT("'" &amp; $C$1 &amp; "'!" &amp; C48))="","",IF($K$1&lt;&gt;'GMPP Return'!$F$25,HLOOKUP('GMPP Return'!$C$25,'[2015-12-15 GMPP Data Hub Open v2.xlsx]1617-Q3'!$B$1:$HA$1000,B48,FALSE),INDIRECT("'" &amp; $C$1 &amp; "'!" &amp; C48)))</t>
  </si>
  <si>
    <t>if(if($L$1&lt;&gt;'GMPP Return'!$F$25,HLOOKUP('GMPP Return'!$C$25,'[2015-12-15 GMPP Data Hub Open v2.xlsx]1617-Q4'!$B$1:$HA$1000,B48,FALSE),INDIRECT("'" &amp; $C$1 &amp; "'!" &amp; C48))="","",IF($L$1&lt;&gt;'GMPP Return'!$F$25,HLOOKUP('GMPP Return'!$C$25,'[2015-12-15 GMPP Data Hub Open v2.xlsx]1617-Q4'!$B$1:$HA$1000,B48,FALSE),INDIRECT("'" &amp; $C$1 &amp; "'!" &amp; C48)))</t>
  </si>
  <si>
    <t>if(if($K$1&lt;&gt;'GMPP Return'!$F$25,HLOOKUP('GMPP Return'!$C$25,'[2015-12-15 GMPP Data Hub Open v2.xlsx]1617-Q3'!$B$1:$HA$1000,B49,FALSE),INDIRECT("'" &amp; $C$1 &amp; "'!" &amp; C49))="","",IF($K$1&lt;&gt;'GMPP Return'!$F$25,HLOOKUP('GMPP Return'!$C$25,'[2015-12-15 GMPP Data Hub Open v2.xlsx]1617-Q3'!$B$1:$HA$1000,B49,FALSE),INDIRECT("'" &amp; $C$1 &amp; "'!" &amp; C49)))</t>
  </si>
  <si>
    <t>if(if($L$1&lt;&gt;'GMPP Return'!$F$25,HLOOKUP('GMPP Return'!$C$25,'[2015-12-15 GMPP Data Hub Open v2.xlsx]1617-Q4'!$B$1:$HA$1000,B49,FALSE),INDIRECT("'" &amp; $C$1 &amp; "'!" &amp; C49))="","",IF($L$1&lt;&gt;'GMPP Return'!$F$25,HLOOKUP('GMPP Return'!$C$25,'[2015-12-15 GMPP Data Hub Open v2.xlsx]1617-Q4'!$B$1:$HA$1000,B49,FALSE),INDIRECT("'" &amp; $C$1 &amp; "'!" &amp; C49)))</t>
  </si>
  <si>
    <t>if(if($K$1&lt;&gt;'GMPP Return'!$F$25,HLOOKUP('GMPP Return'!$C$25,'[2015-12-15 GMPP Data Hub Open v2.xlsx]1617-Q3'!$B$1:$HA$1000,B50,FALSE),INDIRECT("'" &amp; $C$1 &amp; "'!" &amp; C50))="","",IF($K$1&lt;&gt;'GMPP Return'!$F$25,HLOOKUP('GMPP Return'!$C$25,'[2015-12-15 GMPP Data Hub Open v2.xlsx]1617-Q3'!$B$1:$HA$1000,B50,FALSE),INDIRECT("'" &amp; $C$1 &amp; "'!" &amp; C50)))</t>
  </si>
  <si>
    <t>if(if($L$1&lt;&gt;'GMPP Return'!$F$25,HLOOKUP('GMPP Return'!$C$25,'[2015-12-15 GMPP Data Hub Open v2.xlsx]1617-Q4'!$B$1:$HA$1000,B50,FALSE),INDIRECT("'" &amp; $C$1 &amp; "'!" &amp; C50))="","",IF($L$1&lt;&gt;'GMPP Return'!$F$25,HLOOKUP('GMPP Return'!$C$25,'[2015-12-15 GMPP Data Hub Open v2.xlsx]1617-Q4'!$B$1:$HA$1000,B50,FALSE),INDIRECT("'" &amp; $C$1 &amp; "'!" &amp; C50)))</t>
  </si>
  <si>
    <t>if(if($K$1&lt;&gt;'GMPP Return'!$F$25,HLOOKUP('GMPP Return'!$C$25,'[2015-12-15 GMPP Data Hub Open v2.xlsx]1617-Q3'!$B$1:$HA$1000,B51,FALSE),INDIRECT("'" &amp; $C$1 &amp; "'!" &amp; C51))="","",IF($K$1&lt;&gt;'GMPP Return'!$F$25,HLOOKUP('GMPP Return'!$C$25,'[2015-12-15 GMPP Data Hub Open v2.xlsx]1617-Q3'!$B$1:$HA$1000,B51,FALSE),INDIRECT("'" &amp; $C$1 &amp; "'!" &amp; C51)))</t>
  </si>
  <si>
    <t>if(if($L$1&lt;&gt;'GMPP Return'!$F$25,HLOOKUP('GMPP Return'!$C$25,'[2015-12-15 GMPP Data Hub Open v2.xlsx]1617-Q4'!$B$1:$HA$1000,B51,FALSE),INDIRECT("'" &amp; $C$1 &amp; "'!" &amp; C51))="","",IF($L$1&lt;&gt;'GMPP Return'!$F$25,HLOOKUP('GMPP Return'!$C$25,'[2015-12-15 GMPP Data Hub Open v2.xlsx]1617-Q4'!$B$1:$HA$1000,B51,FALSE),INDIRECT("'" &amp; $C$1 &amp; "'!" &amp; C51)))</t>
  </si>
  <si>
    <t>if(if($K$1&lt;&gt;'GMPP Return'!$F$25,HLOOKUP('GMPP Return'!$C$25,'[2015-12-15 GMPP Data Hub Open v2.xlsx]1617-Q3'!$B$1:$HA$1000,B52,FALSE),INDIRECT("'" &amp; $C$1 &amp; "'!" &amp; C52))="","",IF($K$1&lt;&gt;'GMPP Return'!$F$25,HLOOKUP('GMPP Return'!$C$25,'[2015-12-15 GMPP Data Hub Open v2.xlsx]1617-Q3'!$B$1:$HA$1000,B52,FALSE),INDIRECT("'" &amp; $C$1 &amp; "'!" &amp; C52)))</t>
  </si>
  <si>
    <t>if(if($L$1&lt;&gt;'GMPP Return'!$F$25,HLOOKUP('GMPP Return'!$C$25,'[2015-12-15 GMPP Data Hub Open v2.xlsx]1617-Q4'!$B$1:$HA$1000,B52,FALSE),INDIRECT("'" &amp; $C$1 &amp; "'!" &amp; C52))="","",IF($L$1&lt;&gt;'GMPP Return'!$F$25,HLOOKUP('GMPP Return'!$C$25,'[2015-12-15 GMPP Data Hub Open v2.xlsx]1617-Q4'!$B$1:$HA$1000,B52,FALSE),INDIRECT("'" &amp; $C$1 &amp; "'!" &amp; C52)))</t>
  </si>
  <si>
    <t>if(if($K$1&lt;&gt;'GMPP Return'!$F$25,HLOOKUP('GMPP Return'!$C$25,'[2015-12-15 GMPP Data Hub Open v2.xlsx]1617-Q3'!$B$1:$HA$1000,B53,FALSE),INDIRECT("'" &amp; $C$1 &amp; "'!" &amp; C53))="","",IF($K$1&lt;&gt;'GMPP Return'!$F$25,HLOOKUP('GMPP Return'!$C$25,'[2015-12-15 GMPP Data Hub Open v2.xlsx]1617-Q3'!$B$1:$HA$1000,B53,FALSE),INDIRECT("'" &amp; $C$1 &amp; "'!" &amp; C53)))</t>
  </si>
  <si>
    <t>if(if($L$1&lt;&gt;'GMPP Return'!$F$25,HLOOKUP('GMPP Return'!$C$25,'[2015-12-15 GMPP Data Hub Open v2.xlsx]1617-Q4'!$B$1:$HA$1000,B53,FALSE),INDIRECT("'" &amp; $C$1 &amp; "'!" &amp; C53))="","",IF($L$1&lt;&gt;'GMPP Return'!$F$25,HLOOKUP('GMPP Return'!$C$25,'[2015-12-15 GMPP Data Hub Open v2.xlsx]1617-Q4'!$B$1:$HA$1000,B53,FALSE),INDIRECT("'" &amp; $C$1 &amp; "'!" &amp; C53)))</t>
  </si>
  <si>
    <t>if(if($K$1&lt;&gt;'GMPP Return'!$F$25,HLOOKUP('GMPP Return'!$C$25,'[2015-12-15 GMPP Data Hub Open v2.xlsx]1617-Q3'!$B$1:$HA$1000,B54,FALSE),INDIRECT("'" &amp; $C$1 &amp; "'!" &amp; C54))="","",IF($K$1&lt;&gt;'GMPP Return'!$F$25,HLOOKUP('GMPP Return'!$C$25,'[2015-12-15 GMPP Data Hub Open v2.xlsx]1617-Q3'!$B$1:$HA$1000,B54,FALSE),INDIRECT("'" &amp; $C$1 &amp; "'!" &amp; C54)))</t>
  </si>
  <si>
    <t>if(if($L$1&lt;&gt;'GMPP Return'!$F$25,HLOOKUP('GMPP Return'!$C$25,'[2015-12-15 GMPP Data Hub Open v2.xlsx]1617-Q4'!$B$1:$HA$1000,B54,FALSE),INDIRECT("'" &amp; $C$1 &amp; "'!" &amp; C54))="","",IF($L$1&lt;&gt;'GMPP Return'!$F$25,HLOOKUP('GMPP Return'!$C$25,'[2015-12-15 GMPP Data Hub Open v2.xlsx]1617-Q4'!$B$1:$HA$1000,B54,FALSE),INDIRECT("'" &amp; $C$1 &amp; "'!" &amp; C54)))</t>
  </si>
  <si>
    <t>if(if($K$1&lt;&gt;'GMPP Return'!$F$25,HLOOKUP('GMPP Return'!$C$25,'[2015-12-15 GMPP Data Hub Open v2.xlsx]1617-Q3'!$B$1:$HA$1000,B55,FALSE),INDIRECT("'" &amp; $C$1 &amp; "'!" &amp; C55))="","",IF($K$1&lt;&gt;'GMPP Return'!$F$25,HLOOKUP('GMPP Return'!$C$25,'[2015-12-15 GMPP Data Hub Open v2.xlsx]1617-Q3'!$B$1:$HA$1000,B55,FALSE),INDIRECT("'" &amp; $C$1 &amp; "'!" &amp; C55)))</t>
  </si>
  <si>
    <t>if(if($L$1&lt;&gt;'GMPP Return'!$F$25,HLOOKUP('GMPP Return'!$C$25,'[2015-12-15 GMPP Data Hub Open v2.xlsx]1617-Q4'!$B$1:$HA$1000,B55,FALSE),INDIRECT("'" &amp; $C$1 &amp; "'!" &amp; C55))="","",IF($L$1&lt;&gt;'GMPP Return'!$F$25,HLOOKUP('GMPP Return'!$C$25,'[2015-12-15 GMPP Data Hub Open v2.xlsx]1617-Q4'!$B$1:$HA$1000,B55,FALSE),INDIRECT("'" &amp; $C$1 &amp; "'!" &amp; C55)))</t>
  </si>
  <si>
    <t>if(if($K$1&lt;&gt;'GMPP Return'!$F$25,HLOOKUP('GMPP Return'!$C$25,'[2015-12-15 GMPP Data Hub Open v2.xlsx]1617-Q3'!$B$1:$HA$1000,B56,FALSE),INDIRECT("'" &amp; $C$1 &amp; "'!" &amp; C56))="","",IF($K$1&lt;&gt;'GMPP Return'!$F$25,HLOOKUP('GMPP Return'!$C$25,'[2015-12-15 GMPP Data Hub Open v2.xlsx]1617-Q3'!$B$1:$HA$1000,B56,FALSE),INDIRECT("'" &amp; $C$1 &amp; "'!" &amp; C56)))</t>
  </si>
  <si>
    <t>if(if($L$1&lt;&gt;'GMPP Return'!$F$25,HLOOKUP('GMPP Return'!$C$25,'[2015-12-15 GMPP Data Hub Open v2.xlsx]1617-Q4'!$B$1:$HA$1000,B56,FALSE),INDIRECT("'" &amp; $C$1 &amp; "'!" &amp; C56))="","",IF($L$1&lt;&gt;'GMPP Return'!$F$25,HLOOKUP('GMPP Return'!$C$25,'[2015-12-15 GMPP Data Hub Open v2.xlsx]1617-Q4'!$B$1:$HA$1000,B56,FALSE),INDIRECT("'" &amp; $C$1 &amp; "'!" &amp; C56)))</t>
  </si>
  <si>
    <t>if(if($K$1&lt;&gt;'GMPP Return'!$F$25,HLOOKUP('GMPP Return'!$C$25,'[2015-12-15 GMPP Data Hub Open v2.xlsx]1617-Q3'!$B$1:$HA$1000,B57,FALSE),INDIRECT("'" &amp; $C$1 &amp; "'!" &amp; C57))="","",IF($K$1&lt;&gt;'GMPP Return'!$F$25,HLOOKUP('GMPP Return'!$C$25,'[2015-12-15 GMPP Data Hub Open v2.xlsx]1617-Q3'!$B$1:$HA$1000,B57,FALSE),INDIRECT("'" &amp; $C$1 &amp; "'!" &amp; C57)))</t>
  </si>
  <si>
    <t>if(if($L$1&lt;&gt;'GMPP Return'!$F$25,HLOOKUP('GMPP Return'!$C$25,'[2015-12-15 GMPP Data Hub Open v2.xlsx]1617-Q4'!$B$1:$HA$1000,B57,FALSE),INDIRECT("'" &amp; $C$1 &amp; "'!" &amp; C57))="","",IF($L$1&lt;&gt;'GMPP Return'!$F$25,HLOOKUP('GMPP Return'!$C$25,'[2015-12-15 GMPP Data Hub Open v2.xlsx]1617-Q4'!$B$1:$HA$1000,B57,FALSE),INDIRECT("'" &amp; $C$1 &amp; "'!" &amp; C57)))</t>
  </si>
  <si>
    <t>if(if($K$1&lt;&gt;'GMPP Return'!$F$25,HLOOKUP('GMPP Return'!$C$25,'[2015-12-15 GMPP Data Hub Open v2.xlsx]1617-Q3'!$B$1:$HA$1000,B58,FALSE),INDIRECT("'" &amp; $C$1 &amp; "'!" &amp; C58))="","",IF($K$1&lt;&gt;'GMPP Return'!$F$25,HLOOKUP('GMPP Return'!$C$25,'[2015-12-15 GMPP Data Hub Open v2.xlsx]1617-Q3'!$B$1:$HA$1000,B58,FALSE),INDIRECT("'" &amp; $C$1 &amp; "'!" &amp; C58)))</t>
  </si>
  <si>
    <t>if(if($L$1&lt;&gt;'GMPP Return'!$F$25,HLOOKUP('GMPP Return'!$C$25,'[2015-12-15 GMPP Data Hub Open v2.xlsx]1617-Q4'!$B$1:$HA$1000,B58,FALSE),INDIRECT("'" &amp; $C$1 &amp; "'!" &amp; C58))="","",IF($L$1&lt;&gt;'GMPP Return'!$F$25,HLOOKUP('GMPP Return'!$C$25,'[2015-12-15 GMPP Data Hub Open v2.xlsx]1617-Q4'!$B$1:$HA$1000,B58,FALSE),INDIRECT("'" &amp; $C$1 &amp; "'!" &amp; C58)))</t>
  </si>
  <si>
    <t>if(if($K$1&lt;&gt;'GMPP Return'!$F$25,HLOOKUP('GMPP Return'!$C$25,'[2015-12-15 GMPP Data Hub Open v2.xlsx]1617-Q3'!$B$1:$HA$1000,B59,FALSE),INDIRECT("'" &amp; $C$1 &amp; "'!" &amp; C59))="","",IF($K$1&lt;&gt;'GMPP Return'!$F$25,HLOOKUP('GMPP Return'!$C$25,'[2015-12-15 GMPP Data Hub Open v2.xlsx]1617-Q3'!$B$1:$HA$1000,B59,FALSE),INDIRECT("'" &amp; $C$1 &amp; "'!" &amp; C59)))</t>
  </si>
  <si>
    <t>if(if($L$1&lt;&gt;'GMPP Return'!$F$25,HLOOKUP('GMPP Return'!$C$25,'[2015-12-15 GMPP Data Hub Open v2.xlsx]1617-Q4'!$B$1:$HA$1000,B59,FALSE),INDIRECT("'" &amp; $C$1 &amp; "'!" &amp; C59))="","",IF($L$1&lt;&gt;'GMPP Return'!$F$25,HLOOKUP('GMPP Return'!$C$25,'[2015-12-15 GMPP Data Hub Open v2.xlsx]1617-Q4'!$B$1:$HA$1000,B59,FALSE),INDIRECT("'" &amp; $C$1 &amp; "'!" &amp; C59)))</t>
  </si>
  <si>
    <t>if(if($K$1&lt;&gt;'GMPP Return'!$F$25,HLOOKUP('GMPP Return'!$C$25,'[2015-12-15 GMPP Data Hub Open v2.xlsx]1617-Q3'!$B$1:$HA$1000,B60,FALSE),INDIRECT("'" &amp; $C$1 &amp; "'!" &amp; C60))="","",IF($K$1&lt;&gt;'GMPP Return'!$F$25,HLOOKUP('GMPP Return'!$C$25,'[2015-12-15 GMPP Data Hub Open v2.xlsx]1617-Q3'!$B$1:$HA$1000,B60,FALSE),INDIRECT("'" &amp; $C$1 &amp; "'!" &amp; C60)))</t>
  </si>
  <si>
    <t>if(if($L$1&lt;&gt;'GMPP Return'!$F$25,HLOOKUP('GMPP Return'!$C$25,'[2015-12-15 GMPP Data Hub Open v2.xlsx]1617-Q4'!$B$1:$HA$1000,B60,FALSE),INDIRECT("'" &amp; $C$1 &amp; "'!" &amp; C60))="","",IF($L$1&lt;&gt;'GMPP Return'!$F$25,HLOOKUP('GMPP Return'!$C$25,'[2015-12-15 GMPP Data Hub Open v2.xlsx]1617-Q4'!$B$1:$HA$1000,B60,FALSE),INDIRECT("'" &amp; $C$1 &amp; "'!" &amp; C60)))</t>
  </si>
  <si>
    <t>if(if($K$1&lt;&gt;'GMPP Return'!$F$25,HLOOKUP('GMPP Return'!$C$25,'[2015-12-15 GMPP Data Hub Open v2.xlsx]1617-Q3'!$B$1:$HA$1000,B61,FALSE),INDIRECT("'" &amp; $C$1 &amp; "'!" &amp; C61))="","",IF($K$1&lt;&gt;'GMPP Return'!$F$25,HLOOKUP('GMPP Return'!$C$25,'[2015-12-15 GMPP Data Hub Open v2.xlsx]1617-Q3'!$B$1:$HA$1000,B61,FALSE),INDIRECT("'" &amp; $C$1 &amp; "'!" &amp; C61)))</t>
  </si>
  <si>
    <t>if(if($L$1&lt;&gt;'GMPP Return'!$F$25,HLOOKUP('GMPP Return'!$C$25,'[2015-12-15 GMPP Data Hub Open v2.xlsx]1617-Q4'!$B$1:$HA$1000,B61,FALSE),INDIRECT("'" &amp; $C$1 &amp; "'!" &amp; C61))="","",IF($L$1&lt;&gt;'GMPP Return'!$F$25,HLOOKUP('GMPP Return'!$C$25,'[2015-12-15 GMPP Data Hub Open v2.xlsx]1617-Q4'!$B$1:$HA$1000,B61,FALSE),INDIRECT("'" &amp; $C$1 &amp; "'!" &amp; C61)))</t>
  </si>
  <si>
    <t>if(if($K$1&lt;&gt;'GMPP Return'!$F$25,HLOOKUP('GMPP Return'!$C$25,'[2015-12-15 GMPP Data Hub Open v2.xlsx]1617-Q3'!$B$1:$HA$1000,B62,FALSE),INDIRECT("'" &amp; $C$1 &amp; "'!" &amp; C62))="","",IF($K$1&lt;&gt;'GMPP Return'!$F$25,HLOOKUP('GMPP Return'!$C$25,'[2015-12-15 GMPP Data Hub Open v2.xlsx]1617-Q3'!$B$1:$HA$1000,B62,FALSE),INDIRECT("'" &amp; $C$1 &amp; "'!" &amp; C62)))</t>
  </si>
  <si>
    <t>if(if($L$1&lt;&gt;'GMPP Return'!$F$25,HLOOKUP('GMPP Return'!$C$25,'[2015-12-15 GMPP Data Hub Open v2.xlsx]1617-Q4'!$B$1:$HA$1000,B62,FALSE),INDIRECT("'" &amp; $C$1 &amp; "'!" &amp; C62))="","",IF($L$1&lt;&gt;'GMPP Return'!$F$25,HLOOKUP('GMPP Return'!$C$25,'[2015-12-15 GMPP Data Hub Open v2.xlsx]1617-Q4'!$B$1:$HA$1000,B62,FALSE),INDIRECT("'" &amp; $C$1 &amp; "'!" &amp; C62)))</t>
  </si>
  <si>
    <t>if(if($K$1&lt;&gt;'GMPP Return'!$F$25,HLOOKUP('GMPP Return'!$C$25,'[2015-12-15 GMPP Data Hub Open v2.xlsx]1617-Q3'!$B$1:$HA$1000,B63,FALSE),INDIRECT("'" &amp; $C$1 &amp; "'!" &amp; C63))="","",IF($K$1&lt;&gt;'GMPP Return'!$F$25,HLOOKUP('GMPP Return'!$C$25,'[2015-12-15 GMPP Data Hub Open v2.xlsx]1617-Q3'!$B$1:$HA$1000,B63,FALSE),INDIRECT("'" &amp; $C$1 &amp; "'!" &amp; C63)))</t>
  </si>
  <si>
    <t>if(if($L$1&lt;&gt;'GMPP Return'!$F$25,HLOOKUP('GMPP Return'!$C$25,'[2015-12-15 GMPP Data Hub Open v2.xlsx]1617-Q4'!$B$1:$HA$1000,B63,FALSE),INDIRECT("'" &amp; $C$1 &amp; "'!" &amp; C63))="","",IF($L$1&lt;&gt;'GMPP Return'!$F$25,HLOOKUP('GMPP Return'!$C$25,'[2015-12-15 GMPP Data Hub Open v2.xlsx]1617-Q4'!$B$1:$HA$1000,B63,FALSE),INDIRECT("'" &amp; $C$1 &amp; "'!" &amp; C63)))</t>
  </si>
  <si>
    <t>if(if($K$1&lt;&gt;'GMPP Return'!$F$25,HLOOKUP('GMPP Return'!$C$25,'[2015-12-15 GMPP Data Hub Open v2.xlsx]1617-Q3'!$B$1:$HA$1000,B64,FALSE),INDIRECT("'" &amp; $C$1 &amp; "'!" &amp; C64))="","",IF($K$1&lt;&gt;'GMPP Return'!$F$25,HLOOKUP('GMPP Return'!$C$25,'[2015-12-15 GMPP Data Hub Open v2.xlsx]1617-Q3'!$B$1:$HA$1000,B64,FALSE),INDIRECT("'" &amp; $C$1 &amp; "'!" &amp; C64)))</t>
  </si>
  <si>
    <t>if(if($L$1&lt;&gt;'GMPP Return'!$F$25,HLOOKUP('GMPP Return'!$C$25,'[2015-12-15 GMPP Data Hub Open v2.xlsx]1617-Q4'!$B$1:$HA$1000,B64,FALSE),INDIRECT("'" &amp; $C$1 &amp; "'!" &amp; C64))="","",IF($L$1&lt;&gt;'GMPP Return'!$F$25,HLOOKUP('GMPP Return'!$C$25,'[2015-12-15 GMPP Data Hub Open v2.xlsx]1617-Q4'!$B$1:$HA$1000,B64,FALSE),INDIRECT("'" &amp; $C$1 &amp; "'!" &amp; C64)))</t>
  </si>
  <si>
    <t>if(if($K$1&lt;&gt;'GMPP Return'!$F$25,HLOOKUP('GMPP Return'!$C$25,'[2015-12-15 GMPP Data Hub Open v2.xlsx]1617-Q3'!$B$1:$HA$1000,B65,FALSE),INDIRECT("'" &amp; $C$1 &amp; "'!" &amp; C65))="","",IF($K$1&lt;&gt;'GMPP Return'!$F$25,HLOOKUP('GMPP Return'!$C$25,'[2015-12-15 GMPP Data Hub Open v2.xlsx]1617-Q3'!$B$1:$HA$1000,B65,FALSE),INDIRECT("'" &amp; $C$1 &amp; "'!" &amp; C65)))</t>
  </si>
  <si>
    <t>if(if($L$1&lt;&gt;'GMPP Return'!$F$25,HLOOKUP('GMPP Return'!$C$25,'[2015-12-15 GMPP Data Hub Open v2.xlsx]1617-Q4'!$B$1:$HA$1000,B65,FALSE),INDIRECT("'" &amp; $C$1 &amp; "'!" &amp; C65))="","",IF($L$1&lt;&gt;'GMPP Return'!$F$25,HLOOKUP('GMPP Return'!$C$25,'[2015-12-15 GMPP Data Hub Open v2.xlsx]1617-Q4'!$B$1:$HA$1000,B65,FALSE),INDIRECT("'" &amp; $C$1 &amp; "'!" &amp; C65)))</t>
  </si>
  <si>
    <t>if(if($K$1&lt;&gt;'GMPP Return'!$F$25,HLOOKUP('GMPP Return'!$C$25,'[2015-12-15 GMPP Data Hub Open v2.xlsx]1617-Q3'!$B$1:$HA$1000,B66,FALSE),INDIRECT("'" &amp; $C$1 &amp; "'!" &amp; C66))="","",IF($K$1&lt;&gt;'GMPP Return'!$F$25,HLOOKUP('GMPP Return'!$C$25,'[2015-12-15 GMPP Data Hub Open v2.xlsx]1617-Q3'!$B$1:$HA$1000,B66,FALSE),INDIRECT("'" &amp; $C$1 &amp; "'!" &amp; C66)))</t>
  </si>
  <si>
    <t>if(if($L$1&lt;&gt;'GMPP Return'!$F$25,HLOOKUP('GMPP Return'!$C$25,'[2015-12-15 GMPP Data Hub Open v2.xlsx]1617-Q4'!$B$1:$HA$1000,B66,FALSE),INDIRECT("'" &amp; $C$1 &amp; "'!" &amp; C66))="","",IF($L$1&lt;&gt;'GMPP Return'!$F$25,HLOOKUP('GMPP Return'!$C$25,'[2015-12-15 GMPP Data Hub Open v2.xlsx]1617-Q4'!$B$1:$HA$1000,B66,FALSE),INDIRECT("'" &amp; $C$1 &amp; "'!" &amp; C66)))</t>
  </si>
  <si>
    <t>if(if($K$1&lt;&gt;'GMPP Return'!$F$25,HLOOKUP('GMPP Return'!$C$25,'[2015-12-15 GMPP Data Hub Open v2.xlsx]1617-Q3'!$B$1:$HA$1000,B67,FALSE),INDIRECT("'" &amp; $C$1 &amp; "'!" &amp; C67))="","",IF($K$1&lt;&gt;'GMPP Return'!$F$25,HLOOKUP('GMPP Return'!$C$25,'[2015-12-15 GMPP Data Hub Open v2.xlsx]1617-Q3'!$B$1:$HA$1000,B67,FALSE),INDIRECT("'" &amp; $C$1 &amp; "'!" &amp; C67)))</t>
  </si>
  <si>
    <t>if(if($L$1&lt;&gt;'GMPP Return'!$F$25,HLOOKUP('GMPP Return'!$C$25,'[2015-12-15 GMPP Data Hub Open v2.xlsx]1617-Q4'!$B$1:$HA$1000,B67,FALSE),INDIRECT("'" &amp; $C$1 &amp; "'!" &amp; C67))="","",IF($L$1&lt;&gt;'GMPP Return'!$F$25,HLOOKUP('GMPP Return'!$C$25,'[2015-12-15 GMPP Data Hub Open v2.xlsx]1617-Q4'!$B$1:$HA$1000,B67,FALSE),INDIRECT("'" &amp; $C$1 &amp; "'!" &amp; C67)))</t>
  </si>
  <si>
    <t>if(if($K$1&lt;&gt;'GMPP Return'!$F$25,HLOOKUP('GMPP Return'!$C$25,'[2015-12-15 GMPP Data Hub Open v2.xlsx]1617-Q3'!$B$1:$HA$1000,B68,FALSE),INDIRECT("'" &amp; $C$1 &amp; "'!" &amp; C68))="","",IF($K$1&lt;&gt;'GMPP Return'!$F$25,HLOOKUP('GMPP Return'!$C$25,'[2015-12-15 GMPP Data Hub Open v2.xlsx]1617-Q3'!$B$1:$HA$1000,B68,FALSE),INDIRECT("'" &amp; $C$1 &amp; "'!" &amp; C68)))</t>
  </si>
  <si>
    <t>if(if($L$1&lt;&gt;'GMPP Return'!$F$25,HLOOKUP('GMPP Return'!$C$25,'[2015-12-15 GMPP Data Hub Open v2.xlsx]1617-Q4'!$B$1:$HA$1000,B68,FALSE),INDIRECT("'" &amp; $C$1 &amp; "'!" &amp; C68))="","",IF($L$1&lt;&gt;'GMPP Return'!$F$25,HLOOKUP('GMPP Return'!$C$25,'[2015-12-15 GMPP Data Hub Open v2.xlsx]1617-Q4'!$B$1:$HA$1000,B68,FALSE),INDIRECT("'" &amp; $C$1 &amp; "'!" &amp; C68)))</t>
  </si>
  <si>
    <t>if(if($K$1&lt;&gt;'GMPP Return'!$F$25,HLOOKUP('GMPP Return'!$C$25,'[2015-12-15 GMPP Data Hub Open v2.xlsx]1617-Q3'!$B$1:$HA$1000,B69,FALSE),INDIRECT("'" &amp; $C$1 &amp; "'!" &amp; C69))="","",IF($K$1&lt;&gt;'GMPP Return'!$F$25,HLOOKUP('GMPP Return'!$C$25,'[2015-12-15 GMPP Data Hub Open v2.xlsx]1617-Q3'!$B$1:$HA$1000,B69,FALSE),INDIRECT("'" &amp; $C$1 &amp; "'!" &amp; C69)))</t>
  </si>
  <si>
    <t>if(if($L$1&lt;&gt;'GMPP Return'!$F$25,HLOOKUP('GMPP Return'!$C$25,'[2015-12-15 GMPP Data Hub Open v2.xlsx]1617-Q4'!$B$1:$HA$1000,B69,FALSE),INDIRECT("'" &amp; $C$1 &amp; "'!" &amp; C69))="","",IF($L$1&lt;&gt;'GMPP Return'!$F$25,HLOOKUP('GMPP Return'!$C$25,'[2015-12-15 GMPP Data Hub Open v2.xlsx]1617-Q4'!$B$1:$HA$1000,B69,FALSE),INDIRECT("'" &amp; $C$1 &amp; "'!" &amp; C69)))</t>
  </si>
  <si>
    <t>if(if($K$1&lt;&gt;'GMPP Return'!$F$25,HLOOKUP('GMPP Return'!$C$25,'[2015-12-15 GMPP Data Hub Open v2.xlsx]1617-Q3'!$B$1:$HA$1000,B70,FALSE),INDIRECT("'" &amp; $C$1 &amp; "'!" &amp; C70))="","",IF($K$1&lt;&gt;'GMPP Return'!$F$25,HLOOKUP('GMPP Return'!$C$25,'[2015-12-15 GMPP Data Hub Open v2.xlsx]1617-Q3'!$B$1:$HA$1000,B70,FALSE),INDIRECT("'" &amp; $C$1 &amp; "'!" &amp; C70)))</t>
  </si>
  <si>
    <t>if(if($L$1&lt;&gt;'GMPP Return'!$F$25,HLOOKUP('GMPP Return'!$C$25,'[2015-12-15 GMPP Data Hub Open v2.xlsx]1617-Q4'!$B$1:$HA$1000,B70,FALSE),INDIRECT("'" &amp; $C$1 &amp; "'!" &amp; C70))="","",IF($L$1&lt;&gt;'GMPP Return'!$F$25,HLOOKUP('GMPP Return'!$C$25,'[2015-12-15 GMPP Data Hub Open v2.xlsx]1617-Q4'!$B$1:$HA$1000,B70,FALSE),INDIRECT("'" &amp; $C$1 &amp; "'!" &amp; C70)))</t>
  </si>
  <si>
    <t>if(if($K$1&lt;&gt;'GMPP Return'!$F$25,HLOOKUP('GMPP Return'!$C$25,'[2015-12-15 GMPP Data Hub Open v2.xlsx]1617-Q3'!$B$1:$HA$1000,B71,FALSE),INDIRECT("'" &amp; $C$1 &amp; "'!" &amp; C71))="","",IF($K$1&lt;&gt;'GMPP Return'!$F$25,HLOOKUP('GMPP Return'!$C$25,'[2015-12-15 GMPP Data Hub Open v2.xlsx]1617-Q3'!$B$1:$HA$1000,B71,FALSE),INDIRECT("'" &amp; $C$1 &amp; "'!" &amp; C71)))</t>
  </si>
  <si>
    <t>if(if($L$1&lt;&gt;'GMPP Return'!$F$25,HLOOKUP('GMPP Return'!$C$25,'[2015-12-15 GMPP Data Hub Open v2.xlsx]1617-Q4'!$B$1:$HA$1000,B71,FALSE),INDIRECT("'" &amp; $C$1 &amp; "'!" &amp; C71))="","",IF($L$1&lt;&gt;'GMPP Return'!$F$25,HLOOKUP('GMPP Return'!$C$25,'[2015-12-15 GMPP Data Hub Open v2.xlsx]1617-Q4'!$B$1:$HA$1000,B71,FALSE),INDIRECT("'" &amp; $C$1 &amp; "'!" &amp; C71)))</t>
  </si>
  <si>
    <t>if(if($K$1&lt;&gt;'GMPP Return'!$F$25,HLOOKUP('GMPP Return'!$C$25,'[2015-12-15 GMPP Data Hub Open v2.xlsx]1617-Q3'!$B$1:$HA$1000,B72,FALSE),INDIRECT("'" &amp; $C$1 &amp; "'!" &amp; C72))="","",IF($K$1&lt;&gt;'GMPP Return'!$F$25,HLOOKUP('GMPP Return'!$C$25,'[2015-12-15 GMPP Data Hub Open v2.xlsx]1617-Q3'!$B$1:$HA$1000,B72,FALSE),INDIRECT("'" &amp; $C$1 &amp; "'!" &amp; C72)))</t>
  </si>
  <si>
    <t>if(if($L$1&lt;&gt;'GMPP Return'!$F$25,HLOOKUP('GMPP Return'!$C$25,'[2015-12-15 GMPP Data Hub Open v2.xlsx]1617-Q4'!$B$1:$HA$1000,B72,FALSE),INDIRECT("'" &amp; $C$1 &amp; "'!" &amp; C72))="","",IF($L$1&lt;&gt;'GMPP Return'!$F$25,HLOOKUP('GMPP Return'!$C$25,'[2015-12-15 GMPP Data Hub Open v2.xlsx]1617-Q4'!$B$1:$HA$1000,B72,FALSE),INDIRECT("'" &amp; $C$1 &amp; "'!" &amp; C72)))</t>
  </si>
  <si>
    <t>if(if($K$1&lt;&gt;'GMPP Return'!$F$25,HLOOKUP('GMPP Return'!$C$25,'[2015-12-15 GMPP Data Hub Open v2.xlsx]1617-Q3'!$B$1:$HA$1000,B73,FALSE),INDIRECT("'" &amp; $C$1 &amp; "'!" &amp; C73))="","",IF($K$1&lt;&gt;'GMPP Return'!$F$25,HLOOKUP('GMPP Return'!$C$25,'[2015-12-15 GMPP Data Hub Open v2.xlsx]1617-Q3'!$B$1:$HA$1000,B73,FALSE),INDIRECT("'" &amp; $C$1 &amp; "'!" &amp; C73)))</t>
  </si>
  <si>
    <t>if(if($L$1&lt;&gt;'GMPP Return'!$F$25,HLOOKUP('GMPP Return'!$C$25,'[2015-12-15 GMPP Data Hub Open v2.xlsx]1617-Q4'!$B$1:$HA$1000,B73,FALSE),INDIRECT("'" &amp; $C$1 &amp; "'!" &amp; C73))="","",IF($L$1&lt;&gt;'GMPP Return'!$F$25,HLOOKUP('GMPP Return'!$C$25,'[2015-12-15 GMPP Data Hub Open v2.xlsx]1617-Q4'!$B$1:$HA$1000,B73,FALSE),INDIRECT("'" &amp; $C$1 &amp; "'!" &amp; C73)))</t>
  </si>
  <si>
    <t>if(if($K$1&lt;&gt;'GMPP Return'!$F$25,HLOOKUP('GMPP Return'!$C$25,'[2015-12-15 GMPP Data Hub Open v2.xlsx]1617-Q3'!$B$1:$HA$1000,B74,FALSE),INDIRECT("'" &amp; $C$1 &amp; "'!" &amp; C74))="","",IF($K$1&lt;&gt;'GMPP Return'!$F$25,HLOOKUP('GMPP Return'!$C$25,'[2015-12-15 GMPP Data Hub Open v2.xlsx]1617-Q3'!$B$1:$HA$1000,B74,FALSE),INDIRECT("'" &amp; $C$1 &amp; "'!" &amp; C74)))</t>
  </si>
  <si>
    <t>if(if($L$1&lt;&gt;'GMPP Return'!$F$25,HLOOKUP('GMPP Return'!$C$25,'[2015-12-15 GMPP Data Hub Open v2.xlsx]1617-Q4'!$B$1:$HA$1000,B74,FALSE),INDIRECT("'" &amp; $C$1 &amp; "'!" &amp; C74))="","",IF($L$1&lt;&gt;'GMPP Return'!$F$25,HLOOKUP('GMPP Return'!$C$25,'[2015-12-15 GMPP Data Hub Open v2.xlsx]1617-Q4'!$B$1:$HA$1000,B74,FALSE),INDIRECT("'" &amp; $C$1 &amp; "'!" &amp; C74)))</t>
  </si>
  <si>
    <t>if(if($K$1&lt;&gt;'GMPP Return'!$F$25,HLOOKUP('GMPP Return'!$C$25,'[2015-12-15 GMPP Data Hub Open v2.xlsx]1617-Q3'!$B$1:$HA$1000,B75,FALSE),INDIRECT("'" &amp; $C$1 &amp; "'!" &amp; C75))="","",IF($K$1&lt;&gt;'GMPP Return'!$F$25,HLOOKUP('GMPP Return'!$C$25,'[2015-12-15 GMPP Data Hub Open v2.xlsx]1617-Q3'!$B$1:$HA$1000,B75,FALSE),INDIRECT("'" &amp; $C$1 &amp; "'!" &amp; C75)))</t>
  </si>
  <si>
    <t>if(if($L$1&lt;&gt;'GMPP Return'!$F$25,HLOOKUP('GMPP Return'!$C$25,'[2015-12-15 GMPP Data Hub Open v2.xlsx]1617-Q4'!$B$1:$HA$1000,B75,FALSE),INDIRECT("'" &amp; $C$1 &amp; "'!" &amp; C75))="","",IF($L$1&lt;&gt;'GMPP Return'!$F$25,HLOOKUP('GMPP Return'!$C$25,'[2015-12-15 GMPP Data Hub Open v2.xlsx]1617-Q4'!$B$1:$HA$1000,B75,FALSE),INDIRECT("'" &amp; $C$1 &amp; "'!" &amp; C75)))</t>
  </si>
  <si>
    <t>if(if($K$1&lt;&gt;'GMPP Return'!$F$25,HLOOKUP('GMPP Return'!$C$25,'[2015-12-15 GMPP Data Hub Open v2.xlsx]1617-Q3'!$B$1:$HA$1000,B76,FALSE),INDIRECT("'" &amp; $C$1 &amp; "'!" &amp; C76))="","",IF($K$1&lt;&gt;'GMPP Return'!$F$25,HLOOKUP('GMPP Return'!$C$25,'[2015-12-15 GMPP Data Hub Open v2.xlsx]1617-Q3'!$B$1:$HA$1000,B76,FALSE),INDIRECT("'" &amp; $C$1 &amp; "'!" &amp; C76)))</t>
  </si>
  <si>
    <t>if(if($L$1&lt;&gt;'GMPP Return'!$F$25,HLOOKUP('GMPP Return'!$C$25,'[2015-12-15 GMPP Data Hub Open v2.xlsx]1617-Q4'!$B$1:$HA$1000,B76,FALSE),INDIRECT("'" &amp; $C$1 &amp; "'!" &amp; C76))="","",IF($L$1&lt;&gt;'GMPP Return'!$F$25,HLOOKUP('GMPP Return'!$C$25,'[2015-12-15 GMPP Data Hub Open v2.xlsx]1617-Q4'!$B$1:$HA$1000,B76,FALSE),INDIRECT("'" &amp; $C$1 &amp; "'!" &amp; C76)))</t>
  </si>
  <si>
    <t>if(if($K$1&lt;&gt;'GMPP Return'!$F$25,HLOOKUP('GMPP Return'!$C$25,'[2015-12-15 GMPP Data Hub Open v2.xlsx]1617-Q3'!$B$1:$HA$1000,B77,FALSE),INDIRECT("'" &amp; $C$1 &amp; "'!" &amp; C77))="","",IF($K$1&lt;&gt;'GMPP Return'!$F$25,HLOOKUP('GMPP Return'!$C$25,'[2015-12-15 GMPP Data Hub Open v2.xlsx]1617-Q3'!$B$1:$HA$1000,B77,FALSE),INDIRECT("'" &amp; $C$1 &amp; "'!" &amp; C77)))</t>
  </si>
  <si>
    <t>if(if($L$1&lt;&gt;'GMPP Return'!$F$25,HLOOKUP('GMPP Return'!$C$25,'[2015-12-15 GMPP Data Hub Open v2.xlsx]1617-Q4'!$B$1:$HA$1000,B77,FALSE),INDIRECT("'" &amp; $C$1 &amp; "'!" &amp; C77))="","",IF($L$1&lt;&gt;'GMPP Return'!$F$25,HLOOKUP('GMPP Return'!$C$25,'[2015-12-15 GMPP Data Hub Open v2.xlsx]1617-Q4'!$B$1:$HA$1000,B77,FALSE),INDIRECT("'" &amp; $C$1 &amp; "'!" &amp; C77)))</t>
  </si>
  <si>
    <t>if(if($K$1&lt;&gt;'GMPP Return'!$F$25,HLOOKUP('GMPP Return'!$C$25,'[2015-12-15 GMPP Data Hub Open v2.xlsx]1617-Q3'!$B$1:$HA$1000,B78,FALSE),INDIRECT("'" &amp; $C$1 &amp; "'!" &amp; C78))="","",IF($K$1&lt;&gt;'GMPP Return'!$F$25,HLOOKUP('GMPP Return'!$C$25,'[2015-12-15 GMPP Data Hub Open v2.xlsx]1617-Q3'!$B$1:$HA$1000,B78,FALSE),INDIRECT("'" &amp; $C$1 &amp; "'!" &amp; C78)))</t>
  </si>
  <si>
    <t>if(if($L$1&lt;&gt;'GMPP Return'!$F$25,HLOOKUP('GMPP Return'!$C$25,'[2015-12-15 GMPP Data Hub Open v2.xlsx]1617-Q4'!$B$1:$HA$1000,B78,FALSE),INDIRECT("'" &amp; $C$1 &amp; "'!" &amp; C78))="","",IF($L$1&lt;&gt;'GMPP Return'!$F$25,HLOOKUP('GMPP Return'!$C$25,'[2015-12-15 GMPP Data Hub Open v2.xlsx]1617-Q4'!$B$1:$HA$1000,B78,FALSE),INDIRECT("'" &amp; $C$1 &amp; "'!" &amp; C78)))</t>
  </si>
  <si>
    <t>if(if($K$1&lt;&gt;'GMPP Return'!$F$25,HLOOKUP('GMPP Return'!$C$25,'[2015-12-15 GMPP Data Hub Open v2.xlsx]1617-Q3'!$B$1:$HA$1000,B79,FALSE),INDIRECT("'" &amp; $C$1 &amp; "'!" &amp; C79))="","",IF($K$1&lt;&gt;'GMPP Return'!$F$25,HLOOKUP('GMPP Return'!$C$25,'[2015-12-15 GMPP Data Hub Open v2.xlsx]1617-Q3'!$B$1:$HA$1000,B79,FALSE),INDIRECT("'" &amp; $C$1 &amp; "'!" &amp; C79)))</t>
  </si>
  <si>
    <t>if(if($L$1&lt;&gt;'GMPP Return'!$F$25,HLOOKUP('GMPP Return'!$C$25,'[2015-12-15 GMPP Data Hub Open v2.xlsx]1617-Q4'!$B$1:$HA$1000,B79,FALSE),INDIRECT("'" &amp; $C$1 &amp; "'!" &amp; C79))="","",IF($L$1&lt;&gt;'GMPP Return'!$F$25,HLOOKUP('GMPP Return'!$C$25,'[2015-12-15 GMPP Data Hub Open v2.xlsx]1617-Q4'!$B$1:$HA$1000,B79,FALSE),INDIRECT("'" &amp; $C$1 &amp; "'!" &amp; C79)))</t>
  </si>
  <si>
    <t>if(if($K$1&lt;&gt;'GMPP Return'!$F$25,HLOOKUP('GMPP Return'!$C$25,'[2015-12-15 GMPP Data Hub Open v2.xlsx]1617-Q3'!$B$1:$HA$1000,B80,FALSE),INDIRECT("'" &amp; $C$1 &amp; "'!" &amp; C80))="","",IF($K$1&lt;&gt;'GMPP Return'!$F$25,HLOOKUP('GMPP Return'!$C$25,'[2015-12-15 GMPP Data Hub Open v2.xlsx]1617-Q3'!$B$1:$HA$1000,B80,FALSE),INDIRECT("'" &amp; $C$1 &amp; "'!" &amp; C80)))</t>
  </si>
  <si>
    <t>if(if($L$1&lt;&gt;'GMPP Return'!$F$25,HLOOKUP('GMPP Return'!$C$25,'[2015-12-15 GMPP Data Hub Open v2.xlsx]1617-Q4'!$B$1:$HA$1000,B80,FALSE),INDIRECT("'" &amp; $C$1 &amp; "'!" &amp; C80))="","",IF($L$1&lt;&gt;'GMPP Return'!$F$25,HLOOKUP('GMPP Return'!$C$25,'[2015-12-15 GMPP Data Hub Open v2.xlsx]1617-Q4'!$B$1:$HA$1000,B80,FALSE),INDIRECT("'" &amp; $C$1 &amp; "'!" &amp; C80)))</t>
  </si>
  <si>
    <t>if(if($K$1&lt;&gt;'GMPP Return'!$F$25,HLOOKUP('GMPP Return'!$C$25,'[2015-12-15 GMPP Data Hub Open v2.xlsx]1617-Q3'!$B$1:$HA$1000,B81,FALSE),INDIRECT("'" &amp; $C$1 &amp; "'!" &amp; C81))="","",IF($K$1&lt;&gt;'GMPP Return'!$F$25,HLOOKUP('GMPP Return'!$C$25,'[2015-12-15 GMPP Data Hub Open v2.xlsx]1617-Q3'!$B$1:$HA$1000,B81,FALSE),INDIRECT("'" &amp; $C$1 &amp; "'!" &amp; C81)))</t>
  </si>
  <si>
    <t>if(if($L$1&lt;&gt;'GMPP Return'!$F$25,HLOOKUP('GMPP Return'!$C$25,'[2015-12-15 GMPP Data Hub Open v2.xlsx]1617-Q4'!$B$1:$HA$1000,B81,FALSE),INDIRECT("'" &amp; $C$1 &amp; "'!" &amp; C81))="","",IF($L$1&lt;&gt;'GMPP Return'!$F$25,HLOOKUP('GMPP Return'!$C$25,'[2015-12-15 GMPP Data Hub Open v2.xlsx]1617-Q4'!$B$1:$HA$1000,B81,FALSE),INDIRECT("'" &amp; $C$1 &amp; "'!" &amp; C81)))</t>
  </si>
  <si>
    <t>if(if($K$1&lt;&gt;'GMPP Return'!$F$25,HLOOKUP('GMPP Return'!$C$25,'[2015-12-15 GMPP Data Hub Open v2.xlsx]1617-Q3'!$B$1:$HA$1000,B82,FALSE),INDIRECT("'" &amp; $C$1 &amp; "'!" &amp; C82))="","",IF($K$1&lt;&gt;'GMPP Return'!$F$25,HLOOKUP('GMPP Return'!$C$25,'[2015-12-15 GMPP Data Hub Open v2.xlsx]1617-Q3'!$B$1:$HA$1000,B82,FALSE),INDIRECT("'" &amp; $C$1 &amp; "'!" &amp; C82)))</t>
  </si>
  <si>
    <t>if(if($L$1&lt;&gt;'GMPP Return'!$F$25,HLOOKUP('GMPP Return'!$C$25,'[2015-12-15 GMPP Data Hub Open v2.xlsx]1617-Q4'!$B$1:$HA$1000,B82,FALSE),INDIRECT("'" &amp; $C$1 &amp; "'!" &amp; C82))="","",IF($L$1&lt;&gt;'GMPP Return'!$F$25,HLOOKUP('GMPP Return'!$C$25,'[2015-12-15 GMPP Data Hub Open v2.xlsx]1617-Q4'!$B$1:$HA$1000,B82,FALSE),INDIRECT("'" &amp; $C$1 &amp; "'!" &amp; C82)))</t>
  </si>
  <si>
    <t>if(if($K$1&lt;&gt;'GMPP Return'!$F$25,HLOOKUP('GMPP Return'!$C$25,'[2015-12-15 GMPP Data Hub Open v2.xlsx]1617-Q3'!$B$1:$HA$1000,B83,FALSE),INDIRECT("'" &amp; $C$1 &amp; "'!" &amp; C83))="","",IF($K$1&lt;&gt;'GMPP Return'!$F$25,HLOOKUP('GMPP Return'!$C$25,'[2015-12-15 GMPP Data Hub Open v2.xlsx]1617-Q3'!$B$1:$HA$1000,B83,FALSE),INDIRECT("'" &amp; $C$1 &amp; "'!" &amp; C83)))</t>
  </si>
  <si>
    <t>if(if($L$1&lt;&gt;'GMPP Return'!$F$25,HLOOKUP('GMPP Return'!$C$25,'[2015-12-15 GMPP Data Hub Open v2.xlsx]1617-Q4'!$B$1:$HA$1000,B83,FALSE),INDIRECT("'" &amp; $C$1 &amp; "'!" &amp; C83))="","",IF($L$1&lt;&gt;'GMPP Return'!$F$25,HLOOKUP('GMPP Return'!$C$25,'[2015-12-15 GMPP Data Hub Open v2.xlsx]1617-Q4'!$B$1:$HA$1000,B83,FALSE),INDIRECT("'" &amp; $C$1 &amp; "'!" &amp; C83)))</t>
  </si>
  <si>
    <t>if(if($K$1&lt;&gt;'GMPP Return'!$F$25,HLOOKUP('GMPP Return'!$C$25,'[2015-12-15 GMPP Data Hub Open v2.xlsx]1617-Q3'!$B$1:$HA$1000,B84,FALSE),INDIRECT("'" &amp; $C$1 &amp; "'!" &amp; C84))="","",IF($K$1&lt;&gt;'GMPP Return'!$F$25,HLOOKUP('GMPP Return'!$C$25,'[2015-12-15 GMPP Data Hub Open v2.xlsx]1617-Q3'!$B$1:$HA$1000,B84,FALSE),INDIRECT("'" &amp; $C$1 &amp; "'!" &amp; C84)))</t>
  </si>
  <si>
    <t>if(if($L$1&lt;&gt;'GMPP Return'!$F$25,HLOOKUP('GMPP Return'!$C$25,'[2015-12-15 GMPP Data Hub Open v2.xlsx]1617-Q4'!$B$1:$HA$1000,B84,FALSE),INDIRECT("'" &amp; $C$1 &amp; "'!" &amp; C84))="","",IF($L$1&lt;&gt;'GMPP Return'!$F$25,HLOOKUP('GMPP Return'!$C$25,'[2015-12-15 GMPP Data Hub Open v2.xlsx]1617-Q4'!$B$1:$HA$1000,B84,FALSE),INDIRECT("'" &amp; $C$1 &amp; "'!" &amp; C84)))</t>
  </si>
  <si>
    <t>if(if($K$1&lt;&gt;'GMPP Return'!$F$25,HLOOKUP('GMPP Return'!$C$25,'[2015-12-15 GMPP Data Hub Open v2.xlsx]1617-Q3'!$B$1:$HA$1000,B85,FALSE),INDIRECT("'" &amp; $C$1 &amp; "'!" &amp; C85))="","",IF($K$1&lt;&gt;'GMPP Return'!$F$25,HLOOKUP('GMPP Return'!$C$25,'[2015-12-15 GMPP Data Hub Open v2.xlsx]1617-Q3'!$B$1:$HA$1000,B85,FALSE),INDIRECT("'" &amp; $C$1 &amp; "'!" &amp; C85)))</t>
  </si>
  <si>
    <t>if(if($L$1&lt;&gt;'GMPP Return'!$F$25,HLOOKUP('GMPP Return'!$C$25,'[2015-12-15 GMPP Data Hub Open v2.xlsx]1617-Q4'!$B$1:$HA$1000,B85,FALSE),INDIRECT("'" &amp; $C$1 &amp; "'!" &amp; C85))="","",IF($L$1&lt;&gt;'GMPP Return'!$F$25,HLOOKUP('GMPP Return'!$C$25,'[2015-12-15 GMPP Data Hub Open v2.xlsx]1617-Q4'!$B$1:$HA$1000,B85,FALSE),INDIRECT("'" &amp; $C$1 &amp; "'!" &amp; C85)))</t>
  </si>
  <si>
    <t>if(if($K$1&lt;&gt;'GMPP Return'!$F$25,HLOOKUP('GMPP Return'!$C$25,'[2015-12-15 GMPP Data Hub Open v2.xlsx]1617-Q3'!$B$1:$HA$1000,B86,FALSE),INDIRECT("'" &amp; $C$1 &amp; "'!" &amp; C86))="","",IF($K$1&lt;&gt;'GMPP Return'!$F$25,HLOOKUP('GMPP Return'!$C$25,'[2015-12-15 GMPP Data Hub Open v2.xlsx]1617-Q3'!$B$1:$HA$1000,B86,FALSE),INDIRECT("'" &amp; $C$1 &amp; "'!" &amp; C86)))</t>
  </si>
  <si>
    <t>if(if($L$1&lt;&gt;'GMPP Return'!$F$25,HLOOKUP('GMPP Return'!$C$25,'[2015-12-15 GMPP Data Hub Open v2.xlsx]1617-Q4'!$B$1:$HA$1000,B86,FALSE),INDIRECT("'" &amp; $C$1 &amp; "'!" &amp; C86))="","",IF($L$1&lt;&gt;'GMPP Return'!$F$25,HLOOKUP('GMPP Return'!$C$25,'[2015-12-15 GMPP Data Hub Open v2.xlsx]1617-Q4'!$B$1:$HA$1000,B86,FALSE),INDIRECT("'" &amp; $C$1 &amp; "'!" &amp; C86)))</t>
  </si>
  <si>
    <t>if(if($K$1&lt;&gt;'GMPP Return'!$F$25,HLOOKUP('GMPP Return'!$C$25,'[2015-12-15 GMPP Data Hub Open v2.xlsx]1617-Q3'!$B$1:$HA$1000,B87,FALSE),INDIRECT("'" &amp; $C$1 &amp; "'!" &amp; C87))="","",IF($K$1&lt;&gt;'GMPP Return'!$F$25,HLOOKUP('GMPP Return'!$C$25,'[2015-12-15 GMPP Data Hub Open v2.xlsx]1617-Q3'!$B$1:$HA$1000,B87,FALSE),INDIRECT("'" &amp; $C$1 &amp; "'!" &amp; C87)))</t>
  </si>
  <si>
    <t>if(if($L$1&lt;&gt;'GMPP Return'!$F$25,HLOOKUP('GMPP Return'!$C$25,'[2015-12-15 GMPP Data Hub Open v2.xlsx]1617-Q4'!$B$1:$HA$1000,B87,FALSE),INDIRECT("'" &amp; $C$1 &amp; "'!" &amp; C87))="","",IF($L$1&lt;&gt;'GMPP Return'!$F$25,HLOOKUP('GMPP Return'!$C$25,'[2015-12-15 GMPP Data Hub Open v2.xlsx]1617-Q4'!$B$1:$HA$1000,B87,FALSE),INDIRECT("'" &amp; $C$1 &amp; "'!" &amp; C87)))</t>
  </si>
  <si>
    <t>if(if($K$1&lt;&gt;'GMPP Return'!$F$25,HLOOKUP('GMPP Return'!$C$25,'[2015-12-15 GMPP Data Hub Open v2.xlsx]1617-Q3'!$B$1:$HA$1000,B88,FALSE),INDIRECT("'" &amp; $C$1 &amp; "'!" &amp; C88))="","",IF($K$1&lt;&gt;'GMPP Return'!$F$25,HLOOKUP('GMPP Return'!$C$25,'[2015-12-15 GMPP Data Hub Open v2.xlsx]1617-Q3'!$B$1:$HA$1000,B88,FALSE),INDIRECT("'" &amp; $C$1 &amp; "'!" &amp; C88)))</t>
  </si>
  <si>
    <t>if(if($L$1&lt;&gt;'GMPP Return'!$F$25,HLOOKUP('GMPP Return'!$C$25,'[2015-12-15 GMPP Data Hub Open v2.xlsx]1617-Q4'!$B$1:$HA$1000,B88,FALSE),INDIRECT("'" &amp; $C$1 &amp; "'!" &amp; C88))="","",IF($L$1&lt;&gt;'GMPP Return'!$F$25,HLOOKUP('GMPP Return'!$C$25,'[2015-12-15 GMPP Data Hub Open v2.xlsx]1617-Q4'!$B$1:$HA$1000,B88,FALSE),INDIRECT("'" &amp; $C$1 &amp; "'!" &amp; C88)))</t>
  </si>
  <si>
    <t>if(if($K$1&lt;&gt;'GMPP Return'!$F$25,HLOOKUP('GMPP Return'!$C$25,'[2015-12-15 GMPP Data Hub Open v2.xlsx]1617-Q3'!$B$1:$HA$1000,B89,FALSE),INDIRECT("'" &amp; $C$1 &amp; "'!" &amp; C89))="","",IF($K$1&lt;&gt;'GMPP Return'!$F$25,HLOOKUP('GMPP Return'!$C$25,'[2015-12-15 GMPP Data Hub Open v2.xlsx]1617-Q3'!$B$1:$HA$1000,B89,FALSE),INDIRECT("'" &amp; $C$1 &amp; "'!" &amp; C89)))</t>
  </si>
  <si>
    <t>if(if($L$1&lt;&gt;'GMPP Return'!$F$25,HLOOKUP('GMPP Return'!$C$25,'[2015-12-15 GMPP Data Hub Open v2.xlsx]1617-Q4'!$B$1:$HA$1000,B89,FALSE),INDIRECT("'" &amp; $C$1 &amp; "'!" &amp; C89))="","",IF($L$1&lt;&gt;'GMPP Return'!$F$25,HLOOKUP('GMPP Return'!$C$25,'[2015-12-15 GMPP Data Hub Open v2.xlsx]1617-Q4'!$B$1:$HA$1000,B89,FALSE),INDIRECT("'" &amp; $C$1 &amp; "'!" &amp; C89)))</t>
  </si>
  <si>
    <t>if(if($K$1&lt;&gt;'GMPP Return'!$F$25,HLOOKUP('GMPP Return'!$C$25,'[2015-12-15 GMPP Data Hub Open v2.xlsx]1617-Q3'!$B$1:$HA$1000,B90,FALSE),INDIRECT("'" &amp; $C$1 &amp; "'!" &amp; C90))="","",IF($K$1&lt;&gt;'GMPP Return'!$F$25,HLOOKUP('GMPP Return'!$C$25,'[2015-12-15 GMPP Data Hub Open v2.xlsx]1617-Q3'!$B$1:$HA$1000,B90,FALSE),INDIRECT("'" &amp; $C$1 &amp; "'!" &amp; C90)))</t>
  </si>
  <si>
    <t>if(if($L$1&lt;&gt;'GMPP Return'!$F$25,HLOOKUP('GMPP Return'!$C$25,'[2015-12-15 GMPP Data Hub Open v2.xlsx]1617-Q4'!$B$1:$HA$1000,B90,FALSE),INDIRECT("'" &amp; $C$1 &amp; "'!" &amp; C90))="","",IF($L$1&lt;&gt;'GMPP Return'!$F$25,HLOOKUP('GMPP Return'!$C$25,'[2015-12-15 GMPP Data Hub Open v2.xlsx]1617-Q4'!$B$1:$HA$1000,B90,FALSE),INDIRECT("'" &amp; $C$1 &amp; "'!" &amp; C90)))</t>
  </si>
  <si>
    <t>if(if($K$1&lt;&gt;'GMPP Return'!$F$25,HLOOKUP('GMPP Return'!$C$25,'[2015-12-15 GMPP Data Hub Open v2.xlsx]1617-Q3'!$B$1:$HA$1000,B91,FALSE),INDIRECT("'" &amp; $C$1 &amp; "'!" &amp; C91))="","",IF($K$1&lt;&gt;'GMPP Return'!$F$25,HLOOKUP('GMPP Return'!$C$25,'[2015-12-15 GMPP Data Hub Open v2.xlsx]1617-Q3'!$B$1:$HA$1000,B91,FALSE),INDIRECT("'" &amp; $C$1 &amp; "'!" &amp; C91)))</t>
  </si>
  <si>
    <t>if(if($L$1&lt;&gt;'GMPP Return'!$F$25,HLOOKUP('GMPP Return'!$C$25,'[2015-12-15 GMPP Data Hub Open v2.xlsx]1617-Q4'!$B$1:$HA$1000,B91,FALSE),INDIRECT("'" &amp; $C$1 &amp; "'!" &amp; C91))="","",IF($L$1&lt;&gt;'GMPP Return'!$F$25,HLOOKUP('GMPP Return'!$C$25,'[2015-12-15 GMPP Data Hub Open v2.xlsx]1617-Q4'!$B$1:$HA$1000,B91,FALSE),INDIRECT("'" &amp; $C$1 &amp; "'!" &amp; C91)))</t>
  </si>
  <si>
    <t>if(if($K$1&lt;&gt;'GMPP Return'!$F$25,HLOOKUP('GMPP Return'!$C$25,'[2015-12-15 GMPP Data Hub Open v2.xlsx]1617-Q3'!$B$1:$HA$1000,B92,FALSE),INDIRECT("'" &amp; $C$1 &amp; "'!" &amp; C92))="","",IF($K$1&lt;&gt;'GMPP Return'!$F$25,HLOOKUP('GMPP Return'!$C$25,'[2015-12-15 GMPP Data Hub Open v2.xlsx]1617-Q3'!$B$1:$HA$1000,B92,FALSE),INDIRECT("'" &amp; $C$1 &amp; "'!" &amp; C92)))</t>
  </si>
  <si>
    <t>if(if($L$1&lt;&gt;'GMPP Return'!$F$25,HLOOKUP('GMPP Return'!$C$25,'[2015-12-15 GMPP Data Hub Open v2.xlsx]1617-Q4'!$B$1:$HA$1000,B92,FALSE),INDIRECT("'" &amp; $C$1 &amp; "'!" &amp; C92))="","",IF($L$1&lt;&gt;'GMPP Return'!$F$25,HLOOKUP('GMPP Return'!$C$25,'[2015-12-15 GMPP Data Hub Open v2.xlsx]1617-Q4'!$B$1:$HA$1000,B92,FALSE),INDIRECT("'" &amp; $C$1 &amp; "'!" &amp; C92)))</t>
  </si>
  <si>
    <t>if(if($K$1&lt;&gt;'GMPP Return'!$F$25,HLOOKUP('GMPP Return'!$C$25,'[2015-12-15 GMPP Data Hub Open v2.xlsx]1617-Q3'!$B$1:$HA$1000,B93,FALSE),INDIRECT("'" &amp; $C$1 &amp; "'!" &amp; C93))="","",IF($K$1&lt;&gt;'GMPP Return'!$F$25,HLOOKUP('GMPP Return'!$C$25,'[2015-12-15 GMPP Data Hub Open v2.xlsx]1617-Q3'!$B$1:$HA$1000,B93,FALSE),INDIRECT("'" &amp; $C$1 &amp; "'!" &amp; C93)))</t>
  </si>
  <si>
    <t>if(if($L$1&lt;&gt;'GMPP Return'!$F$25,HLOOKUP('GMPP Return'!$C$25,'[2015-12-15 GMPP Data Hub Open v2.xlsx]1617-Q4'!$B$1:$HA$1000,B93,FALSE),INDIRECT("'" &amp; $C$1 &amp; "'!" &amp; C93))="","",IF($L$1&lt;&gt;'GMPP Return'!$F$25,HLOOKUP('GMPP Return'!$C$25,'[2015-12-15 GMPP Data Hub Open v2.xlsx]1617-Q4'!$B$1:$HA$1000,B93,FALSE),INDIRECT("'" &amp; $C$1 &amp; "'!" &amp; C93)))</t>
  </si>
  <si>
    <t>if(if($K$1&lt;&gt;'GMPP Return'!$F$25,HLOOKUP('GMPP Return'!$C$25,'[2015-12-15 GMPP Data Hub Open v2.xlsx]1617-Q3'!$B$1:$HA$1000,B94,FALSE),INDIRECT("'" &amp; $C$1 &amp; "'!" &amp; C94))="","",IF($K$1&lt;&gt;'GMPP Return'!$F$25,HLOOKUP('GMPP Return'!$C$25,'[2015-12-15 GMPP Data Hub Open v2.xlsx]1617-Q3'!$B$1:$HA$1000,B94,FALSE),INDIRECT("'" &amp; $C$1 &amp; "'!" &amp; C94)))</t>
  </si>
  <si>
    <t>if(if($L$1&lt;&gt;'GMPP Return'!$F$25,HLOOKUP('GMPP Return'!$C$25,'[2015-12-15 GMPP Data Hub Open v2.xlsx]1617-Q4'!$B$1:$HA$1000,B94,FALSE),INDIRECT("'" &amp; $C$1 &amp; "'!" &amp; C94))="","",IF($L$1&lt;&gt;'GMPP Return'!$F$25,HLOOKUP('GMPP Return'!$C$25,'[2015-12-15 GMPP Data Hub Open v2.xlsx]1617-Q4'!$B$1:$HA$1000,B94,FALSE),INDIRECT("'" &amp; $C$1 &amp; "'!" &amp; C94)))</t>
  </si>
  <si>
    <t>if(if($K$1&lt;&gt;'GMPP Return'!$F$25,HLOOKUP('GMPP Return'!$C$25,'[2015-12-15 GMPP Data Hub Open v2.xlsx]1617-Q3'!$B$1:$HA$1000,B95,FALSE),INDIRECT("'" &amp; $C$1 &amp; "'!" &amp; C95))="","",IF($K$1&lt;&gt;'GMPP Return'!$F$25,HLOOKUP('GMPP Return'!$C$25,'[2015-12-15 GMPP Data Hub Open v2.xlsx]1617-Q3'!$B$1:$HA$1000,B95,FALSE),INDIRECT("'" &amp; $C$1 &amp; "'!" &amp; C95)))</t>
  </si>
  <si>
    <t>if(if($L$1&lt;&gt;'GMPP Return'!$F$25,HLOOKUP('GMPP Return'!$C$25,'[2015-12-15 GMPP Data Hub Open v2.xlsx]1617-Q4'!$B$1:$HA$1000,B95,FALSE),INDIRECT("'" &amp; $C$1 &amp; "'!" &amp; C95))="","",IF($L$1&lt;&gt;'GMPP Return'!$F$25,HLOOKUP('GMPP Return'!$C$25,'[2015-12-15 GMPP Data Hub Open v2.xlsx]1617-Q4'!$B$1:$HA$1000,B95,FALSE),INDIRECT("'" &amp; $C$1 &amp; "'!" &amp; C95)))</t>
  </si>
  <si>
    <t>if(if($K$1&lt;&gt;'GMPP Return'!$F$25,HLOOKUP('GMPP Return'!$C$25,'[2015-12-15 GMPP Data Hub Open v2.xlsx]1617-Q3'!$B$1:$HA$1000,B96,FALSE),INDIRECT("'" &amp; $C$1 &amp; "'!" &amp; C96))="","",IF($K$1&lt;&gt;'GMPP Return'!$F$25,HLOOKUP('GMPP Return'!$C$25,'[2015-12-15 GMPP Data Hub Open v2.xlsx]1617-Q3'!$B$1:$HA$1000,B96,FALSE),INDIRECT("'" &amp; $C$1 &amp; "'!" &amp; C96)))</t>
  </si>
  <si>
    <t>if(if($L$1&lt;&gt;'GMPP Return'!$F$25,HLOOKUP('GMPP Return'!$C$25,'[2015-12-15 GMPP Data Hub Open v2.xlsx]1617-Q4'!$B$1:$HA$1000,B96,FALSE),INDIRECT("'" &amp; $C$1 &amp; "'!" &amp; C96))="","",IF($L$1&lt;&gt;'GMPP Return'!$F$25,HLOOKUP('GMPP Return'!$C$25,'[2015-12-15 GMPP Data Hub Open v2.xlsx]1617-Q4'!$B$1:$HA$1000,B96,FALSE),INDIRECT("'" &amp; $C$1 &amp; "'!" &amp; C96)))</t>
  </si>
  <si>
    <t>if(if($K$1&lt;&gt;'GMPP Return'!$F$25,HLOOKUP('GMPP Return'!$C$25,'[2015-12-15 GMPP Data Hub Open v2.xlsx]1617-Q3'!$B$1:$HA$1000,B97,FALSE),INDIRECT("'" &amp; $C$1 &amp; "'!" &amp; C97))="","",IF($K$1&lt;&gt;'GMPP Return'!$F$25,HLOOKUP('GMPP Return'!$C$25,'[2015-12-15 GMPP Data Hub Open v2.xlsx]1617-Q3'!$B$1:$HA$1000,B97,FALSE),INDIRECT("'" &amp; $C$1 &amp; "'!" &amp; C97)))</t>
  </si>
  <si>
    <t>if(if($L$1&lt;&gt;'GMPP Return'!$F$25,HLOOKUP('GMPP Return'!$C$25,'[2015-12-15 GMPP Data Hub Open v2.xlsx]1617-Q4'!$B$1:$HA$1000,B97,FALSE),INDIRECT("'" &amp; $C$1 &amp; "'!" &amp; C97))="","",IF($L$1&lt;&gt;'GMPP Return'!$F$25,HLOOKUP('GMPP Return'!$C$25,'[2015-12-15 GMPP Data Hub Open v2.xlsx]1617-Q4'!$B$1:$HA$1000,B97,FALSE),INDIRECT("'" &amp; $C$1 &amp; "'!" &amp; C97)))</t>
  </si>
  <si>
    <t>if(if($K$1&lt;&gt;'GMPP Return'!$F$25,HLOOKUP('GMPP Return'!$C$25,'[2015-12-15 GMPP Data Hub Open v2.xlsx]1617-Q3'!$B$1:$HA$1000,B98,FALSE),INDIRECT("'" &amp; $C$1 &amp; "'!" &amp; C98))="","",IF($K$1&lt;&gt;'GMPP Return'!$F$25,HLOOKUP('GMPP Return'!$C$25,'[2015-12-15 GMPP Data Hub Open v2.xlsx]1617-Q3'!$B$1:$HA$1000,B98,FALSE),INDIRECT("'" &amp; $C$1 &amp; "'!" &amp; C98)))</t>
  </si>
  <si>
    <t>if(if($L$1&lt;&gt;'GMPP Return'!$F$25,HLOOKUP('GMPP Return'!$C$25,'[2015-12-15 GMPP Data Hub Open v2.xlsx]1617-Q4'!$B$1:$HA$1000,B98,FALSE),INDIRECT("'" &amp; $C$1 &amp; "'!" &amp; C98))="","",IF($L$1&lt;&gt;'GMPP Return'!$F$25,HLOOKUP('GMPP Return'!$C$25,'[2015-12-15 GMPP Data Hub Open v2.xlsx]1617-Q4'!$B$1:$HA$1000,B98,FALSE),INDIRECT("'" &amp; $C$1 &amp; "'!" &amp; C98)))</t>
  </si>
  <si>
    <t>if(if($K$1&lt;&gt;'GMPP Return'!$F$25,HLOOKUP('GMPP Return'!$C$25,'[2015-12-15 GMPP Data Hub Open v2.xlsx]1617-Q3'!$B$1:$HA$1000,B99,FALSE),INDIRECT("'" &amp; $C$1 &amp; "'!" &amp; C99))="","",IF($K$1&lt;&gt;'GMPP Return'!$F$25,HLOOKUP('GMPP Return'!$C$25,'[2015-12-15 GMPP Data Hub Open v2.xlsx]1617-Q3'!$B$1:$HA$1000,B99,FALSE),INDIRECT("'" &amp; $C$1 &amp; "'!" &amp; C99)))</t>
  </si>
  <si>
    <t>if(if($L$1&lt;&gt;'GMPP Return'!$F$25,HLOOKUP('GMPP Return'!$C$25,'[2015-12-15 GMPP Data Hub Open v2.xlsx]1617-Q4'!$B$1:$HA$1000,B99,FALSE),INDIRECT("'" &amp; $C$1 &amp; "'!" &amp; C99))="","",IF($L$1&lt;&gt;'GMPP Return'!$F$25,HLOOKUP('GMPP Return'!$C$25,'[2015-12-15 GMPP Data Hub Open v2.xlsx]1617-Q4'!$B$1:$HA$1000,B99,FALSE),INDIRECT("'" &amp; $C$1 &amp; "'!" &amp; C99)))</t>
  </si>
  <si>
    <t>if(if($K$1&lt;&gt;'GMPP Return'!$F$25,HLOOKUP('GMPP Return'!$C$25,'[2015-12-15 GMPP Data Hub Open v2.xlsx]1617-Q3'!$B$1:$HA$1000,B100,FALSE),INDIRECT("'" &amp; $C$1 &amp; "'!" &amp; C100))="","",IF($K$1&lt;&gt;'GMPP Return'!$F$25,HLOOKUP('GMPP Return'!$C$25,'[2015-12-15 GMPP Data Hub Open v2.xlsx]1617-Q3'!$B$1:$HA$1000,B100,FALSE),INDIRECT("'" &amp; $C$1 &amp; "'!" &amp; C100)))</t>
  </si>
  <si>
    <t>if(if($L$1&lt;&gt;'GMPP Return'!$F$25,HLOOKUP('GMPP Return'!$C$25,'[2015-12-15 GMPP Data Hub Open v2.xlsx]1617-Q4'!$B$1:$HA$1000,B100,FALSE),INDIRECT("'" &amp; $C$1 &amp; "'!" &amp; C100))="","",IF($L$1&lt;&gt;'GMPP Return'!$F$25,HLOOKUP('GMPP Return'!$C$25,'[2015-12-15 GMPP Data Hub Open v2.xlsx]1617-Q4'!$B$1:$HA$1000,B100,FALSE),INDIRECT("'" &amp; $C$1 &amp; "'!" &amp; C100)))</t>
  </si>
  <si>
    <t>if(if($K$1&lt;&gt;'GMPP Return'!$F$25,HLOOKUP('GMPP Return'!$C$25,'[2015-12-15 GMPP Data Hub Open v2.xlsx]1617-Q3'!$B$1:$HA$1000,B101,FALSE),INDIRECT("'" &amp; $C$1 &amp; "'!" &amp; C101))="","",IF($K$1&lt;&gt;'GMPP Return'!$F$25,HLOOKUP('GMPP Return'!$C$25,'[2015-12-15 GMPP Data Hub Open v2.xlsx]1617-Q3'!$B$1:$HA$1000,B101,FALSE),INDIRECT("'" &amp; $C$1 &amp; "'!" &amp; C101)))</t>
  </si>
  <si>
    <t>if(if($L$1&lt;&gt;'GMPP Return'!$F$25,HLOOKUP('GMPP Return'!$C$25,'[2015-12-15 GMPP Data Hub Open v2.xlsx]1617-Q4'!$B$1:$HA$1000,B101,FALSE),INDIRECT("'" &amp; $C$1 &amp; "'!" &amp; C101))="","",IF($L$1&lt;&gt;'GMPP Return'!$F$25,HLOOKUP('GMPP Return'!$C$25,'[2015-12-15 GMPP Data Hub Open v2.xlsx]1617-Q4'!$B$1:$HA$1000,B101,FALSE),INDIRECT("'" &amp; $C$1 &amp; "'!" &amp; C101)))</t>
  </si>
  <si>
    <t>if(if($K$1&lt;&gt;'GMPP Return'!$F$25,HLOOKUP('GMPP Return'!$C$25,'[2015-12-15 GMPP Data Hub Open v2.xlsx]1617-Q3'!$B$1:$HA$1000,B102,FALSE),INDIRECT("'" &amp; $C$1 &amp; "'!" &amp; C102))="","",IF($K$1&lt;&gt;'GMPP Return'!$F$25,HLOOKUP('GMPP Return'!$C$25,'[2015-12-15 GMPP Data Hub Open v2.xlsx]1617-Q3'!$B$1:$HA$1000,B102,FALSE),INDIRECT("'" &amp; $C$1 &amp; "'!" &amp; C102)))</t>
  </si>
  <si>
    <t>if(if($L$1&lt;&gt;'GMPP Return'!$F$25,HLOOKUP('GMPP Return'!$C$25,'[2015-12-15 GMPP Data Hub Open v2.xlsx]1617-Q4'!$B$1:$HA$1000,B102,FALSE),INDIRECT("'" &amp; $C$1 &amp; "'!" &amp; C102))="","",IF($L$1&lt;&gt;'GMPP Return'!$F$25,HLOOKUP('GMPP Return'!$C$25,'[2015-12-15 GMPP Data Hub Open v2.xlsx]1617-Q4'!$B$1:$HA$1000,B102,FALSE),INDIRECT("'" &amp; $C$1 &amp; "'!" &amp; C102)))</t>
  </si>
  <si>
    <t>if(if($K$1&lt;&gt;'GMPP Return'!$F$25,HLOOKUP('GMPP Return'!$C$25,'[2015-12-15 GMPP Data Hub Open v2.xlsx]1617-Q3'!$B$1:$HA$1000,B103,FALSE),INDIRECT("'" &amp; $C$1 &amp; "'!" &amp; C103))="","",IF($K$1&lt;&gt;'GMPP Return'!$F$25,HLOOKUP('GMPP Return'!$C$25,'[2015-12-15 GMPP Data Hub Open v2.xlsx]1617-Q3'!$B$1:$HA$1000,B103,FALSE),INDIRECT("'" &amp; $C$1 &amp; "'!" &amp; C103)))</t>
  </si>
  <si>
    <t>if(if($L$1&lt;&gt;'GMPP Return'!$F$25,HLOOKUP('GMPP Return'!$C$25,'[2015-12-15 GMPP Data Hub Open v2.xlsx]1617-Q4'!$B$1:$HA$1000,B103,FALSE),INDIRECT("'" &amp; $C$1 &amp; "'!" &amp; C103))="","",IF($L$1&lt;&gt;'GMPP Return'!$F$25,HLOOKUP('GMPP Return'!$C$25,'[2015-12-15 GMPP Data Hub Open v2.xlsx]1617-Q4'!$B$1:$HA$1000,B103,FALSE),INDIRECT("'" &amp; $C$1 &amp; "'!" &amp; C103)))</t>
  </si>
  <si>
    <t>if(if($K$1&lt;&gt;'GMPP Return'!$F$25,HLOOKUP('GMPP Return'!$C$25,'[2015-12-15 GMPP Data Hub Open v2.xlsx]1617-Q3'!$B$1:$HA$1000,B104,FALSE),INDIRECT("'" &amp; $C$1 &amp; "'!" &amp; C104))="","",IF($K$1&lt;&gt;'GMPP Return'!$F$25,HLOOKUP('GMPP Return'!$C$25,'[2015-12-15 GMPP Data Hub Open v2.xlsx]1617-Q3'!$B$1:$HA$1000,B104,FALSE),INDIRECT("'" &amp; $C$1 &amp; "'!" &amp; C104)))</t>
  </si>
  <si>
    <t>if(if($L$1&lt;&gt;'GMPP Return'!$F$25,HLOOKUP('GMPP Return'!$C$25,'[2015-12-15 GMPP Data Hub Open v2.xlsx]1617-Q4'!$B$1:$HA$1000,B104,FALSE),INDIRECT("'" &amp; $C$1 &amp; "'!" &amp; C104))="","",IF($L$1&lt;&gt;'GMPP Return'!$F$25,HLOOKUP('GMPP Return'!$C$25,'[2015-12-15 GMPP Data Hub Open v2.xlsx]1617-Q4'!$B$1:$HA$1000,B104,FALSE),INDIRECT("'" &amp; $C$1 &amp; "'!" &amp; C104)))</t>
  </si>
  <si>
    <t>if(if($K$1&lt;&gt;'GMPP Return'!$F$25,HLOOKUP('GMPP Return'!$C$25,'[2015-12-15 GMPP Data Hub Open v2.xlsx]1617-Q3'!$B$1:$HA$1000,B105,FALSE),INDIRECT("'" &amp; $C$1 &amp; "'!" &amp; C105))="","",IF($K$1&lt;&gt;'GMPP Return'!$F$25,HLOOKUP('GMPP Return'!$C$25,'[2015-12-15 GMPP Data Hub Open v2.xlsx]1617-Q3'!$B$1:$HA$1000,B105,FALSE),INDIRECT("'" &amp; $C$1 &amp; "'!" &amp; C105)))</t>
  </si>
  <si>
    <t>if(if($L$1&lt;&gt;'GMPP Return'!$F$25,HLOOKUP('GMPP Return'!$C$25,'[2015-12-15 GMPP Data Hub Open v2.xlsx]1617-Q4'!$B$1:$HA$1000,B105,FALSE),INDIRECT("'" &amp; $C$1 &amp; "'!" &amp; C105))="","",IF($L$1&lt;&gt;'GMPP Return'!$F$25,HLOOKUP('GMPP Return'!$C$25,'[2015-12-15 GMPP Data Hub Open v2.xlsx]1617-Q4'!$B$1:$HA$1000,B105,FALSE),INDIRECT("'" &amp; $C$1 &amp; "'!" &amp; C105)))</t>
  </si>
  <si>
    <t>if(if($K$1&lt;&gt;'GMPP Return'!$F$25,HLOOKUP('GMPP Return'!$C$25,'[2015-12-15 GMPP Data Hub Open v2.xlsx]1617-Q3'!$B$1:$HA$1000,B106,FALSE),INDIRECT("'" &amp; $C$1 &amp; "'!" &amp; C106))="","",IF($K$1&lt;&gt;'GMPP Return'!$F$25,HLOOKUP('GMPP Return'!$C$25,'[2015-12-15 GMPP Data Hub Open v2.xlsx]1617-Q3'!$B$1:$HA$1000,B106,FALSE),INDIRECT("'" &amp; $C$1 &amp; "'!" &amp; C106)))</t>
  </si>
  <si>
    <t>if(if($L$1&lt;&gt;'GMPP Return'!$F$25,HLOOKUP('GMPP Return'!$C$25,'[2015-12-15 GMPP Data Hub Open v2.xlsx]1617-Q4'!$B$1:$HA$1000,B106,FALSE),INDIRECT("'" &amp; $C$1 &amp; "'!" &amp; C106))="","",IF($L$1&lt;&gt;'GMPP Return'!$F$25,HLOOKUP('GMPP Return'!$C$25,'[2015-12-15 GMPP Data Hub Open v2.xlsx]1617-Q4'!$B$1:$HA$1000,B106,FALSE),INDIRECT("'" &amp; $C$1 &amp; "'!" &amp; C106)))</t>
  </si>
  <si>
    <t>if(if($K$1&lt;&gt;'GMPP Return'!$F$25,HLOOKUP('GMPP Return'!$C$25,'[2015-12-15 GMPP Data Hub Open v2.xlsx]1617-Q3'!$B$1:$HA$1000,B107,FALSE),INDIRECT("'" &amp; $C$1 &amp; "'!" &amp; C107))="","",IF($K$1&lt;&gt;'GMPP Return'!$F$25,HLOOKUP('GMPP Return'!$C$25,'[2015-12-15 GMPP Data Hub Open v2.xlsx]1617-Q3'!$B$1:$HA$1000,B107,FALSE),INDIRECT("'" &amp; $C$1 &amp; "'!" &amp; C107)))</t>
  </si>
  <si>
    <t>if(if($L$1&lt;&gt;'GMPP Return'!$F$25,HLOOKUP('GMPP Return'!$C$25,'[2015-12-15 GMPP Data Hub Open v2.xlsx]1617-Q4'!$B$1:$HA$1000,B107,FALSE),INDIRECT("'" &amp; $C$1 &amp; "'!" &amp; C107))="","",IF($L$1&lt;&gt;'GMPP Return'!$F$25,HLOOKUP('GMPP Return'!$C$25,'[2015-12-15 GMPP Data Hub Open v2.xlsx]1617-Q4'!$B$1:$HA$1000,B107,FALSE),INDIRECT("'" &amp; $C$1 &amp; "'!" &amp; C107)))</t>
  </si>
  <si>
    <t>if(if($K$1&lt;&gt;'GMPP Return'!$F$25,HLOOKUP('GMPP Return'!$C$25,'[2015-12-15 GMPP Data Hub Open v2.xlsx]1617-Q3'!$B$1:$HA$1000,B108,FALSE),INDIRECT("'" &amp; $C$1 &amp; "'!" &amp; C108))="","",IF($K$1&lt;&gt;'GMPP Return'!$F$25,HLOOKUP('GMPP Return'!$C$25,'[2015-12-15 GMPP Data Hub Open v2.xlsx]1617-Q3'!$B$1:$HA$1000,B108,FALSE),INDIRECT("'" &amp; $C$1 &amp; "'!" &amp; C108)))</t>
  </si>
  <si>
    <t>if(if($L$1&lt;&gt;'GMPP Return'!$F$25,HLOOKUP('GMPP Return'!$C$25,'[2015-12-15 GMPP Data Hub Open v2.xlsx]1617-Q4'!$B$1:$HA$1000,B108,FALSE),INDIRECT("'" &amp; $C$1 &amp; "'!" &amp; C108))="","",IF($L$1&lt;&gt;'GMPP Return'!$F$25,HLOOKUP('GMPP Return'!$C$25,'[2015-12-15 GMPP Data Hub Open v2.xlsx]1617-Q4'!$B$1:$HA$1000,B108,FALSE),INDIRECT("'" &amp; $C$1 &amp; "'!" &amp; C108)))</t>
  </si>
  <si>
    <t>if(if($K$1&lt;&gt;'GMPP Return'!$F$25,HLOOKUP('GMPP Return'!$C$25,'[2015-12-15 GMPP Data Hub Open v2.xlsx]1617-Q3'!$B$1:$HA$1000,B109,FALSE),INDIRECT("'" &amp; $C$1 &amp; "'!" &amp; C109))="","",IF($K$1&lt;&gt;'GMPP Return'!$F$25,HLOOKUP('GMPP Return'!$C$25,'[2015-12-15 GMPP Data Hub Open v2.xlsx]1617-Q3'!$B$1:$HA$1000,B109,FALSE),INDIRECT("'" &amp; $C$1 &amp; "'!" &amp; C109)))</t>
  </si>
  <si>
    <t>if(if($L$1&lt;&gt;'GMPP Return'!$F$25,HLOOKUP('GMPP Return'!$C$25,'[2015-12-15 GMPP Data Hub Open v2.xlsx]1617-Q4'!$B$1:$HA$1000,B109,FALSE),INDIRECT("'" &amp; $C$1 &amp; "'!" &amp; C109))="","",IF($L$1&lt;&gt;'GMPP Return'!$F$25,HLOOKUP('GMPP Return'!$C$25,'[2015-12-15 GMPP Data Hub Open v2.xlsx]1617-Q4'!$B$1:$HA$1000,B109,FALSE),INDIRECT("'" &amp; $C$1 &amp; "'!" &amp; C109)))</t>
  </si>
  <si>
    <t>if(if($K$1&lt;&gt;'GMPP Return'!$F$25,HLOOKUP('GMPP Return'!$C$25,'[2015-12-15 GMPP Data Hub Open v2.xlsx]1617-Q3'!$B$1:$HA$1000,B110,FALSE),INDIRECT("'" &amp; $C$1 &amp; "'!" &amp; C110))="","",IF($K$1&lt;&gt;'GMPP Return'!$F$25,HLOOKUP('GMPP Return'!$C$25,'[2015-12-15 GMPP Data Hub Open v2.xlsx]1617-Q3'!$B$1:$HA$1000,B110,FALSE),INDIRECT("'" &amp; $C$1 &amp; "'!" &amp; C110)))</t>
  </si>
  <si>
    <t>if(if($L$1&lt;&gt;'GMPP Return'!$F$25,HLOOKUP('GMPP Return'!$C$25,'[2015-12-15 GMPP Data Hub Open v2.xlsx]1617-Q4'!$B$1:$HA$1000,B110,FALSE),INDIRECT("'" &amp; $C$1 &amp; "'!" &amp; C110))="","",IF($L$1&lt;&gt;'GMPP Return'!$F$25,HLOOKUP('GMPP Return'!$C$25,'[2015-12-15 GMPP Data Hub Open v2.xlsx]1617-Q4'!$B$1:$HA$1000,B110,FALSE),INDIRECT("'" &amp; $C$1 &amp; "'!" &amp; C110)))</t>
  </si>
  <si>
    <t>if(if($K$1&lt;&gt;'GMPP Return'!$F$25,HLOOKUP('GMPP Return'!$C$25,'[2015-12-15 GMPP Data Hub Open v2.xlsx]1617-Q3'!$B$1:$HA$1000,B111,FALSE),INDIRECT("'" &amp; $C$1 &amp; "'!" &amp; C111))="","",IF($K$1&lt;&gt;'GMPP Return'!$F$25,HLOOKUP('GMPP Return'!$C$25,'[2015-12-15 GMPP Data Hub Open v2.xlsx]1617-Q3'!$B$1:$HA$1000,B111,FALSE),INDIRECT("'" &amp; $C$1 &amp; "'!" &amp; C111)))</t>
  </si>
  <si>
    <t>if(if($L$1&lt;&gt;'GMPP Return'!$F$25,HLOOKUP('GMPP Return'!$C$25,'[2015-12-15 GMPP Data Hub Open v2.xlsx]1617-Q4'!$B$1:$HA$1000,B111,FALSE),INDIRECT("'" &amp; $C$1 &amp; "'!" &amp; C111))="","",IF($L$1&lt;&gt;'GMPP Return'!$F$25,HLOOKUP('GMPP Return'!$C$25,'[2015-12-15 GMPP Data Hub Open v2.xlsx]1617-Q4'!$B$1:$HA$1000,B111,FALSE),INDIRECT("'" &amp; $C$1 &amp; "'!" &amp; C111)))</t>
  </si>
  <si>
    <t>if(if($K$1&lt;&gt;'GMPP Return'!$F$25,HLOOKUP('GMPP Return'!$C$25,'[2015-12-15 GMPP Data Hub Open v2.xlsx]1617-Q3'!$B$1:$HA$1000,B112,FALSE),INDIRECT("'" &amp; $C$1 &amp; "'!" &amp; C112))="","",IF($K$1&lt;&gt;'GMPP Return'!$F$25,HLOOKUP('GMPP Return'!$C$25,'[2015-12-15 GMPP Data Hub Open v2.xlsx]1617-Q3'!$B$1:$HA$1000,B112,FALSE),INDIRECT("'" &amp; $C$1 &amp; "'!" &amp; C112)))</t>
  </si>
  <si>
    <t>if(if($L$1&lt;&gt;'GMPP Return'!$F$25,HLOOKUP('GMPP Return'!$C$25,'[2015-12-15 GMPP Data Hub Open v2.xlsx]1617-Q4'!$B$1:$HA$1000,B112,FALSE),INDIRECT("'" &amp; $C$1 &amp; "'!" &amp; C112))="","",IF($L$1&lt;&gt;'GMPP Return'!$F$25,HLOOKUP('GMPP Return'!$C$25,'[2015-12-15 GMPP Data Hub Open v2.xlsx]1617-Q4'!$B$1:$HA$1000,B112,FALSE),INDIRECT("'" &amp; $C$1 &amp; "'!" &amp; C112)))</t>
  </si>
  <si>
    <t>if(if($K$1&lt;&gt;'GMPP Return'!$F$25,HLOOKUP('GMPP Return'!$C$25,'[2015-12-15 GMPP Data Hub Open v2.xlsx]1617-Q3'!$B$1:$HA$1000,B113,FALSE),INDIRECT("'" &amp; $C$1 &amp; "'!" &amp; C113))="","",IF($K$1&lt;&gt;'GMPP Return'!$F$25,HLOOKUP('GMPP Return'!$C$25,'[2015-12-15 GMPP Data Hub Open v2.xlsx]1617-Q3'!$B$1:$HA$1000,B113,FALSE),INDIRECT("'" &amp; $C$1 &amp; "'!" &amp; C113)))</t>
  </si>
  <si>
    <t>if(if($L$1&lt;&gt;'GMPP Return'!$F$25,HLOOKUP('GMPP Return'!$C$25,'[2015-12-15 GMPP Data Hub Open v2.xlsx]1617-Q4'!$B$1:$HA$1000,B113,FALSE),INDIRECT("'" &amp; $C$1 &amp; "'!" &amp; C113))="","",IF($L$1&lt;&gt;'GMPP Return'!$F$25,HLOOKUP('GMPP Return'!$C$25,'[2015-12-15 GMPP Data Hub Open v2.xlsx]1617-Q4'!$B$1:$HA$1000,B113,FALSE),INDIRECT("'" &amp; $C$1 &amp; "'!" &amp; C113)))</t>
  </si>
  <si>
    <t>if(if($K$1&lt;&gt;'GMPP Return'!$F$25,HLOOKUP('GMPP Return'!$C$25,'[2015-12-15 GMPP Data Hub Open v2.xlsx]1617-Q3'!$B$1:$HA$1000,B114,FALSE),INDIRECT("'" &amp; $C$1 &amp; "'!" &amp; C114))="","",IF($K$1&lt;&gt;'GMPP Return'!$F$25,HLOOKUP('GMPP Return'!$C$25,'[2015-12-15 GMPP Data Hub Open v2.xlsx]1617-Q3'!$B$1:$HA$1000,B114,FALSE),INDIRECT("'" &amp; $C$1 &amp; "'!" &amp; C114)))</t>
  </si>
  <si>
    <t>if(if($L$1&lt;&gt;'GMPP Return'!$F$25,HLOOKUP('GMPP Return'!$C$25,'[2015-12-15 GMPP Data Hub Open v2.xlsx]1617-Q4'!$B$1:$HA$1000,B114,FALSE),INDIRECT("'" &amp; $C$1 &amp; "'!" &amp; C114))="","",IF($L$1&lt;&gt;'GMPP Return'!$F$25,HLOOKUP('GMPP Return'!$C$25,'[2015-12-15 GMPP Data Hub Open v2.xlsx]1617-Q4'!$B$1:$HA$1000,B114,FALSE),INDIRECT("'" &amp; $C$1 &amp; "'!" &amp; C114)))</t>
  </si>
  <si>
    <t>if(if($K$1&lt;&gt;'GMPP Return'!$F$25,HLOOKUP('GMPP Return'!$C$25,'[2015-12-15 GMPP Data Hub Open v2.xlsx]1617-Q3'!$B$1:$HA$1000,B115,FALSE),INDIRECT("'" &amp; $C$1 &amp; "'!" &amp; C115))="","",IF($K$1&lt;&gt;'GMPP Return'!$F$25,HLOOKUP('GMPP Return'!$C$25,'[2015-12-15 GMPP Data Hub Open v2.xlsx]1617-Q3'!$B$1:$HA$1000,B115,FALSE),INDIRECT("'" &amp; $C$1 &amp; "'!" &amp; C115)))</t>
  </si>
  <si>
    <t>if(if($L$1&lt;&gt;'GMPP Return'!$F$25,HLOOKUP('GMPP Return'!$C$25,'[2015-12-15 GMPP Data Hub Open v2.xlsx]1617-Q4'!$B$1:$HA$1000,B115,FALSE),INDIRECT("'" &amp; $C$1 &amp; "'!" &amp; C115))="","",IF($L$1&lt;&gt;'GMPP Return'!$F$25,HLOOKUP('GMPP Return'!$C$25,'[2015-12-15 GMPP Data Hub Open v2.xlsx]1617-Q4'!$B$1:$HA$1000,B115,FALSE),INDIRECT("'" &amp; $C$1 &amp; "'!" &amp; C115)))</t>
  </si>
  <si>
    <t>if(if($K$1&lt;&gt;'GMPP Return'!$F$25,HLOOKUP('GMPP Return'!$C$25,'[2015-12-15 GMPP Data Hub Open v2.xlsx]1617-Q3'!$B$1:$HA$1000,B116,FALSE),INDIRECT("'" &amp; $C$1 &amp; "'!" &amp; C116))="","",IF($K$1&lt;&gt;'GMPP Return'!$F$25,HLOOKUP('GMPP Return'!$C$25,'[2015-12-15 GMPP Data Hub Open v2.xlsx]1617-Q3'!$B$1:$HA$1000,B116,FALSE),INDIRECT("'" &amp; $C$1 &amp; "'!" &amp; C116)))</t>
  </si>
  <si>
    <t>if(if($L$1&lt;&gt;'GMPP Return'!$F$25,HLOOKUP('GMPP Return'!$C$25,'[2015-12-15 GMPP Data Hub Open v2.xlsx]1617-Q4'!$B$1:$HA$1000,B116,FALSE),INDIRECT("'" &amp; $C$1 &amp; "'!" &amp; C116))="","",IF($L$1&lt;&gt;'GMPP Return'!$F$25,HLOOKUP('GMPP Return'!$C$25,'[2015-12-15 GMPP Data Hub Open v2.xlsx]1617-Q4'!$B$1:$HA$1000,B116,FALSE),INDIRECT("'" &amp; $C$1 &amp; "'!" &amp; C116)))</t>
  </si>
  <si>
    <t>if(if($K$1&lt;&gt;'GMPP Return'!$F$25,HLOOKUP('GMPP Return'!$C$25,'[2015-12-15 GMPP Data Hub Open v2.xlsx]1617-Q3'!$B$1:$HA$1000,B117,FALSE),INDIRECT("'" &amp; $C$1 &amp; "'!" &amp; C117))="","",IF($K$1&lt;&gt;'GMPP Return'!$F$25,HLOOKUP('GMPP Return'!$C$25,'[2015-12-15 GMPP Data Hub Open v2.xlsx]1617-Q3'!$B$1:$HA$1000,B117,FALSE),INDIRECT("'" &amp; $C$1 &amp; "'!" &amp; C117)))</t>
  </si>
  <si>
    <t>if(if($L$1&lt;&gt;'GMPP Return'!$F$25,HLOOKUP('GMPP Return'!$C$25,'[2015-12-15 GMPP Data Hub Open v2.xlsx]1617-Q4'!$B$1:$HA$1000,B117,FALSE),INDIRECT("'" &amp; $C$1 &amp; "'!" &amp; C117))="","",IF($L$1&lt;&gt;'GMPP Return'!$F$25,HLOOKUP('GMPP Return'!$C$25,'[2015-12-15 GMPP Data Hub Open v2.xlsx]1617-Q4'!$B$1:$HA$1000,B117,FALSE),INDIRECT("'" &amp; $C$1 &amp; "'!" &amp; C117)))</t>
  </si>
  <si>
    <t>if(if($K$1&lt;&gt;'GMPP Return'!$F$25,HLOOKUP('GMPP Return'!$C$25,'[2015-12-15 GMPP Data Hub Open v2.xlsx]1617-Q3'!$B$1:$HA$1000,B118,FALSE),INDIRECT("'" &amp; $C$1 &amp; "'!" &amp; C118))="","",IF($K$1&lt;&gt;'GMPP Return'!$F$25,HLOOKUP('GMPP Return'!$C$25,'[2015-12-15 GMPP Data Hub Open v2.xlsx]1617-Q3'!$B$1:$HA$1000,B118,FALSE),INDIRECT("'" &amp; $C$1 &amp; "'!" &amp; C118)))</t>
  </si>
  <si>
    <t>if(if($L$1&lt;&gt;'GMPP Return'!$F$25,HLOOKUP('GMPP Return'!$C$25,'[2015-12-15 GMPP Data Hub Open v2.xlsx]1617-Q4'!$B$1:$HA$1000,B118,FALSE),INDIRECT("'" &amp; $C$1 &amp; "'!" &amp; C118))="","",IF($L$1&lt;&gt;'GMPP Return'!$F$25,HLOOKUP('GMPP Return'!$C$25,'[2015-12-15 GMPP Data Hub Open v2.xlsx]1617-Q4'!$B$1:$HA$1000,B118,FALSE),INDIRECT("'" &amp; $C$1 &amp; "'!" &amp; C118)))</t>
  </si>
  <si>
    <t>if(if($K$1&lt;&gt;'GMPP Return'!$F$25,HLOOKUP('GMPP Return'!$C$25,'[2015-12-15 GMPP Data Hub Open v2.xlsx]1617-Q3'!$B$1:$HA$1000,B119,FALSE),INDIRECT("'" &amp; $C$1 &amp; "'!" &amp; C119))="","",IF($K$1&lt;&gt;'GMPP Return'!$F$25,HLOOKUP('GMPP Return'!$C$25,'[2015-12-15 GMPP Data Hub Open v2.xlsx]1617-Q3'!$B$1:$HA$1000,B119,FALSE),INDIRECT("'" &amp; $C$1 &amp; "'!" &amp; C119)))</t>
  </si>
  <si>
    <t>if(if($L$1&lt;&gt;'GMPP Return'!$F$25,HLOOKUP('GMPP Return'!$C$25,'[2015-12-15 GMPP Data Hub Open v2.xlsx]1617-Q4'!$B$1:$HA$1000,B119,FALSE),INDIRECT("'" &amp; $C$1 &amp; "'!" &amp; C119))="","",IF($L$1&lt;&gt;'GMPP Return'!$F$25,HLOOKUP('GMPP Return'!$C$25,'[2015-12-15 GMPP Data Hub Open v2.xlsx]1617-Q4'!$B$1:$HA$1000,B119,FALSE),INDIRECT("'" &amp; $C$1 &amp; "'!" &amp; C119)))</t>
  </si>
  <si>
    <t>if(if($K$1&lt;&gt;'GMPP Return'!$F$25,HLOOKUP('GMPP Return'!$C$25,'[2015-12-15 GMPP Data Hub Open v2.xlsx]1617-Q3'!$B$1:$HA$1000,B120,FALSE),INDIRECT("'" &amp; $C$1 &amp; "'!" &amp; C120))="","",IF($K$1&lt;&gt;'GMPP Return'!$F$25,HLOOKUP('GMPP Return'!$C$25,'[2015-12-15 GMPP Data Hub Open v2.xlsx]1617-Q3'!$B$1:$HA$1000,B120,FALSE),INDIRECT("'" &amp; $C$1 &amp; "'!" &amp; C120)))</t>
  </si>
  <si>
    <t>if(if($L$1&lt;&gt;'GMPP Return'!$F$25,HLOOKUP('GMPP Return'!$C$25,'[2015-12-15 GMPP Data Hub Open v2.xlsx]1617-Q4'!$B$1:$HA$1000,B120,FALSE),INDIRECT("'" &amp; $C$1 &amp; "'!" &amp; C120))="","",IF($L$1&lt;&gt;'GMPP Return'!$F$25,HLOOKUP('GMPP Return'!$C$25,'[2015-12-15 GMPP Data Hub Open v2.xlsx]1617-Q4'!$B$1:$HA$1000,B120,FALSE),INDIRECT("'" &amp; $C$1 &amp; "'!" &amp; C120)))</t>
  </si>
  <si>
    <t>if(if($K$1&lt;&gt;'GMPP Return'!$F$25,HLOOKUP('GMPP Return'!$C$25,'[2015-12-15 GMPP Data Hub Open v2.xlsx]1617-Q3'!$B$1:$HA$1000,B121,FALSE),INDIRECT("'" &amp; $C$1 &amp; "'!" &amp; C121))="","",IF($K$1&lt;&gt;'GMPP Return'!$F$25,HLOOKUP('GMPP Return'!$C$25,'[2015-12-15 GMPP Data Hub Open v2.xlsx]1617-Q3'!$B$1:$HA$1000,B121,FALSE),INDIRECT("'" &amp; $C$1 &amp; "'!" &amp; C121)))</t>
  </si>
  <si>
    <t>if(if($L$1&lt;&gt;'GMPP Return'!$F$25,HLOOKUP('GMPP Return'!$C$25,'[2015-12-15 GMPP Data Hub Open v2.xlsx]1617-Q4'!$B$1:$HA$1000,B121,FALSE),INDIRECT("'" &amp; $C$1 &amp; "'!" &amp; C121))="","",IF($L$1&lt;&gt;'GMPP Return'!$F$25,HLOOKUP('GMPP Return'!$C$25,'[2015-12-15 GMPP Data Hub Open v2.xlsx]1617-Q4'!$B$1:$HA$1000,B121,FALSE),INDIRECT("'" &amp; $C$1 &amp; "'!" &amp; C121)))</t>
  </si>
  <si>
    <t>if(if($K$1&lt;&gt;'GMPP Return'!$F$25,HLOOKUP('GMPP Return'!$C$25,'[2015-12-15 GMPP Data Hub Open v2.xlsx]1617-Q3'!$B$1:$HA$1000,B122,FALSE),INDIRECT("'" &amp; $C$1 &amp; "'!" &amp; C122))="","",IF($K$1&lt;&gt;'GMPP Return'!$F$25,HLOOKUP('GMPP Return'!$C$25,'[2015-12-15 GMPP Data Hub Open v2.xlsx]1617-Q3'!$B$1:$HA$1000,B122,FALSE),INDIRECT("'" &amp; $C$1 &amp; "'!" &amp; C122)))</t>
  </si>
  <si>
    <t>if(if($L$1&lt;&gt;'GMPP Return'!$F$25,HLOOKUP('GMPP Return'!$C$25,'[2015-12-15 GMPP Data Hub Open v2.xlsx]1617-Q4'!$B$1:$HA$1000,B122,FALSE),INDIRECT("'" &amp; $C$1 &amp; "'!" &amp; C122))="","",IF($L$1&lt;&gt;'GMPP Return'!$F$25,HLOOKUP('GMPP Return'!$C$25,'[2015-12-15 GMPP Data Hub Open v2.xlsx]1617-Q4'!$B$1:$HA$1000,B122,FALSE),INDIRECT("'" &amp; $C$1 &amp; "'!" &amp; C122)))</t>
  </si>
  <si>
    <t>if(if($K$1&lt;&gt;'GMPP Return'!$F$25,HLOOKUP('GMPP Return'!$C$25,'[2015-12-15 GMPP Data Hub Open v2.xlsx]1617-Q3'!$B$1:$HA$1000,B123,FALSE),INDIRECT("'" &amp; $C$1 &amp; "'!" &amp; C123))="","",IF($K$1&lt;&gt;'GMPP Return'!$F$25,HLOOKUP('GMPP Return'!$C$25,'[2015-12-15 GMPP Data Hub Open v2.xlsx]1617-Q3'!$B$1:$HA$1000,B123,FALSE),INDIRECT("'" &amp; $C$1 &amp; "'!" &amp; C123)))</t>
  </si>
  <si>
    <t>if(if($L$1&lt;&gt;'GMPP Return'!$F$25,HLOOKUP('GMPP Return'!$C$25,'[2015-12-15 GMPP Data Hub Open v2.xlsx]1617-Q4'!$B$1:$HA$1000,B123,FALSE),INDIRECT("'" &amp; $C$1 &amp; "'!" &amp; C123))="","",IF($L$1&lt;&gt;'GMPP Return'!$F$25,HLOOKUP('GMPP Return'!$C$25,'[2015-12-15 GMPP Data Hub Open v2.xlsx]1617-Q4'!$B$1:$HA$1000,B123,FALSE),INDIRECT("'" &amp; $C$1 &amp; "'!" &amp; C123)))</t>
  </si>
  <si>
    <t>if(if($K$1&lt;&gt;'GMPP Return'!$F$25,HLOOKUP('GMPP Return'!$C$25,'[2015-12-15 GMPP Data Hub Open v2.xlsx]1617-Q3'!$B$1:$HA$1000,B124,FALSE),INDIRECT("'" &amp; $C$1 &amp; "'!" &amp; C124))="","",IF($K$1&lt;&gt;'GMPP Return'!$F$25,HLOOKUP('GMPP Return'!$C$25,'[2015-12-15 GMPP Data Hub Open v2.xlsx]1617-Q3'!$B$1:$HA$1000,B124,FALSE),INDIRECT("'" &amp; $C$1 &amp; "'!" &amp; C124)))</t>
  </si>
  <si>
    <t>if(if($L$1&lt;&gt;'GMPP Return'!$F$25,HLOOKUP('GMPP Return'!$C$25,'[2015-12-15 GMPP Data Hub Open v2.xlsx]1617-Q4'!$B$1:$HA$1000,B124,FALSE),INDIRECT("'" &amp; $C$1 &amp; "'!" &amp; C124))="","",IF($L$1&lt;&gt;'GMPP Return'!$F$25,HLOOKUP('GMPP Return'!$C$25,'[2015-12-15 GMPP Data Hub Open v2.xlsx]1617-Q4'!$B$1:$HA$1000,B124,FALSE),INDIRECT("'" &amp; $C$1 &amp; "'!" &amp; C124)))</t>
  </si>
  <si>
    <t>if(if($K$1&lt;&gt;'GMPP Return'!$F$25,HLOOKUP('GMPP Return'!$C$25,'[2015-12-15 GMPP Data Hub Open v2.xlsx]1617-Q3'!$B$1:$HA$1000,B125,FALSE),INDIRECT("'" &amp; $C$1 &amp; "'!" &amp; C125))="","",IF($K$1&lt;&gt;'GMPP Return'!$F$25,HLOOKUP('GMPP Return'!$C$25,'[2015-12-15 GMPP Data Hub Open v2.xlsx]1617-Q3'!$B$1:$HA$1000,B125,FALSE),INDIRECT("'" &amp; $C$1 &amp; "'!" &amp; C125)))</t>
  </si>
  <si>
    <t>if(if($L$1&lt;&gt;'GMPP Return'!$F$25,HLOOKUP('GMPP Return'!$C$25,'[2015-12-15 GMPP Data Hub Open v2.xlsx]1617-Q4'!$B$1:$HA$1000,B125,FALSE),INDIRECT("'" &amp; $C$1 &amp; "'!" &amp; C125))="","",IF($L$1&lt;&gt;'GMPP Return'!$F$25,HLOOKUP('GMPP Return'!$C$25,'[2015-12-15 GMPP Data Hub Open v2.xlsx]1617-Q4'!$B$1:$HA$1000,B125,FALSE),INDIRECT("'" &amp; $C$1 &amp; "'!" &amp; C125)))</t>
  </si>
  <si>
    <t>if(if($K$1&lt;&gt;'GMPP Return'!$F$25,HLOOKUP('GMPP Return'!$C$25,'[2015-12-15 GMPP Data Hub Open v2.xlsx]1617-Q3'!$B$1:$HA$1000,B126,FALSE),INDIRECT("'" &amp; $C$1 &amp; "'!" &amp; C126))="","",IF($K$1&lt;&gt;'GMPP Return'!$F$25,HLOOKUP('GMPP Return'!$C$25,'[2015-12-15 GMPP Data Hub Open v2.xlsx]1617-Q3'!$B$1:$HA$1000,B126,FALSE),INDIRECT("'" &amp; $C$1 &amp; "'!" &amp; C126)))</t>
  </si>
  <si>
    <t>if(if($L$1&lt;&gt;'GMPP Return'!$F$25,HLOOKUP('GMPP Return'!$C$25,'[2015-12-15 GMPP Data Hub Open v2.xlsx]1617-Q4'!$B$1:$HA$1000,B126,FALSE),INDIRECT("'" &amp; $C$1 &amp; "'!" &amp; C126))="","",IF($L$1&lt;&gt;'GMPP Return'!$F$25,HLOOKUP('GMPP Return'!$C$25,'[2015-12-15 GMPP Data Hub Open v2.xlsx]1617-Q4'!$B$1:$HA$1000,B126,FALSE),INDIRECT("'" &amp; $C$1 &amp; "'!" &amp; C126)))</t>
  </si>
  <si>
    <t>if(if($K$1&lt;&gt;'GMPP Return'!$F$25,HLOOKUP('GMPP Return'!$C$25,'[2015-12-15 GMPP Data Hub Open v2.xlsx]1617-Q3'!$B$1:$HA$1000,B127,FALSE),INDIRECT("'" &amp; $C$1 &amp; "'!" &amp; C127))="","",IF($K$1&lt;&gt;'GMPP Return'!$F$25,HLOOKUP('GMPP Return'!$C$25,'[2015-12-15 GMPP Data Hub Open v2.xlsx]1617-Q3'!$B$1:$HA$1000,B127,FALSE),INDIRECT("'" &amp; $C$1 &amp; "'!" &amp; C127)))</t>
  </si>
  <si>
    <t>if(if($L$1&lt;&gt;'GMPP Return'!$F$25,HLOOKUP('GMPP Return'!$C$25,'[2015-12-15 GMPP Data Hub Open v2.xlsx]1617-Q4'!$B$1:$HA$1000,B127,FALSE),INDIRECT("'" &amp; $C$1 &amp; "'!" &amp; C127))="","",IF($L$1&lt;&gt;'GMPP Return'!$F$25,HLOOKUP('GMPP Return'!$C$25,'[2015-12-15 GMPP Data Hub Open v2.xlsx]1617-Q4'!$B$1:$HA$1000,B127,FALSE),INDIRECT("'" &amp; $C$1 &amp; "'!" &amp; C127)))</t>
  </si>
  <si>
    <t>if(if($K$1&lt;&gt;'GMPP Return'!$F$25,HLOOKUP('GMPP Return'!$C$25,'[2015-12-15 GMPP Data Hub Open v2.xlsx]1617-Q3'!$B$1:$HA$1000,B128,FALSE),INDIRECT("'" &amp; $C$1 &amp; "'!" &amp; C128))="","",IF($K$1&lt;&gt;'GMPP Return'!$F$25,HLOOKUP('GMPP Return'!$C$25,'[2015-12-15 GMPP Data Hub Open v2.xlsx]1617-Q3'!$B$1:$HA$1000,B128,FALSE),INDIRECT("'" &amp; $C$1 &amp; "'!" &amp; C128)))</t>
  </si>
  <si>
    <t>if(if($L$1&lt;&gt;'GMPP Return'!$F$25,HLOOKUP('GMPP Return'!$C$25,'[2015-12-15 GMPP Data Hub Open v2.xlsx]1617-Q4'!$B$1:$HA$1000,B128,FALSE),INDIRECT("'" &amp; $C$1 &amp; "'!" &amp; C128))="","",IF($L$1&lt;&gt;'GMPP Return'!$F$25,HLOOKUP('GMPP Return'!$C$25,'[2015-12-15 GMPP Data Hub Open v2.xlsx]1617-Q4'!$B$1:$HA$1000,B128,FALSE),INDIRECT("'" &amp; $C$1 &amp; "'!" &amp; C128)))</t>
  </si>
  <si>
    <t>if(if($K$1&lt;&gt;'GMPP Return'!$F$25,HLOOKUP('GMPP Return'!$C$25,'[2015-12-15 GMPP Data Hub Open v2.xlsx]1617-Q3'!$B$1:$HA$1000,B129,FALSE),INDIRECT("'" &amp; $C$1 &amp; "'!" &amp; C129))="","",IF($K$1&lt;&gt;'GMPP Return'!$F$25,HLOOKUP('GMPP Return'!$C$25,'[2015-12-15 GMPP Data Hub Open v2.xlsx]1617-Q3'!$B$1:$HA$1000,B129,FALSE),INDIRECT("'" &amp; $C$1 &amp; "'!" &amp; C129)))</t>
  </si>
  <si>
    <t>if(if($L$1&lt;&gt;'GMPP Return'!$F$25,HLOOKUP('GMPP Return'!$C$25,'[2015-12-15 GMPP Data Hub Open v2.xlsx]1617-Q4'!$B$1:$HA$1000,B129,FALSE),INDIRECT("'" &amp; $C$1 &amp; "'!" &amp; C129))="","",IF($L$1&lt;&gt;'GMPP Return'!$F$25,HLOOKUP('GMPP Return'!$C$25,'[2015-12-15 GMPP Data Hub Open v2.xlsx]1617-Q4'!$B$1:$HA$1000,B129,FALSE),INDIRECT("'" &amp; $C$1 &amp; "'!" &amp; C129)))</t>
  </si>
  <si>
    <t>if(if($K$1&lt;&gt;'GMPP Return'!$F$25,HLOOKUP('GMPP Return'!$C$25,'[2015-12-15 GMPP Data Hub Open v2.xlsx]1617-Q3'!$B$1:$HA$1000,B130,FALSE),INDIRECT("'" &amp; $C$1 &amp; "'!" &amp; C130))="","",IF($K$1&lt;&gt;'GMPP Return'!$F$25,HLOOKUP('GMPP Return'!$C$25,'[2015-12-15 GMPP Data Hub Open v2.xlsx]1617-Q3'!$B$1:$HA$1000,B130,FALSE),INDIRECT("'" &amp; $C$1 &amp; "'!" &amp; C130)))</t>
  </si>
  <si>
    <t>if(if($L$1&lt;&gt;'GMPP Return'!$F$25,HLOOKUP('GMPP Return'!$C$25,'[2015-12-15 GMPP Data Hub Open v2.xlsx]1617-Q4'!$B$1:$HA$1000,B130,FALSE),INDIRECT("'" &amp; $C$1 &amp; "'!" &amp; C130))="","",IF($L$1&lt;&gt;'GMPP Return'!$F$25,HLOOKUP('GMPP Return'!$C$25,'[2015-12-15 GMPP Data Hub Open v2.xlsx]1617-Q4'!$B$1:$HA$1000,B130,FALSE),INDIRECT("'" &amp; $C$1 &amp; "'!" &amp; C130)))</t>
  </si>
  <si>
    <t>if(if($K$1&lt;&gt;'GMPP Return'!$F$25,HLOOKUP('GMPP Return'!$C$25,'[2015-12-15 GMPP Data Hub Open v2.xlsx]1617-Q3'!$B$1:$HA$1000,B131,FALSE),INDIRECT("'" &amp; $C$1 &amp; "'!" &amp; C131))="","",IF($K$1&lt;&gt;'GMPP Return'!$F$25,HLOOKUP('GMPP Return'!$C$25,'[2015-12-15 GMPP Data Hub Open v2.xlsx]1617-Q3'!$B$1:$HA$1000,B131,FALSE),INDIRECT("'" &amp; $C$1 &amp; "'!" &amp; C131)))</t>
  </si>
  <si>
    <t>if(if($L$1&lt;&gt;'GMPP Return'!$F$25,HLOOKUP('GMPP Return'!$C$25,'[2015-12-15 GMPP Data Hub Open v2.xlsx]1617-Q4'!$B$1:$HA$1000,B131,FALSE),INDIRECT("'" &amp; $C$1 &amp; "'!" &amp; C131))="","",IF($L$1&lt;&gt;'GMPP Return'!$F$25,HLOOKUP('GMPP Return'!$C$25,'[2015-12-15 GMPP Data Hub Open v2.xlsx]1617-Q4'!$B$1:$HA$1000,B131,FALSE),INDIRECT("'" &amp; $C$1 &amp; "'!" &amp; C131)))</t>
  </si>
  <si>
    <t>if(if($K$1&lt;&gt;'GMPP Return'!$F$25,HLOOKUP('GMPP Return'!$C$25,'[2015-12-15 GMPP Data Hub Open v2.xlsx]1617-Q3'!$B$1:$HA$1000,B132,FALSE),INDIRECT("'" &amp; $C$1 &amp; "'!" &amp; C132))="","",IF($K$1&lt;&gt;'GMPP Return'!$F$25,HLOOKUP('GMPP Return'!$C$25,'[2015-12-15 GMPP Data Hub Open v2.xlsx]1617-Q3'!$B$1:$HA$1000,B132,FALSE),INDIRECT("'" &amp; $C$1 &amp; "'!" &amp; C132)))</t>
  </si>
  <si>
    <t>if(if($L$1&lt;&gt;'GMPP Return'!$F$25,HLOOKUP('GMPP Return'!$C$25,'[2015-12-15 GMPP Data Hub Open v2.xlsx]1617-Q4'!$B$1:$HA$1000,B132,FALSE),INDIRECT("'" &amp; $C$1 &amp; "'!" &amp; C132))="","",IF($L$1&lt;&gt;'GMPP Return'!$F$25,HLOOKUP('GMPP Return'!$C$25,'[2015-12-15 GMPP Data Hub Open v2.xlsx]1617-Q4'!$B$1:$HA$1000,B132,FALSE),INDIRECT("'" &amp; $C$1 &amp; "'!" &amp; C132)))</t>
  </si>
  <si>
    <t>if(if($K$1&lt;&gt;'GMPP Return'!$F$25,HLOOKUP('GMPP Return'!$C$25,'[2015-12-15 GMPP Data Hub Open v2.xlsx]1617-Q3'!$B$1:$HA$1000,B133,FALSE),INDIRECT("'" &amp; $C$1 &amp; "'!" &amp; C133))="","",IF($K$1&lt;&gt;'GMPP Return'!$F$25,HLOOKUP('GMPP Return'!$C$25,'[2015-12-15 GMPP Data Hub Open v2.xlsx]1617-Q3'!$B$1:$HA$1000,B133,FALSE),INDIRECT("'" &amp; $C$1 &amp; "'!" &amp; C133)))</t>
  </si>
  <si>
    <t>if(if($L$1&lt;&gt;'GMPP Return'!$F$25,HLOOKUP('GMPP Return'!$C$25,'[2015-12-15 GMPP Data Hub Open v2.xlsx]1617-Q4'!$B$1:$HA$1000,B133,FALSE),INDIRECT("'" &amp; $C$1 &amp; "'!" &amp; C133))="","",IF($L$1&lt;&gt;'GMPP Return'!$F$25,HLOOKUP('GMPP Return'!$C$25,'[2015-12-15 GMPP Data Hub Open v2.xlsx]1617-Q4'!$B$1:$HA$1000,B133,FALSE),INDIRECT("'" &amp; $C$1 &amp; "'!" &amp; C133)))</t>
  </si>
  <si>
    <t>if(if($K$1&lt;&gt;'GMPP Return'!$F$25,HLOOKUP('GMPP Return'!$C$25,'[2015-12-15 GMPP Data Hub Open v2.xlsx]1617-Q3'!$B$1:$HA$1000,B134,FALSE),INDIRECT("'" &amp; $C$1 &amp; "'!" &amp; C134))="","",IF($K$1&lt;&gt;'GMPP Return'!$F$25,HLOOKUP('GMPP Return'!$C$25,'[2015-12-15 GMPP Data Hub Open v2.xlsx]1617-Q3'!$B$1:$HA$1000,B134,FALSE),INDIRECT("'" &amp; $C$1 &amp; "'!" &amp; C134)))</t>
  </si>
  <si>
    <t>if(if($L$1&lt;&gt;'GMPP Return'!$F$25,HLOOKUP('GMPP Return'!$C$25,'[2015-12-15 GMPP Data Hub Open v2.xlsx]1617-Q4'!$B$1:$HA$1000,B134,FALSE),INDIRECT("'" &amp; $C$1 &amp; "'!" &amp; C134))="","",IF($L$1&lt;&gt;'GMPP Return'!$F$25,HLOOKUP('GMPP Return'!$C$25,'[2015-12-15 GMPP Data Hub Open v2.xlsx]1617-Q4'!$B$1:$HA$1000,B134,FALSE),INDIRECT("'" &amp; $C$1 &amp; "'!" &amp; C134)))</t>
  </si>
  <si>
    <t>if(if($K$1&lt;&gt;'GMPP Return'!$F$25,HLOOKUP('GMPP Return'!$C$25,'[2015-12-15 GMPP Data Hub Open v2.xlsx]1617-Q3'!$B$1:$HA$1000,B135,FALSE),INDIRECT("'" &amp; $C$1 &amp; "'!" &amp; C135))="","",IF($K$1&lt;&gt;'GMPP Return'!$F$25,HLOOKUP('GMPP Return'!$C$25,'[2015-12-15 GMPP Data Hub Open v2.xlsx]1617-Q3'!$B$1:$HA$1000,B135,FALSE),INDIRECT("'" &amp; $C$1 &amp; "'!" &amp; C135)))</t>
  </si>
  <si>
    <t>if(if($L$1&lt;&gt;'GMPP Return'!$F$25,HLOOKUP('GMPP Return'!$C$25,'[2015-12-15 GMPP Data Hub Open v2.xlsx]1617-Q4'!$B$1:$HA$1000,B135,FALSE),INDIRECT("'" &amp; $C$1 &amp; "'!" &amp; C135))="","",IF($L$1&lt;&gt;'GMPP Return'!$F$25,HLOOKUP('GMPP Return'!$C$25,'[2015-12-15 GMPP Data Hub Open v2.xlsx]1617-Q4'!$B$1:$HA$1000,B135,FALSE),INDIRECT("'" &amp; $C$1 &amp; "'!" &amp; C135)))</t>
  </si>
  <si>
    <t>if(if($K$1&lt;&gt;'GMPP Return'!$F$25,HLOOKUP('GMPP Return'!$C$25,'[2015-12-15 GMPP Data Hub Open v2.xlsx]1617-Q3'!$B$1:$HA$1000,B136,FALSE),INDIRECT("'" &amp; $C$1 &amp; "'!" &amp; C136))="","",IF($K$1&lt;&gt;'GMPP Return'!$F$25,HLOOKUP('GMPP Return'!$C$25,'[2015-12-15 GMPP Data Hub Open v2.xlsx]1617-Q3'!$B$1:$HA$1000,B136,FALSE),INDIRECT("'" &amp; $C$1 &amp; "'!" &amp; C136)))</t>
  </si>
  <si>
    <t>if(if($L$1&lt;&gt;'GMPP Return'!$F$25,HLOOKUP('GMPP Return'!$C$25,'[2015-12-15 GMPP Data Hub Open v2.xlsx]1617-Q4'!$B$1:$HA$1000,B136,FALSE),INDIRECT("'" &amp; $C$1 &amp; "'!" &amp; C136))="","",IF($L$1&lt;&gt;'GMPP Return'!$F$25,HLOOKUP('GMPP Return'!$C$25,'[2015-12-15 GMPP Data Hub Open v2.xlsx]1617-Q4'!$B$1:$HA$1000,B136,FALSE),INDIRECT("'" &amp; $C$1 &amp; "'!" &amp; C136)))</t>
  </si>
  <si>
    <t>if(if($K$1&lt;&gt;'GMPP Return'!$F$25,HLOOKUP('GMPP Return'!$C$25,'[2015-12-15 GMPP Data Hub Open v2.xlsx]1617-Q3'!$B$1:$HA$1000,B137,FALSE),INDIRECT("'" &amp; $C$1 &amp; "'!" &amp; C137))="","",IF($K$1&lt;&gt;'GMPP Return'!$F$25,HLOOKUP('GMPP Return'!$C$25,'[2015-12-15 GMPP Data Hub Open v2.xlsx]1617-Q3'!$B$1:$HA$1000,B137,FALSE),INDIRECT("'" &amp; $C$1 &amp; "'!" &amp; C137)))</t>
  </si>
  <si>
    <t>if(if($L$1&lt;&gt;'GMPP Return'!$F$25,HLOOKUP('GMPP Return'!$C$25,'[2015-12-15 GMPP Data Hub Open v2.xlsx]1617-Q4'!$B$1:$HA$1000,B137,FALSE),INDIRECT("'" &amp; $C$1 &amp; "'!" &amp; C137))="","",IF($L$1&lt;&gt;'GMPP Return'!$F$25,HLOOKUP('GMPP Return'!$C$25,'[2015-12-15 GMPP Data Hub Open v2.xlsx]1617-Q4'!$B$1:$HA$1000,B137,FALSE),INDIRECT("'" &amp; $C$1 &amp; "'!" &amp; C137)))</t>
  </si>
  <si>
    <t>if(if($K$1&lt;&gt;'GMPP Return'!$F$25,HLOOKUP('GMPP Return'!$C$25,'[2015-12-15 GMPP Data Hub Open v2.xlsx]1617-Q3'!$B$1:$HA$1000,B138,FALSE),INDIRECT("'" &amp; $C$1 &amp; "'!" &amp; C138))="","",IF($K$1&lt;&gt;'GMPP Return'!$F$25,HLOOKUP('GMPP Return'!$C$25,'[2015-12-15 GMPP Data Hub Open v2.xlsx]1617-Q3'!$B$1:$HA$1000,B138,FALSE),INDIRECT("'" &amp; $C$1 &amp; "'!" &amp; C138)))</t>
  </si>
  <si>
    <t>if(if($L$1&lt;&gt;'GMPP Return'!$F$25,HLOOKUP('GMPP Return'!$C$25,'[2015-12-15 GMPP Data Hub Open v2.xlsx]1617-Q4'!$B$1:$HA$1000,B138,FALSE),INDIRECT("'" &amp; $C$1 &amp; "'!" &amp; C138))="","",IF($L$1&lt;&gt;'GMPP Return'!$F$25,HLOOKUP('GMPP Return'!$C$25,'[2015-12-15 GMPP Data Hub Open v2.xlsx]1617-Q4'!$B$1:$HA$1000,B138,FALSE),INDIRECT("'" &amp; $C$1 &amp; "'!" &amp; C138)))</t>
  </si>
  <si>
    <t>if(if($K$1&lt;&gt;'GMPP Return'!$F$25,HLOOKUP('GMPP Return'!$C$25,'[2015-12-15 GMPP Data Hub Open v2.xlsx]1617-Q3'!$B$1:$HA$1000,B139,FALSE),INDIRECT("'" &amp; $C$1 &amp; "'!" &amp; C139))="","",IF($K$1&lt;&gt;'GMPP Return'!$F$25,HLOOKUP('GMPP Return'!$C$25,'[2015-12-15 GMPP Data Hub Open v2.xlsx]1617-Q3'!$B$1:$HA$1000,B139,FALSE),INDIRECT("'" &amp; $C$1 &amp; "'!" &amp; C139)))</t>
  </si>
  <si>
    <t>if(if($L$1&lt;&gt;'GMPP Return'!$F$25,HLOOKUP('GMPP Return'!$C$25,'[2015-12-15 GMPP Data Hub Open v2.xlsx]1617-Q4'!$B$1:$HA$1000,B139,FALSE),INDIRECT("'" &amp; $C$1 &amp; "'!" &amp; C139))="","",IF($L$1&lt;&gt;'GMPP Return'!$F$25,HLOOKUP('GMPP Return'!$C$25,'[2015-12-15 GMPP Data Hub Open v2.xlsx]1617-Q4'!$B$1:$HA$1000,B139,FALSE),INDIRECT("'" &amp; $C$1 &amp; "'!" &amp; C139)))</t>
  </si>
  <si>
    <t>if(if($K$1&lt;&gt;'GMPP Return'!$F$25,HLOOKUP('GMPP Return'!$C$25,'[2015-12-15 GMPP Data Hub Open v2.xlsx]1617-Q3'!$B$1:$HA$1000,B140,FALSE),INDIRECT("'" &amp; $C$1 &amp; "'!" &amp; C140))="","",IF($K$1&lt;&gt;'GMPP Return'!$F$25,HLOOKUP('GMPP Return'!$C$25,'[2015-12-15 GMPP Data Hub Open v2.xlsx]1617-Q3'!$B$1:$HA$1000,B140,FALSE),INDIRECT("'" &amp; $C$1 &amp; "'!" &amp; C140)))</t>
  </si>
  <si>
    <t>if(if($L$1&lt;&gt;'GMPP Return'!$F$25,HLOOKUP('GMPP Return'!$C$25,'[2015-12-15 GMPP Data Hub Open v2.xlsx]1617-Q4'!$B$1:$HA$1000,B140,FALSE),INDIRECT("'" &amp; $C$1 &amp; "'!" &amp; C140))="","",IF($L$1&lt;&gt;'GMPP Return'!$F$25,HLOOKUP('GMPP Return'!$C$25,'[2015-12-15 GMPP Data Hub Open v2.xlsx]1617-Q4'!$B$1:$HA$1000,B140,FALSE),INDIRECT("'" &amp; $C$1 &amp; "'!" &amp; C140)))</t>
  </si>
  <si>
    <t>if(if($K$1&lt;&gt;'GMPP Return'!$F$25,HLOOKUP('GMPP Return'!$C$25,'[2015-12-15 GMPP Data Hub Open v2.xlsx]1617-Q3'!$B$1:$HA$1000,B141,FALSE),INDIRECT("'" &amp; $C$1 &amp; "'!" &amp; C141))="","",IF($K$1&lt;&gt;'GMPP Return'!$F$25,HLOOKUP('GMPP Return'!$C$25,'[2015-12-15 GMPP Data Hub Open v2.xlsx]1617-Q3'!$B$1:$HA$1000,B141,FALSE),INDIRECT("'" &amp; $C$1 &amp; "'!" &amp; C141)))</t>
  </si>
  <si>
    <t>if(if($L$1&lt;&gt;'GMPP Return'!$F$25,HLOOKUP('GMPP Return'!$C$25,'[2015-12-15 GMPP Data Hub Open v2.xlsx]1617-Q4'!$B$1:$HA$1000,B141,FALSE),INDIRECT("'" &amp; $C$1 &amp; "'!" &amp; C141))="","",IF($L$1&lt;&gt;'GMPP Return'!$F$25,HLOOKUP('GMPP Return'!$C$25,'[2015-12-15 GMPP Data Hub Open v2.xlsx]1617-Q4'!$B$1:$HA$1000,B141,FALSE),INDIRECT("'" &amp; $C$1 &amp; "'!" &amp; C141)))</t>
  </si>
  <si>
    <t>if(if($K$1&lt;&gt;'GMPP Return'!$F$25,HLOOKUP('GMPP Return'!$C$25,'[2015-12-15 GMPP Data Hub Open v2.xlsx]1617-Q3'!$B$1:$HA$1000,B142,FALSE),INDIRECT("'" &amp; $C$1 &amp; "'!" &amp; C142))="","",IF($K$1&lt;&gt;'GMPP Return'!$F$25,HLOOKUP('GMPP Return'!$C$25,'[2015-12-15 GMPP Data Hub Open v2.xlsx]1617-Q3'!$B$1:$HA$1000,B142,FALSE),INDIRECT("'" &amp; $C$1 &amp; "'!" &amp; C142)))</t>
  </si>
  <si>
    <t>if(if($L$1&lt;&gt;'GMPP Return'!$F$25,HLOOKUP('GMPP Return'!$C$25,'[2015-12-15 GMPP Data Hub Open v2.xlsx]1617-Q4'!$B$1:$HA$1000,B142,FALSE),INDIRECT("'" &amp; $C$1 &amp; "'!" &amp; C142))="","",IF($L$1&lt;&gt;'GMPP Return'!$F$25,HLOOKUP('GMPP Return'!$C$25,'[2015-12-15 GMPP Data Hub Open v2.xlsx]1617-Q4'!$B$1:$HA$1000,B142,FALSE),INDIRECT("'" &amp; $C$1 &amp; "'!" &amp; C142)))</t>
  </si>
  <si>
    <t>if(if($K$1&lt;&gt;'GMPP Return'!$F$25,HLOOKUP('GMPP Return'!$C$25,'[2015-12-15 GMPP Data Hub Open v2.xlsx]1617-Q3'!$B$1:$HA$1000,B143,FALSE),INDIRECT("'" &amp; $C$1 &amp; "'!" &amp; C143))="","",IF($K$1&lt;&gt;'GMPP Return'!$F$25,HLOOKUP('GMPP Return'!$C$25,'[2015-12-15 GMPP Data Hub Open v2.xlsx]1617-Q3'!$B$1:$HA$1000,B143,FALSE),INDIRECT("'" &amp; $C$1 &amp; "'!" &amp; C143)))</t>
  </si>
  <si>
    <t>if(if($L$1&lt;&gt;'GMPP Return'!$F$25,HLOOKUP('GMPP Return'!$C$25,'[2015-12-15 GMPP Data Hub Open v2.xlsx]1617-Q4'!$B$1:$HA$1000,B143,FALSE),INDIRECT("'" &amp; $C$1 &amp; "'!" &amp; C143))="","",IF($L$1&lt;&gt;'GMPP Return'!$F$25,HLOOKUP('GMPP Return'!$C$25,'[2015-12-15 GMPP Data Hub Open v2.xlsx]1617-Q4'!$B$1:$HA$1000,B143,FALSE),INDIRECT("'" &amp; $C$1 &amp; "'!" &amp; C143)))</t>
  </si>
  <si>
    <t>if(if($K$1&lt;&gt;'GMPP Return'!$F$25,HLOOKUP('GMPP Return'!$C$25,'[2015-12-15 GMPP Data Hub Open v2.xlsx]1617-Q3'!$B$1:$HA$1000,B144,FALSE),INDIRECT("'" &amp; $C$1 &amp; "'!" &amp; C144))="","",IF($K$1&lt;&gt;'GMPP Return'!$F$25,HLOOKUP('GMPP Return'!$C$25,'[2015-12-15 GMPP Data Hub Open v2.xlsx]1617-Q3'!$B$1:$HA$1000,B144,FALSE),INDIRECT("'" &amp; $C$1 &amp; "'!" &amp; C144)))</t>
  </si>
  <si>
    <t>if(if($L$1&lt;&gt;'GMPP Return'!$F$25,HLOOKUP('GMPP Return'!$C$25,'[2015-12-15 GMPP Data Hub Open v2.xlsx]1617-Q4'!$B$1:$HA$1000,B144,FALSE),INDIRECT("'" &amp; $C$1 &amp; "'!" &amp; C144))="","",IF($L$1&lt;&gt;'GMPP Return'!$F$25,HLOOKUP('GMPP Return'!$C$25,'[2015-12-15 GMPP Data Hub Open v2.xlsx]1617-Q4'!$B$1:$HA$1000,B144,FALSE),INDIRECT("'" &amp; $C$1 &amp; "'!" &amp; C144)))</t>
  </si>
  <si>
    <t>if(if($K$1&lt;&gt;'GMPP Return'!$F$25,HLOOKUP('GMPP Return'!$C$25,'[2015-12-15 GMPP Data Hub Open v2.xlsx]1617-Q3'!$B$1:$HA$1000,B145,FALSE),INDIRECT("'" &amp; $C$1 &amp; "'!" &amp; C145))="","",IF($K$1&lt;&gt;'GMPP Return'!$F$25,HLOOKUP('GMPP Return'!$C$25,'[2015-12-15 GMPP Data Hub Open v2.xlsx]1617-Q3'!$B$1:$HA$1000,B145,FALSE),INDIRECT("'" &amp; $C$1 &amp; "'!" &amp; C145)))</t>
  </si>
  <si>
    <t>if(if($L$1&lt;&gt;'GMPP Return'!$F$25,HLOOKUP('GMPP Return'!$C$25,'[2015-12-15 GMPP Data Hub Open v2.xlsx]1617-Q4'!$B$1:$HA$1000,B145,FALSE),INDIRECT("'" &amp; $C$1 &amp; "'!" &amp; C145))="","",IF($L$1&lt;&gt;'GMPP Return'!$F$25,HLOOKUP('GMPP Return'!$C$25,'[2015-12-15 GMPP Data Hub Open v2.xlsx]1617-Q4'!$B$1:$HA$1000,B145,FALSE),INDIRECT("'" &amp; $C$1 &amp; "'!" &amp; C145)))</t>
  </si>
  <si>
    <t>if(if($K$1&lt;&gt;'GMPP Return'!$F$25,HLOOKUP('GMPP Return'!$C$25,'[2015-12-15 GMPP Data Hub Open v2.xlsx]1617-Q3'!$B$1:$HA$1000,B146,FALSE),INDIRECT("'" &amp; $C$1 &amp; "'!" &amp; C146))="","",IF($K$1&lt;&gt;'GMPP Return'!$F$25,HLOOKUP('GMPP Return'!$C$25,'[2015-12-15 GMPP Data Hub Open v2.xlsx]1617-Q3'!$B$1:$HA$1000,B146,FALSE),INDIRECT("'" &amp; $C$1 &amp; "'!" &amp; C146)))</t>
  </si>
  <si>
    <t>if(if($L$1&lt;&gt;'GMPP Return'!$F$25,HLOOKUP('GMPP Return'!$C$25,'[2015-12-15 GMPP Data Hub Open v2.xlsx]1617-Q4'!$B$1:$HA$1000,B146,FALSE),INDIRECT("'" &amp; $C$1 &amp; "'!" &amp; C146))="","",IF($L$1&lt;&gt;'GMPP Return'!$F$25,HLOOKUP('GMPP Return'!$C$25,'[2015-12-15 GMPP Data Hub Open v2.xlsx]1617-Q4'!$B$1:$HA$1000,B146,FALSE),INDIRECT("'" &amp; $C$1 &amp; "'!" &amp; C146)))</t>
  </si>
  <si>
    <t>if(if($K$1&lt;&gt;'GMPP Return'!$F$25,HLOOKUP('GMPP Return'!$C$25,'[2015-12-15 GMPP Data Hub Open v2.xlsx]1617-Q3'!$B$1:$HA$1000,B147,FALSE),INDIRECT("'" &amp; $C$1 &amp; "'!" &amp; C147))="","",IF($K$1&lt;&gt;'GMPP Return'!$F$25,HLOOKUP('GMPP Return'!$C$25,'[2015-12-15 GMPP Data Hub Open v2.xlsx]1617-Q3'!$B$1:$HA$1000,B147,FALSE),INDIRECT("'" &amp; $C$1 &amp; "'!" &amp; C147)))</t>
  </si>
  <si>
    <t>if(if($L$1&lt;&gt;'GMPP Return'!$F$25,HLOOKUP('GMPP Return'!$C$25,'[2015-12-15 GMPP Data Hub Open v2.xlsx]1617-Q4'!$B$1:$HA$1000,B147,FALSE),INDIRECT("'" &amp; $C$1 &amp; "'!" &amp; C147))="","",IF($L$1&lt;&gt;'GMPP Return'!$F$25,HLOOKUP('GMPP Return'!$C$25,'[2015-12-15 GMPP Data Hub Open v2.xlsx]1617-Q4'!$B$1:$HA$1000,B147,FALSE),INDIRECT("'" &amp; $C$1 &amp; "'!" &amp; C147)))</t>
  </si>
  <si>
    <t>if(if($K$1&lt;&gt;'GMPP Return'!$F$25,HLOOKUP('GMPP Return'!$C$25,'[2015-12-15 GMPP Data Hub Open v2.xlsx]1617-Q3'!$B$1:$HA$1000,B148,FALSE),INDIRECT("'" &amp; $C$1 &amp; "'!" &amp; C148))="","",IF($K$1&lt;&gt;'GMPP Return'!$F$25,HLOOKUP('GMPP Return'!$C$25,'[2015-12-15 GMPP Data Hub Open v2.xlsx]1617-Q3'!$B$1:$HA$1000,B148,FALSE),INDIRECT("'" &amp; $C$1 &amp; "'!" &amp; C148)))</t>
  </si>
  <si>
    <t>if(if($L$1&lt;&gt;'GMPP Return'!$F$25,HLOOKUP('GMPP Return'!$C$25,'[2015-12-15 GMPP Data Hub Open v2.xlsx]1617-Q4'!$B$1:$HA$1000,B148,FALSE),INDIRECT("'" &amp; $C$1 &amp; "'!" &amp; C148))="","",IF($L$1&lt;&gt;'GMPP Return'!$F$25,HLOOKUP('GMPP Return'!$C$25,'[2015-12-15 GMPP Data Hub Open v2.xlsx]1617-Q4'!$B$1:$HA$1000,B148,FALSE),INDIRECT("'" &amp; $C$1 &amp; "'!" &amp; C148)))</t>
  </si>
  <si>
    <t>if(if($K$1&lt;&gt;'GMPP Return'!$F$25,HLOOKUP('GMPP Return'!$C$25,'[2015-12-15 GMPP Data Hub Open v2.xlsx]1617-Q3'!$B$1:$HA$1000,B149,FALSE),INDIRECT("'" &amp; $C$1 &amp; "'!" &amp; C149))="","",IF($K$1&lt;&gt;'GMPP Return'!$F$25,HLOOKUP('GMPP Return'!$C$25,'[2015-12-15 GMPP Data Hub Open v2.xlsx]1617-Q3'!$B$1:$HA$1000,B149,FALSE),INDIRECT("'" &amp; $C$1 &amp; "'!" &amp; C149)))</t>
  </si>
  <si>
    <t>if(if($L$1&lt;&gt;'GMPP Return'!$F$25,HLOOKUP('GMPP Return'!$C$25,'[2015-12-15 GMPP Data Hub Open v2.xlsx]1617-Q4'!$B$1:$HA$1000,B149,FALSE),INDIRECT("'" &amp; $C$1 &amp; "'!" &amp; C149))="","",IF($L$1&lt;&gt;'GMPP Return'!$F$25,HLOOKUP('GMPP Return'!$C$25,'[2015-12-15 GMPP Data Hub Open v2.xlsx]1617-Q4'!$B$1:$HA$1000,B149,FALSE),INDIRECT("'" &amp; $C$1 &amp; "'!" &amp; C149)))</t>
  </si>
  <si>
    <t>if(if($K$1&lt;&gt;'GMPP Return'!$F$25,HLOOKUP('GMPP Return'!$C$25,'[2015-12-15 GMPP Data Hub Open v2.xlsx]1617-Q3'!$B$1:$HA$1000,B150,FALSE),INDIRECT("'" &amp; $C$1 &amp; "'!" &amp; C150))="","",IF($K$1&lt;&gt;'GMPP Return'!$F$25,HLOOKUP('GMPP Return'!$C$25,'[2015-12-15 GMPP Data Hub Open v2.xlsx]1617-Q3'!$B$1:$HA$1000,B150,FALSE),INDIRECT("'" &amp; $C$1 &amp; "'!" &amp; C150)))</t>
  </si>
  <si>
    <t>if(if($L$1&lt;&gt;'GMPP Return'!$F$25,HLOOKUP('GMPP Return'!$C$25,'[2015-12-15 GMPP Data Hub Open v2.xlsx]1617-Q4'!$B$1:$HA$1000,B150,FALSE),INDIRECT("'" &amp; $C$1 &amp; "'!" &amp; C150))="","",IF($L$1&lt;&gt;'GMPP Return'!$F$25,HLOOKUP('GMPP Return'!$C$25,'[2015-12-15 GMPP Data Hub Open v2.xlsx]1617-Q4'!$B$1:$HA$1000,B150,FALSE),INDIRECT("'" &amp; $C$1 &amp; "'!" &amp; C150)))</t>
  </si>
  <si>
    <t>if(if($K$1&lt;&gt;'GMPP Return'!$F$25,HLOOKUP('GMPP Return'!$C$25,'[2015-12-15 GMPP Data Hub Open v2.xlsx]1617-Q3'!$B$1:$HA$1000,B151,FALSE),INDIRECT("'" &amp; $C$1 &amp; "'!" &amp; C151))="","",IF($K$1&lt;&gt;'GMPP Return'!$F$25,HLOOKUP('GMPP Return'!$C$25,'[2015-12-15 GMPP Data Hub Open v2.xlsx]1617-Q3'!$B$1:$HA$1000,B151,FALSE),INDIRECT("'" &amp; $C$1 &amp; "'!" &amp; C151)))</t>
  </si>
  <si>
    <t>if(if($L$1&lt;&gt;'GMPP Return'!$F$25,HLOOKUP('GMPP Return'!$C$25,'[2015-12-15 GMPP Data Hub Open v2.xlsx]1617-Q4'!$B$1:$HA$1000,B151,FALSE),INDIRECT("'" &amp; $C$1 &amp; "'!" &amp; C151))="","",IF($L$1&lt;&gt;'GMPP Return'!$F$25,HLOOKUP('GMPP Return'!$C$25,'[2015-12-15 GMPP Data Hub Open v2.xlsx]1617-Q4'!$B$1:$HA$1000,B151,FALSE),INDIRECT("'" &amp; $C$1 &amp; "'!" &amp; C151)))</t>
  </si>
  <si>
    <t>if(if($K$1&lt;&gt;'GMPP Return'!$F$25,HLOOKUP('GMPP Return'!$C$25,'[2015-12-15 GMPP Data Hub Open v2.xlsx]1617-Q3'!$B$1:$HA$1000,B152,FALSE),INDIRECT("'" &amp; $C$1 &amp; "'!" &amp; C152))="","",IF($K$1&lt;&gt;'GMPP Return'!$F$25,HLOOKUP('GMPP Return'!$C$25,'[2015-12-15 GMPP Data Hub Open v2.xlsx]1617-Q3'!$B$1:$HA$1000,B152,FALSE),INDIRECT("'" &amp; $C$1 &amp; "'!" &amp; C152)))</t>
  </si>
  <si>
    <t>if(if($L$1&lt;&gt;'GMPP Return'!$F$25,HLOOKUP('GMPP Return'!$C$25,'[2015-12-15 GMPP Data Hub Open v2.xlsx]1617-Q4'!$B$1:$HA$1000,B152,FALSE),INDIRECT("'" &amp; $C$1 &amp; "'!" &amp; C152))="","",IF($L$1&lt;&gt;'GMPP Return'!$F$25,HLOOKUP('GMPP Return'!$C$25,'[2015-12-15 GMPP Data Hub Open v2.xlsx]1617-Q4'!$B$1:$HA$1000,B152,FALSE),INDIRECT("'" &amp; $C$1 &amp; "'!" &amp; C152)))</t>
  </si>
  <si>
    <t>if(if($K$1&lt;&gt;'GMPP Return'!$F$25,HLOOKUP('GMPP Return'!$C$25,'[2015-12-15 GMPP Data Hub Open v2.xlsx]1617-Q3'!$B$1:$HA$1000,B153,FALSE),INDIRECT("'" &amp; $C$1 &amp; "'!" &amp; C153))="","",IF($K$1&lt;&gt;'GMPP Return'!$F$25,HLOOKUP('GMPP Return'!$C$25,'[2015-12-15 GMPP Data Hub Open v2.xlsx]1617-Q3'!$B$1:$HA$1000,B153,FALSE),INDIRECT("'" &amp; $C$1 &amp; "'!" &amp; C153)))</t>
  </si>
  <si>
    <t>if(if($L$1&lt;&gt;'GMPP Return'!$F$25,HLOOKUP('GMPP Return'!$C$25,'[2015-12-15 GMPP Data Hub Open v2.xlsx]1617-Q4'!$B$1:$HA$1000,B153,FALSE),INDIRECT("'" &amp; $C$1 &amp; "'!" &amp; C153))="","",IF($L$1&lt;&gt;'GMPP Return'!$F$25,HLOOKUP('GMPP Return'!$C$25,'[2015-12-15 GMPP Data Hub Open v2.xlsx]1617-Q4'!$B$1:$HA$1000,B153,FALSE),INDIRECT("'" &amp; $C$1 &amp; "'!" &amp; C153)))</t>
  </si>
  <si>
    <t>if(if($K$1&lt;&gt;'GMPP Return'!$F$25,HLOOKUP('GMPP Return'!$C$25,'[2015-12-15 GMPP Data Hub Open v2.xlsx]1617-Q3'!$B$1:$HA$1000,B154,FALSE),INDIRECT("'" &amp; $C$1 &amp; "'!" &amp; C154))="","",IF($K$1&lt;&gt;'GMPP Return'!$F$25,HLOOKUP('GMPP Return'!$C$25,'[2015-12-15 GMPP Data Hub Open v2.xlsx]1617-Q3'!$B$1:$HA$1000,B154,FALSE),INDIRECT("'" &amp; $C$1 &amp; "'!" &amp; C154)))</t>
  </si>
  <si>
    <t>if(if($L$1&lt;&gt;'GMPP Return'!$F$25,HLOOKUP('GMPP Return'!$C$25,'[2015-12-15 GMPP Data Hub Open v2.xlsx]1617-Q4'!$B$1:$HA$1000,B154,FALSE),INDIRECT("'" &amp; $C$1 &amp; "'!" &amp; C154))="","",IF($L$1&lt;&gt;'GMPP Return'!$F$25,HLOOKUP('GMPP Return'!$C$25,'[2015-12-15 GMPP Data Hub Open v2.xlsx]1617-Q4'!$B$1:$HA$1000,B154,FALSE),INDIRECT("'" &amp; $C$1 &amp; "'!" &amp; C154)))</t>
  </si>
  <si>
    <t>if(if($K$1&lt;&gt;'GMPP Return'!$F$25,HLOOKUP('GMPP Return'!$C$25,'[2015-12-15 GMPP Data Hub Open v2.xlsx]1617-Q3'!$B$1:$HA$1000,B155,FALSE),INDIRECT("'" &amp; $C$1 &amp; "'!" &amp; C155))="","",IF($K$1&lt;&gt;'GMPP Return'!$F$25,HLOOKUP('GMPP Return'!$C$25,'[2015-12-15 GMPP Data Hub Open v2.xlsx]1617-Q3'!$B$1:$HA$1000,B155,FALSE),INDIRECT("'" &amp; $C$1 &amp; "'!" &amp; C155)))</t>
  </si>
  <si>
    <t>if(if($L$1&lt;&gt;'GMPP Return'!$F$25,HLOOKUP('GMPP Return'!$C$25,'[2015-12-15 GMPP Data Hub Open v2.xlsx]1617-Q4'!$B$1:$HA$1000,B155,FALSE),INDIRECT("'" &amp; $C$1 &amp; "'!" &amp; C155))="","",IF($L$1&lt;&gt;'GMPP Return'!$F$25,HLOOKUP('GMPP Return'!$C$25,'[2015-12-15 GMPP Data Hub Open v2.xlsx]1617-Q4'!$B$1:$HA$1000,B155,FALSE),INDIRECT("'" &amp; $C$1 &amp; "'!" &amp; C155)))</t>
  </si>
  <si>
    <t>if(if($K$1&lt;&gt;'GMPP Return'!$F$25,HLOOKUP('GMPP Return'!$C$25,'[2015-12-15 GMPP Data Hub Open v2.xlsx]1617-Q3'!$B$1:$HA$1000,B156,FALSE),INDIRECT("'" &amp; $C$1 &amp; "'!" &amp; C156))="","",IF($K$1&lt;&gt;'GMPP Return'!$F$25,HLOOKUP('GMPP Return'!$C$25,'[2015-12-15 GMPP Data Hub Open v2.xlsx]1617-Q3'!$B$1:$HA$1000,B156,FALSE),INDIRECT("'" &amp; $C$1 &amp; "'!" &amp; C156)))</t>
  </si>
  <si>
    <t>if(if($L$1&lt;&gt;'GMPP Return'!$F$25,HLOOKUP('GMPP Return'!$C$25,'[2015-12-15 GMPP Data Hub Open v2.xlsx]1617-Q4'!$B$1:$HA$1000,B156,FALSE),INDIRECT("'" &amp; $C$1 &amp; "'!" &amp; C156))="","",IF($L$1&lt;&gt;'GMPP Return'!$F$25,HLOOKUP('GMPP Return'!$C$25,'[2015-12-15 GMPP Data Hub Open v2.xlsx]1617-Q4'!$B$1:$HA$1000,B156,FALSE),INDIRECT("'" &amp; $C$1 &amp; "'!" &amp; C156)))</t>
  </si>
  <si>
    <t>if(if($K$1&lt;&gt;'GMPP Return'!$F$25,HLOOKUP('GMPP Return'!$C$25,'[2015-12-15 GMPP Data Hub Open v2.xlsx]1617-Q3'!$B$1:$HA$1000,B157,FALSE),INDIRECT("'" &amp; $C$1 &amp; "'!" &amp; C157))="","",IF($K$1&lt;&gt;'GMPP Return'!$F$25,HLOOKUP('GMPP Return'!$C$25,'[2015-12-15 GMPP Data Hub Open v2.xlsx]1617-Q3'!$B$1:$HA$1000,B157,FALSE),INDIRECT("'" &amp; $C$1 &amp; "'!" &amp; C157)))</t>
  </si>
  <si>
    <t>if(if($L$1&lt;&gt;'GMPP Return'!$F$25,HLOOKUP('GMPP Return'!$C$25,'[2015-12-15 GMPP Data Hub Open v2.xlsx]1617-Q4'!$B$1:$HA$1000,B157,FALSE),INDIRECT("'" &amp; $C$1 &amp; "'!" &amp; C157))="","",IF($L$1&lt;&gt;'GMPP Return'!$F$25,HLOOKUP('GMPP Return'!$C$25,'[2015-12-15 GMPP Data Hub Open v2.xlsx]1617-Q4'!$B$1:$HA$1000,B157,FALSE),INDIRECT("'" &amp; $C$1 &amp; "'!" &amp; C157)))</t>
  </si>
  <si>
    <t>if(if($K$1&lt;&gt;'GMPP Return'!$F$25,HLOOKUP('GMPP Return'!$C$25,'[2015-12-15 GMPP Data Hub Open v2.xlsx]1617-Q3'!$B$1:$HA$1000,B158,FALSE),INDIRECT("'" &amp; $C$1 &amp; "'!" &amp; C158))="","",IF($K$1&lt;&gt;'GMPP Return'!$F$25,HLOOKUP('GMPP Return'!$C$25,'[2015-12-15 GMPP Data Hub Open v2.xlsx]1617-Q3'!$B$1:$HA$1000,B158,FALSE),INDIRECT("'" &amp; $C$1 &amp; "'!" &amp; C158)))</t>
  </si>
  <si>
    <t>if(if($L$1&lt;&gt;'GMPP Return'!$F$25,HLOOKUP('GMPP Return'!$C$25,'[2015-12-15 GMPP Data Hub Open v2.xlsx]1617-Q4'!$B$1:$HA$1000,B158,FALSE),INDIRECT("'" &amp; $C$1 &amp; "'!" &amp; C158))="","",IF($L$1&lt;&gt;'GMPP Return'!$F$25,HLOOKUP('GMPP Return'!$C$25,'[2015-12-15 GMPP Data Hub Open v2.xlsx]1617-Q4'!$B$1:$HA$1000,B158,FALSE),INDIRECT("'" &amp; $C$1 &amp; "'!" &amp; C158)))</t>
  </si>
  <si>
    <t>if(if($K$1&lt;&gt;'GMPP Return'!$F$25,HLOOKUP('GMPP Return'!$C$25,'[2015-12-15 GMPP Data Hub Open v2.xlsx]1617-Q3'!$B$1:$HA$1000,B159,FALSE),INDIRECT("'" &amp; $C$1 &amp; "'!" &amp; C159))="","",IF($K$1&lt;&gt;'GMPP Return'!$F$25,HLOOKUP('GMPP Return'!$C$25,'[2015-12-15 GMPP Data Hub Open v2.xlsx]1617-Q3'!$B$1:$HA$1000,B159,FALSE),INDIRECT("'" &amp; $C$1 &amp; "'!" &amp; C159)))</t>
  </si>
  <si>
    <t>if(if($L$1&lt;&gt;'GMPP Return'!$F$25,HLOOKUP('GMPP Return'!$C$25,'[2015-12-15 GMPP Data Hub Open v2.xlsx]1617-Q4'!$B$1:$HA$1000,B159,FALSE),INDIRECT("'" &amp; $C$1 &amp; "'!" &amp; C159))="","",IF($L$1&lt;&gt;'GMPP Return'!$F$25,HLOOKUP('GMPP Return'!$C$25,'[2015-12-15 GMPP Data Hub Open v2.xlsx]1617-Q4'!$B$1:$HA$1000,B159,FALSE),INDIRECT("'" &amp; $C$1 &amp; "'!" &amp; C159)))</t>
  </si>
  <si>
    <t>if(if($K$1&lt;&gt;'GMPP Return'!$F$25,HLOOKUP('GMPP Return'!$C$25,'[2015-12-15 GMPP Data Hub Open v2.xlsx]1617-Q3'!$B$1:$HA$1000,B160,FALSE),INDIRECT("'" &amp; $C$1 &amp; "'!" &amp; C160))="","",IF($K$1&lt;&gt;'GMPP Return'!$F$25,HLOOKUP('GMPP Return'!$C$25,'[2015-12-15 GMPP Data Hub Open v2.xlsx]1617-Q3'!$B$1:$HA$1000,B160,FALSE),INDIRECT("'" &amp; $C$1 &amp; "'!" &amp; C160)))</t>
  </si>
  <si>
    <t>if(if($L$1&lt;&gt;'GMPP Return'!$F$25,HLOOKUP('GMPP Return'!$C$25,'[2015-12-15 GMPP Data Hub Open v2.xlsx]1617-Q4'!$B$1:$HA$1000,B160,FALSE),INDIRECT("'" &amp; $C$1 &amp; "'!" &amp; C160))="","",IF($L$1&lt;&gt;'GMPP Return'!$F$25,HLOOKUP('GMPP Return'!$C$25,'[2015-12-15 GMPP Data Hub Open v2.xlsx]1617-Q4'!$B$1:$HA$1000,B160,FALSE),INDIRECT("'" &amp; $C$1 &amp; "'!" &amp; C160)))</t>
  </si>
  <si>
    <t>if(if($K$1&lt;&gt;'GMPP Return'!$F$25,HLOOKUP('GMPP Return'!$C$25,'[2015-12-15 GMPP Data Hub Open v2.xlsx]1617-Q3'!$B$1:$HA$1000,B161,FALSE),INDIRECT("'" &amp; $C$1 &amp; "'!" &amp; C161))="","",IF($K$1&lt;&gt;'GMPP Return'!$F$25,HLOOKUP('GMPP Return'!$C$25,'[2015-12-15 GMPP Data Hub Open v2.xlsx]1617-Q3'!$B$1:$HA$1000,B161,FALSE),INDIRECT("'" &amp; $C$1 &amp; "'!" &amp; C161)))</t>
  </si>
  <si>
    <t>if(if($L$1&lt;&gt;'GMPP Return'!$F$25,HLOOKUP('GMPP Return'!$C$25,'[2015-12-15 GMPP Data Hub Open v2.xlsx]1617-Q4'!$B$1:$HA$1000,B161,FALSE),INDIRECT("'" &amp; $C$1 &amp; "'!" &amp; C161))="","",IF($L$1&lt;&gt;'GMPP Return'!$F$25,HLOOKUP('GMPP Return'!$C$25,'[2015-12-15 GMPP Data Hub Open v2.xlsx]1617-Q4'!$B$1:$HA$1000,B161,FALSE),INDIRECT("'" &amp; $C$1 &amp; "'!" &amp; C161)))</t>
  </si>
  <si>
    <t>if(if($K$1&lt;&gt;'GMPP Return'!$F$25,HLOOKUP('GMPP Return'!$C$25,'[2015-12-15 GMPP Data Hub Open v2.xlsx]1617-Q3'!$B$1:$HA$1000,B162,FALSE),INDIRECT("'" &amp; $C$1 &amp; "'!" &amp; C162))="","",IF($K$1&lt;&gt;'GMPP Return'!$F$25,HLOOKUP('GMPP Return'!$C$25,'[2015-12-15 GMPP Data Hub Open v2.xlsx]1617-Q3'!$B$1:$HA$1000,B162,FALSE),INDIRECT("'" &amp; $C$1 &amp; "'!" &amp; C162)))</t>
  </si>
  <si>
    <t>if(if($L$1&lt;&gt;'GMPP Return'!$F$25,HLOOKUP('GMPP Return'!$C$25,'[2015-12-15 GMPP Data Hub Open v2.xlsx]1617-Q4'!$B$1:$HA$1000,B162,FALSE),INDIRECT("'" &amp; $C$1 &amp; "'!" &amp; C162))="","",IF($L$1&lt;&gt;'GMPP Return'!$F$25,HLOOKUP('GMPP Return'!$C$25,'[2015-12-15 GMPP Data Hub Open v2.xlsx]1617-Q4'!$B$1:$HA$1000,B162,FALSE),INDIRECT("'" &amp; $C$1 &amp; "'!" &amp; C162)))</t>
  </si>
  <si>
    <t>if(if($K$1&lt;&gt;'GMPP Return'!$F$25,HLOOKUP('GMPP Return'!$C$25,'[2015-12-15 GMPP Data Hub Open v2.xlsx]1617-Q3'!$B$1:$HA$1000,B163,FALSE),INDIRECT("'" &amp; $C$1 &amp; "'!" &amp; C163))="","",IF($K$1&lt;&gt;'GMPP Return'!$F$25,HLOOKUP('GMPP Return'!$C$25,'[2015-12-15 GMPP Data Hub Open v2.xlsx]1617-Q3'!$B$1:$HA$1000,B163,FALSE),INDIRECT("'" &amp; $C$1 &amp; "'!" &amp; C163)))</t>
  </si>
  <si>
    <t>if(if($L$1&lt;&gt;'GMPP Return'!$F$25,HLOOKUP('GMPP Return'!$C$25,'[2015-12-15 GMPP Data Hub Open v2.xlsx]1617-Q4'!$B$1:$HA$1000,B163,FALSE),INDIRECT("'" &amp; $C$1 &amp; "'!" &amp; C163))="","",IF($L$1&lt;&gt;'GMPP Return'!$F$25,HLOOKUP('GMPP Return'!$C$25,'[2015-12-15 GMPP Data Hub Open v2.xlsx]1617-Q4'!$B$1:$HA$1000,B163,FALSE),INDIRECT("'" &amp; $C$1 &amp; "'!" &amp; C163)))</t>
  </si>
  <si>
    <t>if(if($K$1&lt;&gt;'GMPP Return'!$F$25,HLOOKUP('GMPP Return'!$C$25,'[2015-12-15 GMPP Data Hub Open v2.xlsx]1617-Q3'!$B$1:$HA$1000,B164,FALSE),INDIRECT("'" &amp; $C$1 &amp; "'!" &amp; C164))="","",IF($K$1&lt;&gt;'GMPP Return'!$F$25,HLOOKUP('GMPP Return'!$C$25,'[2015-12-15 GMPP Data Hub Open v2.xlsx]1617-Q3'!$B$1:$HA$1000,B164,FALSE),INDIRECT("'" &amp; $C$1 &amp; "'!" &amp; C164)))</t>
  </si>
  <si>
    <t>if(if($L$1&lt;&gt;'GMPP Return'!$F$25,HLOOKUP('GMPP Return'!$C$25,'[2015-12-15 GMPP Data Hub Open v2.xlsx]1617-Q4'!$B$1:$HA$1000,B164,FALSE),INDIRECT("'" &amp; $C$1 &amp; "'!" &amp; C164))="","",IF($L$1&lt;&gt;'GMPP Return'!$F$25,HLOOKUP('GMPP Return'!$C$25,'[2015-12-15 GMPP Data Hub Open v2.xlsx]1617-Q4'!$B$1:$HA$1000,B164,FALSE),INDIRECT("'" &amp; $C$1 &amp; "'!" &amp; C164)))</t>
  </si>
  <si>
    <t>if(if($K$1&lt;&gt;'GMPP Return'!$F$25,HLOOKUP('GMPP Return'!$C$25,'[2015-12-15 GMPP Data Hub Open v2.xlsx]1617-Q3'!$B$1:$HA$1000,B165,FALSE),INDIRECT("'" &amp; $C$1 &amp; "'!" &amp; C165))="","",IF($K$1&lt;&gt;'GMPP Return'!$F$25,HLOOKUP('GMPP Return'!$C$25,'[2015-12-15 GMPP Data Hub Open v2.xlsx]1617-Q3'!$B$1:$HA$1000,B165,FALSE),INDIRECT("'" &amp; $C$1 &amp; "'!" &amp; C165)))</t>
  </si>
  <si>
    <t>if(if($L$1&lt;&gt;'GMPP Return'!$F$25,HLOOKUP('GMPP Return'!$C$25,'[2015-12-15 GMPP Data Hub Open v2.xlsx]1617-Q4'!$B$1:$HA$1000,B165,FALSE),INDIRECT("'" &amp; $C$1 &amp; "'!" &amp; C165))="","",IF($L$1&lt;&gt;'GMPP Return'!$F$25,HLOOKUP('GMPP Return'!$C$25,'[2015-12-15 GMPP Data Hub Open v2.xlsx]1617-Q4'!$B$1:$HA$1000,B165,FALSE),INDIRECT("'" &amp; $C$1 &amp; "'!" &amp; C165)))</t>
  </si>
  <si>
    <t>if(if($K$1&lt;&gt;'GMPP Return'!$F$25,HLOOKUP('GMPP Return'!$C$25,'[2015-12-15 GMPP Data Hub Open v2.xlsx]1617-Q3'!$B$1:$HA$1000,B166,FALSE),INDIRECT("'" &amp; $C$1 &amp; "'!" &amp; C166))="","",IF($K$1&lt;&gt;'GMPP Return'!$F$25,HLOOKUP('GMPP Return'!$C$25,'[2015-12-15 GMPP Data Hub Open v2.xlsx]1617-Q3'!$B$1:$HA$1000,B166,FALSE),INDIRECT("'" &amp; $C$1 &amp; "'!" &amp; C166)))</t>
  </si>
  <si>
    <t>if(if($L$1&lt;&gt;'GMPP Return'!$F$25,HLOOKUP('GMPP Return'!$C$25,'[2015-12-15 GMPP Data Hub Open v2.xlsx]1617-Q4'!$B$1:$HA$1000,B166,FALSE),INDIRECT("'" &amp; $C$1 &amp; "'!" &amp; C166))="","",IF($L$1&lt;&gt;'GMPP Return'!$F$25,HLOOKUP('GMPP Return'!$C$25,'[2015-12-15 GMPP Data Hub Open v2.xlsx]1617-Q4'!$B$1:$HA$1000,B166,FALSE),INDIRECT("'" &amp; $C$1 &amp; "'!" &amp; C166)))</t>
  </si>
  <si>
    <t>if(if($K$1&lt;&gt;'GMPP Return'!$F$25,HLOOKUP('GMPP Return'!$C$25,'[2015-12-15 GMPP Data Hub Open v2.xlsx]1617-Q3'!$B$1:$HA$1000,B167,FALSE),INDIRECT("'" &amp; $C$1 &amp; "'!" &amp; C167))="","",IF($K$1&lt;&gt;'GMPP Return'!$F$25,HLOOKUP('GMPP Return'!$C$25,'[2015-12-15 GMPP Data Hub Open v2.xlsx]1617-Q3'!$B$1:$HA$1000,B167,FALSE),INDIRECT("'" &amp; $C$1 &amp; "'!" &amp; C167)))</t>
  </si>
  <si>
    <t>if(if($L$1&lt;&gt;'GMPP Return'!$F$25,HLOOKUP('GMPP Return'!$C$25,'[2015-12-15 GMPP Data Hub Open v2.xlsx]1617-Q4'!$B$1:$HA$1000,B167,FALSE),INDIRECT("'" &amp; $C$1 &amp; "'!" &amp; C167))="","",IF($L$1&lt;&gt;'GMPP Return'!$F$25,HLOOKUP('GMPP Return'!$C$25,'[2015-12-15 GMPP Data Hub Open v2.xlsx]1617-Q4'!$B$1:$HA$1000,B167,FALSE),INDIRECT("'" &amp; $C$1 &amp; "'!" &amp; C167)))</t>
  </si>
  <si>
    <t>if(if($K$1&lt;&gt;'GMPP Return'!$F$25,HLOOKUP('GMPP Return'!$C$25,'[2015-12-15 GMPP Data Hub Open v2.xlsx]1617-Q3'!$B$1:$HA$1000,B168,FALSE),INDIRECT("'" &amp; $C$1 &amp; "'!" &amp; C168))="","",IF($K$1&lt;&gt;'GMPP Return'!$F$25,HLOOKUP('GMPP Return'!$C$25,'[2015-12-15 GMPP Data Hub Open v2.xlsx]1617-Q3'!$B$1:$HA$1000,B168,FALSE),INDIRECT("'" &amp; $C$1 &amp; "'!" &amp; C168)))</t>
  </si>
  <si>
    <t>if(if($L$1&lt;&gt;'GMPP Return'!$F$25,HLOOKUP('GMPP Return'!$C$25,'[2015-12-15 GMPP Data Hub Open v2.xlsx]1617-Q4'!$B$1:$HA$1000,B168,FALSE),INDIRECT("'" &amp; $C$1 &amp; "'!" &amp; C168))="","",IF($L$1&lt;&gt;'GMPP Return'!$F$25,HLOOKUP('GMPP Return'!$C$25,'[2015-12-15 GMPP Data Hub Open v2.xlsx]1617-Q4'!$B$1:$HA$1000,B168,FALSE),INDIRECT("'" &amp; $C$1 &amp; "'!" &amp; C168)))</t>
  </si>
  <si>
    <t>if(if($K$1&lt;&gt;'GMPP Return'!$F$25,HLOOKUP('GMPP Return'!$C$25,'[2015-12-15 GMPP Data Hub Open v2.xlsx]1617-Q3'!$B$1:$HA$1000,B169,FALSE),INDIRECT("'" &amp; $C$1 &amp; "'!" &amp; C169))="","",IF($K$1&lt;&gt;'GMPP Return'!$F$25,HLOOKUP('GMPP Return'!$C$25,'[2015-12-15 GMPP Data Hub Open v2.xlsx]1617-Q3'!$B$1:$HA$1000,B169,FALSE),INDIRECT("'" &amp; $C$1 &amp; "'!" &amp; C169)))</t>
  </si>
  <si>
    <t>if(if($L$1&lt;&gt;'GMPP Return'!$F$25,HLOOKUP('GMPP Return'!$C$25,'[2015-12-15 GMPP Data Hub Open v2.xlsx]1617-Q4'!$B$1:$HA$1000,B169,FALSE),INDIRECT("'" &amp; $C$1 &amp; "'!" &amp; C169))="","",IF($L$1&lt;&gt;'GMPP Return'!$F$25,HLOOKUP('GMPP Return'!$C$25,'[2015-12-15 GMPP Data Hub Open v2.xlsx]1617-Q4'!$B$1:$HA$1000,B169,FALSE),INDIRECT("'" &amp; $C$1 &amp; "'!" &amp; C169)))</t>
  </si>
  <si>
    <t>if(if($K$1&lt;&gt;'GMPP Return'!$F$25,HLOOKUP('GMPP Return'!$C$25,'[2015-12-15 GMPP Data Hub Open v2.xlsx]1617-Q3'!$B$1:$HA$1000,B170,FALSE),INDIRECT("'" &amp; $C$1 &amp; "'!" &amp; C170))="","",IF($K$1&lt;&gt;'GMPP Return'!$F$25,HLOOKUP('GMPP Return'!$C$25,'[2015-12-15 GMPP Data Hub Open v2.xlsx]1617-Q3'!$B$1:$HA$1000,B170,FALSE),INDIRECT("'" &amp; $C$1 &amp; "'!" &amp; C170)))</t>
  </si>
  <si>
    <t>if(if($L$1&lt;&gt;'GMPP Return'!$F$25,HLOOKUP('GMPP Return'!$C$25,'[2015-12-15 GMPP Data Hub Open v2.xlsx]1617-Q4'!$B$1:$HA$1000,B170,FALSE),INDIRECT("'" &amp; $C$1 &amp; "'!" &amp; C170))="","",IF($L$1&lt;&gt;'GMPP Return'!$F$25,HLOOKUP('GMPP Return'!$C$25,'[2015-12-15 GMPP Data Hub Open v2.xlsx]1617-Q4'!$B$1:$HA$1000,B170,FALSE),INDIRECT("'" &amp; $C$1 &amp; "'!" &amp; C170)))</t>
  </si>
  <si>
    <t>if(if($K$1&lt;&gt;'GMPP Return'!$F$25,HLOOKUP('GMPP Return'!$C$25,'[2015-12-15 GMPP Data Hub Open v2.xlsx]1617-Q3'!$B$1:$HA$1000,B171,FALSE),INDIRECT("'" &amp; $C$1 &amp; "'!" &amp; C171))="","",IF($K$1&lt;&gt;'GMPP Return'!$F$25,HLOOKUP('GMPP Return'!$C$25,'[2015-12-15 GMPP Data Hub Open v2.xlsx]1617-Q3'!$B$1:$HA$1000,B171,FALSE),INDIRECT("'" &amp; $C$1 &amp; "'!" &amp; C171)))</t>
  </si>
  <si>
    <t>if(if($L$1&lt;&gt;'GMPP Return'!$F$25,HLOOKUP('GMPP Return'!$C$25,'[2015-12-15 GMPP Data Hub Open v2.xlsx]1617-Q4'!$B$1:$HA$1000,B171,FALSE),INDIRECT("'" &amp; $C$1 &amp; "'!" &amp; C171))="","",IF($L$1&lt;&gt;'GMPP Return'!$F$25,HLOOKUP('GMPP Return'!$C$25,'[2015-12-15 GMPP Data Hub Open v2.xlsx]1617-Q4'!$B$1:$HA$1000,B171,FALSE),INDIRECT("'" &amp; $C$1 &amp; "'!" &amp; C171)))</t>
  </si>
  <si>
    <t>if(if($K$1&lt;&gt;'GMPP Return'!$F$25,HLOOKUP('GMPP Return'!$C$25,'[2015-12-15 GMPP Data Hub Open v2.xlsx]1617-Q3'!$B$1:$HA$1000,B172,FALSE),INDIRECT("'" &amp; $C$1 &amp; "'!" &amp; C172))="","",IF($K$1&lt;&gt;'GMPP Return'!$F$25,HLOOKUP('GMPP Return'!$C$25,'[2015-12-15 GMPP Data Hub Open v2.xlsx]1617-Q3'!$B$1:$HA$1000,B172,FALSE),INDIRECT("'" &amp; $C$1 &amp; "'!" &amp; C172)))</t>
  </si>
  <si>
    <t>if(if($L$1&lt;&gt;'GMPP Return'!$F$25,HLOOKUP('GMPP Return'!$C$25,'[2015-12-15 GMPP Data Hub Open v2.xlsx]1617-Q4'!$B$1:$HA$1000,B172,FALSE),INDIRECT("'" &amp; $C$1 &amp; "'!" &amp; C172))="","",IF($L$1&lt;&gt;'GMPP Return'!$F$25,HLOOKUP('GMPP Return'!$C$25,'[2015-12-15 GMPP Data Hub Open v2.xlsx]1617-Q4'!$B$1:$HA$1000,B172,FALSE),INDIRECT("'" &amp; $C$1 &amp; "'!" &amp; C172)))</t>
  </si>
  <si>
    <t>if(if($K$1&lt;&gt;'GMPP Return'!$F$25,HLOOKUP('GMPP Return'!$C$25,'[2015-12-15 GMPP Data Hub Open v2.xlsx]1617-Q3'!$B$1:$HA$1000,B173,FALSE),INDIRECT("'" &amp; $C$1 &amp; "'!" &amp; C173))="","",IF($K$1&lt;&gt;'GMPP Return'!$F$25,HLOOKUP('GMPP Return'!$C$25,'[2015-12-15 GMPP Data Hub Open v2.xlsx]1617-Q3'!$B$1:$HA$1000,B173,FALSE),INDIRECT("'" &amp; $C$1 &amp; "'!" &amp; C173)))</t>
  </si>
  <si>
    <t>if(if($L$1&lt;&gt;'GMPP Return'!$F$25,HLOOKUP('GMPP Return'!$C$25,'[2015-12-15 GMPP Data Hub Open v2.xlsx]1617-Q4'!$B$1:$HA$1000,B173,FALSE),INDIRECT("'" &amp; $C$1 &amp; "'!" &amp; C173))="","",IF($L$1&lt;&gt;'GMPP Return'!$F$25,HLOOKUP('GMPP Return'!$C$25,'[2015-12-15 GMPP Data Hub Open v2.xlsx]1617-Q4'!$B$1:$HA$1000,B173,FALSE),INDIRECT("'" &amp; $C$1 &amp; "'!" &amp; C173)))</t>
  </si>
  <si>
    <t>if(if($K$1&lt;&gt;'GMPP Return'!$F$25,HLOOKUP('GMPP Return'!$C$25,'[2015-12-15 GMPP Data Hub Open v2.xlsx]1617-Q3'!$B$1:$HA$1000,B174,FALSE),INDIRECT("'" &amp; $C$1 &amp; "'!" &amp; C174))="","",IF($K$1&lt;&gt;'GMPP Return'!$F$25,HLOOKUP('GMPP Return'!$C$25,'[2015-12-15 GMPP Data Hub Open v2.xlsx]1617-Q3'!$B$1:$HA$1000,B174,FALSE),INDIRECT("'" &amp; $C$1 &amp; "'!" &amp; C174)))</t>
  </si>
  <si>
    <t>if(if($L$1&lt;&gt;'GMPP Return'!$F$25,HLOOKUP('GMPP Return'!$C$25,'[2015-12-15 GMPP Data Hub Open v2.xlsx]1617-Q4'!$B$1:$HA$1000,B174,FALSE),INDIRECT("'" &amp; $C$1 &amp; "'!" &amp; C174))="","",IF($L$1&lt;&gt;'GMPP Return'!$F$25,HLOOKUP('GMPP Return'!$C$25,'[2015-12-15 GMPP Data Hub Open v2.xlsx]1617-Q4'!$B$1:$HA$1000,B174,FALSE),INDIRECT("'" &amp; $C$1 &amp; "'!" &amp; C174)))</t>
  </si>
  <si>
    <t>if(if($K$1&lt;&gt;'GMPP Return'!$F$25,HLOOKUP('GMPP Return'!$C$25,'[2015-12-15 GMPP Data Hub Open v2.xlsx]1617-Q3'!$B$1:$HA$1000,B175,FALSE),INDIRECT("'" &amp; $C$1 &amp; "'!" &amp; C175))="","",IF($K$1&lt;&gt;'GMPP Return'!$F$25,HLOOKUP('GMPP Return'!$C$25,'[2015-12-15 GMPP Data Hub Open v2.xlsx]1617-Q3'!$B$1:$HA$1000,B175,FALSE),INDIRECT("'" &amp; $C$1 &amp; "'!" &amp; C175)))</t>
  </si>
  <si>
    <t>if(if($L$1&lt;&gt;'GMPP Return'!$F$25,HLOOKUP('GMPP Return'!$C$25,'[2015-12-15 GMPP Data Hub Open v2.xlsx]1617-Q4'!$B$1:$HA$1000,B175,FALSE),INDIRECT("'" &amp; $C$1 &amp; "'!" &amp; C175))="","",IF($L$1&lt;&gt;'GMPP Return'!$F$25,HLOOKUP('GMPP Return'!$C$25,'[2015-12-15 GMPP Data Hub Open v2.xlsx]1617-Q4'!$B$1:$HA$1000,B175,FALSE),INDIRECT("'" &amp; $C$1 &amp; "'!" &amp; C175)))</t>
  </si>
  <si>
    <t>if(if($K$1&lt;&gt;'GMPP Return'!$F$25,HLOOKUP('GMPP Return'!$C$25,'[2015-12-15 GMPP Data Hub Open v2.xlsx]1617-Q3'!$B$1:$HA$1000,B176,FALSE),INDIRECT("'" &amp; $C$1 &amp; "'!" &amp; C176))="","",IF($K$1&lt;&gt;'GMPP Return'!$F$25,HLOOKUP('GMPP Return'!$C$25,'[2015-12-15 GMPP Data Hub Open v2.xlsx]1617-Q3'!$B$1:$HA$1000,B176,FALSE),INDIRECT("'" &amp; $C$1 &amp; "'!" &amp; C176)))</t>
  </si>
  <si>
    <t>if(if($L$1&lt;&gt;'GMPP Return'!$F$25,HLOOKUP('GMPP Return'!$C$25,'[2015-12-15 GMPP Data Hub Open v2.xlsx]1617-Q4'!$B$1:$HA$1000,B176,FALSE),INDIRECT("'" &amp; $C$1 &amp; "'!" &amp; C176))="","",IF($L$1&lt;&gt;'GMPP Return'!$F$25,HLOOKUP('GMPP Return'!$C$25,'[2015-12-15 GMPP Data Hub Open v2.xlsx]1617-Q4'!$B$1:$HA$1000,B176,FALSE),INDIRECT("'" &amp; $C$1 &amp; "'!" &amp; C176)))</t>
  </si>
  <si>
    <t>if(if($K$1&lt;&gt;'GMPP Return'!$F$25,HLOOKUP('GMPP Return'!$C$25,'[2015-12-15 GMPP Data Hub Open v2.xlsx]1617-Q3'!$B$1:$HA$1000,B177,FALSE),INDIRECT("'" &amp; $C$1 &amp; "'!" &amp; C177))="","",IF($K$1&lt;&gt;'GMPP Return'!$F$25,HLOOKUP('GMPP Return'!$C$25,'[2015-12-15 GMPP Data Hub Open v2.xlsx]1617-Q3'!$B$1:$HA$1000,B177,FALSE),INDIRECT("'" &amp; $C$1 &amp; "'!" &amp; C177)))</t>
  </si>
  <si>
    <t>if(if($L$1&lt;&gt;'GMPP Return'!$F$25,HLOOKUP('GMPP Return'!$C$25,'[2015-12-15 GMPP Data Hub Open v2.xlsx]1617-Q4'!$B$1:$HA$1000,B177,FALSE),INDIRECT("'" &amp; $C$1 &amp; "'!" &amp; C177))="","",IF($L$1&lt;&gt;'GMPP Return'!$F$25,HLOOKUP('GMPP Return'!$C$25,'[2015-12-15 GMPP Data Hub Open v2.xlsx]1617-Q4'!$B$1:$HA$1000,B177,FALSE),INDIRECT("'" &amp; $C$1 &amp; "'!" &amp; C177)))</t>
  </si>
  <si>
    <t>if(if($K$1&lt;&gt;'GMPP Return'!$F$25,HLOOKUP('GMPP Return'!$C$25,'[2015-12-15 GMPP Data Hub Open v2.xlsx]1617-Q3'!$B$1:$HA$1000,B178,FALSE),INDIRECT("'" &amp; $C$1 &amp; "'!" &amp; C178))="","",IF($K$1&lt;&gt;'GMPP Return'!$F$25,HLOOKUP('GMPP Return'!$C$25,'[2015-12-15 GMPP Data Hub Open v2.xlsx]1617-Q3'!$B$1:$HA$1000,B178,FALSE),INDIRECT("'" &amp; $C$1 &amp; "'!" &amp; C178)))</t>
  </si>
  <si>
    <t>if(if($L$1&lt;&gt;'GMPP Return'!$F$25,HLOOKUP('GMPP Return'!$C$25,'[2015-12-15 GMPP Data Hub Open v2.xlsx]1617-Q4'!$B$1:$HA$1000,B178,FALSE),INDIRECT("'" &amp; $C$1 &amp; "'!" &amp; C178))="","",IF($L$1&lt;&gt;'GMPP Return'!$F$25,HLOOKUP('GMPP Return'!$C$25,'[2015-12-15 GMPP Data Hub Open v2.xlsx]1617-Q4'!$B$1:$HA$1000,B178,FALSE),INDIRECT("'" &amp; $C$1 &amp; "'!" &amp; C178)))</t>
  </si>
  <si>
    <t>if(if($K$1&lt;&gt;'GMPP Return'!$F$25,HLOOKUP('GMPP Return'!$C$25,'[2015-12-15 GMPP Data Hub Open v2.xlsx]1617-Q3'!$B$1:$HA$1000,B179,FALSE),INDIRECT("'" &amp; $C$1 &amp; "'!" &amp; C179))="","",IF($K$1&lt;&gt;'GMPP Return'!$F$25,HLOOKUP('GMPP Return'!$C$25,'[2015-12-15 GMPP Data Hub Open v2.xlsx]1617-Q3'!$B$1:$HA$1000,B179,FALSE),INDIRECT("'" &amp; $C$1 &amp; "'!" &amp; C179)))</t>
  </si>
  <si>
    <t>if(if($L$1&lt;&gt;'GMPP Return'!$F$25,HLOOKUP('GMPP Return'!$C$25,'[2015-12-15 GMPP Data Hub Open v2.xlsx]1617-Q4'!$B$1:$HA$1000,B179,FALSE),INDIRECT("'" &amp; $C$1 &amp; "'!" &amp; C179))="","",IF($L$1&lt;&gt;'GMPP Return'!$F$25,HLOOKUP('GMPP Return'!$C$25,'[2015-12-15 GMPP Data Hub Open v2.xlsx]1617-Q4'!$B$1:$HA$1000,B179,FALSE),INDIRECT("'" &amp; $C$1 &amp; "'!" &amp; C179)))</t>
  </si>
  <si>
    <t>if(if($K$1&lt;&gt;'GMPP Return'!$F$25,HLOOKUP('GMPP Return'!$C$25,'[2015-12-15 GMPP Data Hub Open v2.xlsx]1617-Q3'!$B$1:$HA$1000,B180,FALSE),INDIRECT("'" &amp; $C$1 &amp; "'!" &amp; C180))="","",IF($K$1&lt;&gt;'GMPP Return'!$F$25,HLOOKUP('GMPP Return'!$C$25,'[2015-12-15 GMPP Data Hub Open v2.xlsx]1617-Q3'!$B$1:$HA$1000,B180,FALSE),INDIRECT("'" &amp; $C$1 &amp; "'!" &amp; C180)))</t>
  </si>
  <si>
    <t>if(if($L$1&lt;&gt;'GMPP Return'!$F$25,HLOOKUP('GMPP Return'!$C$25,'[2015-12-15 GMPP Data Hub Open v2.xlsx]1617-Q4'!$B$1:$HA$1000,B180,FALSE),INDIRECT("'" &amp; $C$1 &amp; "'!" &amp; C180))="","",IF($L$1&lt;&gt;'GMPP Return'!$F$25,HLOOKUP('GMPP Return'!$C$25,'[2015-12-15 GMPP Data Hub Open v2.xlsx]1617-Q4'!$B$1:$HA$1000,B180,FALSE),INDIRECT("'" &amp; $C$1 &amp; "'!" &amp; C180)))</t>
  </si>
  <si>
    <t>if(if($K$1&lt;&gt;'GMPP Return'!$F$25,HLOOKUP('GMPP Return'!$C$25,'[2015-12-15 GMPP Data Hub Open v2.xlsx]1617-Q3'!$B$1:$HA$1000,B181,FALSE),INDIRECT("'" &amp; $C$1 &amp; "'!" &amp; C181))="","",IF($K$1&lt;&gt;'GMPP Return'!$F$25,HLOOKUP('GMPP Return'!$C$25,'[2015-12-15 GMPP Data Hub Open v2.xlsx]1617-Q3'!$B$1:$HA$1000,B181,FALSE),INDIRECT("'" &amp; $C$1 &amp; "'!" &amp; C181)))</t>
  </si>
  <si>
    <t>if(if($L$1&lt;&gt;'GMPP Return'!$F$25,HLOOKUP('GMPP Return'!$C$25,'[2015-12-15 GMPP Data Hub Open v2.xlsx]1617-Q4'!$B$1:$HA$1000,B181,FALSE),INDIRECT("'" &amp; $C$1 &amp; "'!" &amp; C181))="","",IF($L$1&lt;&gt;'GMPP Return'!$F$25,HLOOKUP('GMPP Return'!$C$25,'[2015-12-15 GMPP Data Hub Open v2.xlsx]1617-Q4'!$B$1:$HA$1000,B181,FALSE),INDIRECT("'" &amp; $C$1 &amp; "'!" &amp; C181)))</t>
  </si>
  <si>
    <t>if(if($K$1&lt;&gt;'GMPP Return'!$F$25,HLOOKUP('GMPP Return'!$C$25,'[2015-12-15 GMPP Data Hub Open v2.xlsx]1617-Q3'!$B$1:$HA$1000,B182,FALSE),INDIRECT("'" &amp; $C$1 &amp; "'!" &amp; C182))="","",IF($K$1&lt;&gt;'GMPP Return'!$F$25,HLOOKUP('GMPP Return'!$C$25,'[2015-12-15 GMPP Data Hub Open v2.xlsx]1617-Q3'!$B$1:$HA$1000,B182,FALSE),INDIRECT("'" &amp; $C$1 &amp; "'!" &amp; C182)))</t>
  </si>
  <si>
    <t>if(if($L$1&lt;&gt;'GMPP Return'!$F$25,HLOOKUP('GMPP Return'!$C$25,'[2015-12-15 GMPP Data Hub Open v2.xlsx]1617-Q4'!$B$1:$HA$1000,B182,FALSE),INDIRECT("'" &amp; $C$1 &amp; "'!" &amp; C182))="","",IF($L$1&lt;&gt;'GMPP Return'!$F$25,HLOOKUP('GMPP Return'!$C$25,'[2015-12-15 GMPP Data Hub Open v2.xlsx]1617-Q4'!$B$1:$HA$1000,B182,FALSE),INDIRECT("'" &amp; $C$1 &amp; "'!" &amp; C182)))</t>
  </si>
  <si>
    <t>if(if($K$1&lt;&gt;'GMPP Return'!$F$25,HLOOKUP('GMPP Return'!$C$25,'[2015-12-15 GMPP Data Hub Open v2.xlsx]1617-Q3'!$B$1:$HA$1000,B183,FALSE),INDIRECT("'" &amp; $C$1 &amp; "'!" &amp; C183))="","",IF($K$1&lt;&gt;'GMPP Return'!$F$25,HLOOKUP('GMPP Return'!$C$25,'[2015-12-15 GMPP Data Hub Open v2.xlsx]1617-Q3'!$B$1:$HA$1000,B183,FALSE),INDIRECT("'" &amp; $C$1 &amp; "'!" &amp; C183)))</t>
  </si>
  <si>
    <t>if(if($L$1&lt;&gt;'GMPP Return'!$F$25,HLOOKUP('GMPP Return'!$C$25,'[2015-12-15 GMPP Data Hub Open v2.xlsx]1617-Q4'!$B$1:$HA$1000,B183,FALSE),INDIRECT("'" &amp; $C$1 &amp; "'!" &amp; C183))="","",IF($L$1&lt;&gt;'GMPP Return'!$F$25,HLOOKUP('GMPP Return'!$C$25,'[2015-12-15 GMPP Data Hub Open v2.xlsx]1617-Q4'!$B$1:$HA$1000,B183,FALSE),INDIRECT("'" &amp; $C$1 &amp; "'!" &amp; C183)))</t>
  </si>
  <si>
    <t>if(if($K$1&lt;&gt;'GMPP Return'!$F$25,HLOOKUP('GMPP Return'!$C$25,'[2015-12-15 GMPP Data Hub Open v2.xlsx]1617-Q3'!$B$1:$HA$1000,B184,FALSE),INDIRECT("'" &amp; $C$1 &amp; "'!" &amp; C184))="","",IF($K$1&lt;&gt;'GMPP Return'!$F$25,HLOOKUP('GMPP Return'!$C$25,'[2015-12-15 GMPP Data Hub Open v2.xlsx]1617-Q3'!$B$1:$HA$1000,B184,FALSE),INDIRECT("'" &amp; $C$1 &amp; "'!" &amp; C184)))</t>
  </si>
  <si>
    <t>if(if($L$1&lt;&gt;'GMPP Return'!$F$25,HLOOKUP('GMPP Return'!$C$25,'[2015-12-15 GMPP Data Hub Open v2.xlsx]1617-Q4'!$B$1:$HA$1000,B184,FALSE),INDIRECT("'" &amp; $C$1 &amp; "'!" &amp; C184))="","",IF($L$1&lt;&gt;'GMPP Return'!$F$25,HLOOKUP('GMPP Return'!$C$25,'[2015-12-15 GMPP Data Hub Open v2.xlsx]1617-Q4'!$B$1:$HA$1000,B184,FALSE),INDIRECT("'" &amp; $C$1 &amp; "'!" &amp; C184)))</t>
  </si>
  <si>
    <t>if(if($K$1&lt;&gt;'GMPP Return'!$F$25,HLOOKUP('GMPP Return'!$C$25,'[2015-12-15 GMPP Data Hub Open v2.xlsx]1617-Q3'!$B$1:$HA$1000,B185,FALSE),INDIRECT("'" &amp; $C$1 &amp; "'!" &amp; C185))="","",IF($K$1&lt;&gt;'GMPP Return'!$F$25,HLOOKUP('GMPP Return'!$C$25,'[2015-12-15 GMPP Data Hub Open v2.xlsx]1617-Q3'!$B$1:$HA$1000,B185,FALSE),INDIRECT("'" &amp; $C$1 &amp; "'!" &amp; C185)))</t>
  </si>
  <si>
    <t>if(if($L$1&lt;&gt;'GMPP Return'!$F$25,HLOOKUP('GMPP Return'!$C$25,'[2015-12-15 GMPP Data Hub Open v2.xlsx]1617-Q4'!$B$1:$HA$1000,B185,FALSE),INDIRECT("'" &amp; $C$1 &amp; "'!" &amp; C185))="","",IF($L$1&lt;&gt;'GMPP Return'!$F$25,HLOOKUP('GMPP Return'!$C$25,'[2015-12-15 GMPP Data Hub Open v2.xlsx]1617-Q4'!$B$1:$HA$1000,B185,FALSE),INDIRECT("'" &amp; $C$1 &amp; "'!" &amp; C185)))</t>
  </si>
  <si>
    <t>if(if($K$1&lt;&gt;'GMPP Return'!$F$25,HLOOKUP('GMPP Return'!$C$25,'[2015-12-15 GMPP Data Hub Open v2.xlsx]1617-Q3'!$B$1:$HA$1000,B186,FALSE),INDIRECT("'" &amp; $C$1 &amp; "'!" &amp; C186))="","",IF($K$1&lt;&gt;'GMPP Return'!$F$25,HLOOKUP('GMPP Return'!$C$25,'[2015-12-15 GMPP Data Hub Open v2.xlsx]1617-Q3'!$B$1:$HA$1000,B186,FALSE),INDIRECT("'" &amp; $C$1 &amp; "'!" &amp; C186)))</t>
  </si>
  <si>
    <t>if(if($L$1&lt;&gt;'GMPP Return'!$F$25,HLOOKUP('GMPP Return'!$C$25,'[2015-12-15 GMPP Data Hub Open v2.xlsx]1617-Q4'!$B$1:$HA$1000,B186,FALSE),INDIRECT("'" &amp; $C$1 &amp; "'!" &amp; C186))="","",IF($L$1&lt;&gt;'GMPP Return'!$F$25,HLOOKUP('GMPP Return'!$C$25,'[2015-12-15 GMPP Data Hub Open v2.xlsx]1617-Q4'!$B$1:$HA$1000,B186,FALSE),INDIRECT("'" &amp; $C$1 &amp; "'!" &amp; C186)))</t>
  </si>
  <si>
    <t>if(if($K$1&lt;&gt;'GMPP Return'!$F$25,HLOOKUP('GMPP Return'!$C$25,'[2015-12-15 GMPP Data Hub Open v2.xlsx]1617-Q3'!$B$1:$HA$1000,B187,FALSE),INDIRECT("'" &amp; $C$1 &amp; "'!" &amp; C187))="","",IF($K$1&lt;&gt;'GMPP Return'!$F$25,HLOOKUP('GMPP Return'!$C$25,'[2015-12-15 GMPP Data Hub Open v2.xlsx]1617-Q3'!$B$1:$HA$1000,B187,FALSE),INDIRECT("'" &amp; $C$1 &amp; "'!" &amp; C187)))</t>
  </si>
  <si>
    <t>if(if($L$1&lt;&gt;'GMPP Return'!$F$25,HLOOKUP('GMPP Return'!$C$25,'[2015-12-15 GMPP Data Hub Open v2.xlsx]1617-Q4'!$B$1:$HA$1000,B187,FALSE),INDIRECT("'" &amp; $C$1 &amp; "'!" &amp; C187))="","",IF($L$1&lt;&gt;'GMPP Return'!$F$25,HLOOKUP('GMPP Return'!$C$25,'[2015-12-15 GMPP Data Hub Open v2.xlsx]1617-Q4'!$B$1:$HA$1000,B187,FALSE),INDIRECT("'" &amp; $C$1 &amp; "'!" &amp; C187)))</t>
  </si>
  <si>
    <t>if(if($K$1&lt;&gt;'GMPP Return'!$F$25,HLOOKUP('GMPP Return'!$C$25,'[2015-12-15 GMPP Data Hub Open v2.xlsx]1617-Q3'!$B$1:$HA$1000,B188,FALSE),INDIRECT("'" &amp; $C$1 &amp; "'!" &amp; C188))="","",IF($K$1&lt;&gt;'GMPP Return'!$F$25,HLOOKUP('GMPP Return'!$C$25,'[2015-12-15 GMPP Data Hub Open v2.xlsx]1617-Q3'!$B$1:$HA$1000,B188,FALSE),INDIRECT("'" &amp; $C$1 &amp; "'!" &amp; C188)))</t>
  </si>
  <si>
    <t>if(if($L$1&lt;&gt;'GMPP Return'!$F$25,HLOOKUP('GMPP Return'!$C$25,'[2015-12-15 GMPP Data Hub Open v2.xlsx]1617-Q4'!$B$1:$HA$1000,B188,FALSE),INDIRECT("'" &amp; $C$1 &amp; "'!" &amp; C188))="","",IF($L$1&lt;&gt;'GMPP Return'!$F$25,HLOOKUP('GMPP Return'!$C$25,'[2015-12-15 GMPP Data Hub Open v2.xlsx]1617-Q4'!$B$1:$HA$1000,B188,FALSE),INDIRECT("'" &amp; $C$1 &amp; "'!" &amp; C188)))</t>
  </si>
  <si>
    <t>if(if($K$1&lt;&gt;'GMPP Return'!$F$25,HLOOKUP('GMPP Return'!$C$25,'[2015-12-15 GMPP Data Hub Open v2.xlsx]1617-Q3'!$B$1:$HA$1000,B189,FALSE),INDIRECT("'" &amp; $C$1 &amp; "'!" &amp; C189))="","",IF($K$1&lt;&gt;'GMPP Return'!$F$25,HLOOKUP('GMPP Return'!$C$25,'[2015-12-15 GMPP Data Hub Open v2.xlsx]1617-Q3'!$B$1:$HA$1000,B189,FALSE),INDIRECT("'" &amp; $C$1 &amp; "'!" &amp; C189)))</t>
  </si>
  <si>
    <t>if(if($L$1&lt;&gt;'GMPP Return'!$F$25,HLOOKUP('GMPP Return'!$C$25,'[2015-12-15 GMPP Data Hub Open v2.xlsx]1617-Q4'!$B$1:$HA$1000,B189,FALSE),INDIRECT("'" &amp; $C$1 &amp; "'!" &amp; C189))="","",IF($L$1&lt;&gt;'GMPP Return'!$F$25,HLOOKUP('GMPP Return'!$C$25,'[2015-12-15 GMPP Data Hub Open v2.xlsx]1617-Q4'!$B$1:$HA$1000,B189,FALSE),INDIRECT("'" &amp; $C$1 &amp; "'!" &amp; C189)))</t>
  </si>
  <si>
    <t>if(if($K$1&lt;&gt;'GMPP Return'!$F$25,HLOOKUP('GMPP Return'!$C$25,'[2015-12-15 GMPP Data Hub Open v2.xlsx]1617-Q3'!$B$1:$HA$1000,B190,FALSE),INDIRECT("'" &amp; $C$1 &amp; "'!" &amp; C190))="","",IF($K$1&lt;&gt;'GMPP Return'!$F$25,HLOOKUP('GMPP Return'!$C$25,'[2015-12-15 GMPP Data Hub Open v2.xlsx]1617-Q3'!$B$1:$HA$1000,B190,FALSE),INDIRECT("'" &amp; $C$1 &amp; "'!" &amp; C190)))</t>
  </si>
  <si>
    <t>if(if($L$1&lt;&gt;'GMPP Return'!$F$25,HLOOKUP('GMPP Return'!$C$25,'[2015-12-15 GMPP Data Hub Open v2.xlsx]1617-Q4'!$B$1:$HA$1000,B190,FALSE),INDIRECT("'" &amp; $C$1 &amp; "'!" &amp; C190))="","",IF($L$1&lt;&gt;'GMPP Return'!$F$25,HLOOKUP('GMPP Return'!$C$25,'[2015-12-15 GMPP Data Hub Open v2.xlsx]1617-Q4'!$B$1:$HA$1000,B190,FALSE),INDIRECT("'" &amp; $C$1 &amp; "'!" &amp; C190)))</t>
  </si>
  <si>
    <t>if(if($K$1&lt;&gt;'GMPP Return'!$F$25,HLOOKUP('GMPP Return'!$C$25,'[2015-12-15 GMPP Data Hub Open v2.xlsx]1617-Q3'!$B$1:$HA$1000,B191,FALSE),INDIRECT("'" &amp; $C$1 &amp; "'!" &amp; C191))="","",IF($K$1&lt;&gt;'GMPP Return'!$F$25,HLOOKUP('GMPP Return'!$C$25,'[2015-12-15 GMPP Data Hub Open v2.xlsx]1617-Q3'!$B$1:$HA$1000,B191,FALSE),INDIRECT("'" &amp; $C$1 &amp; "'!" &amp; C191)))</t>
  </si>
  <si>
    <t>if(if($L$1&lt;&gt;'GMPP Return'!$F$25,HLOOKUP('GMPP Return'!$C$25,'[2015-12-15 GMPP Data Hub Open v2.xlsx]1617-Q4'!$B$1:$HA$1000,B191,FALSE),INDIRECT("'" &amp; $C$1 &amp; "'!" &amp; C191))="","",IF($L$1&lt;&gt;'GMPP Return'!$F$25,HLOOKUP('GMPP Return'!$C$25,'[2015-12-15 GMPP Data Hub Open v2.xlsx]1617-Q4'!$B$1:$HA$1000,B191,FALSE),INDIRECT("'" &amp; $C$1 &amp; "'!" &amp; C191)))</t>
  </si>
  <si>
    <t>if(if($K$1&lt;&gt;'GMPP Return'!$F$25,HLOOKUP('GMPP Return'!$C$25,'[2015-12-15 GMPP Data Hub Open v2.xlsx]1617-Q3'!$B$1:$HA$1000,B192,FALSE),INDIRECT("'" &amp; $C$1 &amp; "'!" &amp; C192))="","",IF($K$1&lt;&gt;'GMPP Return'!$F$25,HLOOKUP('GMPP Return'!$C$25,'[2015-12-15 GMPP Data Hub Open v2.xlsx]1617-Q3'!$B$1:$HA$1000,B192,FALSE),INDIRECT("'" &amp; $C$1 &amp; "'!" &amp; C192)))</t>
  </si>
  <si>
    <t>if(if($L$1&lt;&gt;'GMPP Return'!$F$25,HLOOKUP('GMPP Return'!$C$25,'[2015-12-15 GMPP Data Hub Open v2.xlsx]1617-Q4'!$B$1:$HA$1000,B192,FALSE),INDIRECT("'" &amp; $C$1 &amp; "'!" &amp; C192))="","",IF($L$1&lt;&gt;'GMPP Return'!$F$25,HLOOKUP('GMPP Return'!$C$25,'[2015-12-15 GMPP Data Hub Open v2.xlsx]1617-Q4'!$B$1:$HA$1000,B192,FALSE),INDIRECT("'" &amp; $C$1 &amp; "'!" &amp; C192)))</t>
  </si>
  <si>
    <t>if(if($K$1&lt;&gt;'GMPP Return'!$F$25,HLOOKUP('GMPP Return'!$C$25,'[2015-12-15 GMPP Data Hub Open v2.xlsx]1617-Q3'!$B$1:$HA$1000,B193,FALSE),INDIRECT("'" &amp; $C$1 &amp; "'!" &amp; C193))="","",IF($K$1&lt;&gt;'GMPP Return'!$F$25,HLOOKUP('GMPP Return'!$C$25,'[2015-12-15 GMPP Data Hub Open v2.xlsx]1617-Q3'!$B$1:$HA$1000,B193,FALSE),INDIRECT("'" &amp; $C$1 &amp; "'!" &amp; C193)))</t>
  </si>
  <si>
    <t>if(if($L$1&lt;&gt;'GMPP Return'!$F$25,HLOOKUP('GMPP Return'!$C$25,'[2015-12-15 GMPP Data Hub Open v2.xlsx]1617-Q4'!$B$1:$HA$1000,B193,FALSE),INDIRECT("'" &amp; $C$1 &amp; "'!" &amp; C193))="","",IF($L$1&lt;&gt;'GMPP Return'!$F$25,HLOOKUP('GMPP Return'!$C$25,'[2015-12-15 GMPP Data Hub Open v2.xlsx]1617-Q4'!$B$1:$HA$1000,B193,FALSE),INDIRECT("'" &amp; $C$1 &amp; "'!" &amp; C193)))</t>
  </si>
  <si>
    <t>if(if($K$1&lt;&gt;'GMPP Return'!$F$25,HLOOKUP('GMPP Return'!$C$25,'[2015-12-15 GMPP Data Hub Open v2.xlsx]1617-Q3'!$B$1:$HA$1000,B194,FALSE),INDIRECT("'" &amp; $C$1 &amp; "'!" &amp; C194))="","",IF($K$1&lt;&gt;'GMPP Return'!$F$25,HLOOKUP('GMPP Return'!$C$25,'[2015-12-15 GMPP Data Hub Open v2.xlsx]1617-Q3'!$B$1:$HA$1000,B194,FALSE),INDIRECT("'" &amp; $C$1 &amp; "'!" &amp; C194)))</t>
  </si>
  <si>
    <t>if(if($L$1&lt;&gt;'GMPP Return'!$F$25,HLOOKUP('GMPP Return'!$C$25,'[2015-12-15 GMPP Data Hub Open v2.xlsx]1617-Q4'!$B$1:$HA$1000,B194,FALSE),INDIRECT("'" &amp; $C$1 &amp; "'!" &amp; C194))="","",IF($L$1&lt;&gt;'GMPP Return'!$F$25,HLOOKUP('GMPP Return'!$C$25,'[2015-12-15 GMPP Data Hub Open v2.xlsx]1617-Q4'!$B$1:$HA$1000,B194,FALSE),INDIRECT("'" &amp; $C$1 &amp; "'!" &amp; C194)))</t>
  </si>
  <si>
    <t>if(if($K$1&lt;&gt;'GMPP Return'!$F$25,HLOOKUP('GMPP Return'!$C$25,'[2015-12-15 GMPP Data Hub Open v2.xlsx]1617-Q3'!$B$1:$HA$1000,B195,FALSE),INDIRECT("'" &amp; $C$1 &amp; "'!" &amp; C195))="","",IF($K$1&lt;&gt;'GMPP Return'!$F$25,HLOOKUP('GMPP Return'!$C$25,'[2015-12-15 GMPP Data Hub Open v2.xlsx]1617-Q3'!$B$1:$HA$1000,B195,FALSE),INDIRECT("'" &amp; $C$1 &amp; "'!" &amp; C195)))</t>
  </si>
  <si>
    <t>if(if($L$1&lt;&gt;'GMPP Return'!$F$25,HLOOKUP('GMPP Return'!$C$25,'[2015-12-15 GMPP Data Hub Open v2.xlsx]1617-Q4'!$B$1:$HA$1000,B195,FALSE),INDIRECT("'" &amp; $C$1 &amp; "'!" &amp; C195))="","",IF($L$1&lt;&gt;'GMPP Return'!$F$25,HLOOKUP('GMPP Return'!$C$25,'[2015-12-15 GMPP Data Hub Open v2.xlsx]1617-Q4'!$B$1:$HA$1000,B195,FALSE),INDIRECT("'" &amp; $C$1 &amp; "'!" &amp; C195)))</t>
  </si>
  <si>
    <t>if(if($K$1&lt;&gt;'GMPP Return'!$F$25,HLOOKUP('GMPP Return'!$C$25,'[2015-12-15 GMPP Data Hub Open v2.xlsx]1617-Q3'!$B$1:$HA$1000,B196,FALSE),INDIRECT("'" &amp; $C$1 &amp; "'!" &amp; C196))="","",IF($K$1&lt;&gt;'GMPP Return'!$F$25,HLOOKUP('GMPP Return'!$C$25,'[2015-12-15 GMPP Data Hub Open v2.xlsx]1617-Q3'!$B$1:$HA$1000,B196,FALSE),INDIRECT("'" &amp; $C$1 &amp; "'!" &amp; C196)))</t>
  </si>
  <si>
    <t>if(if($L$1&lt;&gt;'GMPP Return'!$F$25,HLOOKUP('GMPP Return'!$C$25,'[2015-12-15 GMPP Data Hub Open v2.xlsx]1617-Q4'!$B$1:$HA$1000,B196,FALSE),INDIRECT("'" &amp; $C$1 &amp; "'!" &amp; C196))="","",IF($L$1&lt;&gt;'GMPP Return'!$F$25,HLOOKUP('GMPP Return'!$C$25,'[2015-12-15 GMPP Data Hub Open v2.xlsx]1617-Q4'!$B$1:$HA$1000,B196,FALSE),INDIRECT("'" &amp; $C$1 &amp; "'!" &amp; C196)))</t>
  </si>
  <si>
    <t>if(if($K$1&lt;&gt;'GMPP Return'!$F$25,HLOOKUP('GMPP Return'!$C$25,'[2015-12-15 GMPP Data Hub Open v2.xlsx]1617-Q3'!$B$1:$HA$1000,B197,FALSE),INDIRECT("'" &amp; $C$1 &amp; "'!" &amp; C197))="","",IF($K$1&lt;&gt;'GMPP Return'!$F$25,HLOOKUP('GMPP Return'!$C$25,'[2015-12-15 GMPP Data Hub Open v2.xlsx]1617-Q3'!$B$1:$HA$1000,B197,FALSE),INDIRECT("'" &amp; $C$1 &amp; "'!" &amp; C197)))</t>
  </si>
  <si>
    <t>if(if($L$1&lt;&gt;'GMPP Return'!$F$25,HLOOKUP('GMPP Return'!$C$25,'[2015-12-15 GMPP Data Hub Open v2.xlsx]1617-Q4'!$B$1:$HA$1000,B197,FALSE),INDIRECT("'" &amp; $C$1 &amp; "'!" &amp; C197))="","",IF($L$1&lt;&gt;'GMPP Return'!$F$25,HLOOKUP('GMPP Return'!$C$25,'[2015-12-15 GMPP Data Hub Open v2.xlsx]1617-Q4'!$B$1:$HA$1000,B197,FALSE),INDIRECT("'" &amp; $C$1 &amp; "'!" &amp; C197)))</t>
  </si>
  <si>
    <t>if(if($K$1&lt;&gt;'GMPP Return'!$F$25,HLOOKUP('GMPP Return'!$C$25,'[2015-12-15 GMPP Data Hub Open v2.xlsx]1617-Q3'!$B$1:$HA$1000,B198,FALSE),INDIRECT("'" &amp; $C$1 &amp; "'!" &amp; C198))="","",IF($K$1&lt;&gt;'GMPP Return'!$F$25,HLOOKUP('GMPP Return'!$C$25,'[2015-12-15 GMPP Data Hub Open v2.xlsx]1617-Q3'!$B$1:$HA$1000,B198,FALSE),INDIRECT("'" &amp; $C$1 &amp; "'!" &amp; C198)))</t>
  </si>
  <si>
    <t>if(if($L$1&lt;&gt;'GMPP Return'!$F$25,HLOOKUP('GMPP Return'!$C$25,'[2015-12-15 GMPP Data Hub Open v2.xlsx]1617-Q4'!$B$1:$HA$1000,B198,FALSE),INDIRECT("'" &amp; $C$1 &amp; "'!" &amp; C198))="","",IF($L$1&lt;&gt;'GMPP Return'!$F$25,HLOOKUP('GMPP Return'!$C$25,'[2015-12-15 GMPP Data Hub Open v2.xlsx]1617-Q4'!$B$1:$HA$1000,B198,FALSE),INDIRECT("'" &amp; $C$1 &amp; "'!" &amp; C198)))</t>
  </si>
  <si>
    <t>if(if($K$1&lt;&gt;'GMPP Return'!$F$25,HLOOKUP('GMPP Return'!$C$25,'[2015-12-15 GMPP Data Hub Open v2.xlsx]1617-Q3'!$B$1:$HA$1000,B199,FALSE),INDIRECT("'" &amp; $C$1 &amp; "'!" &amp; C199))="","",IF($K$1&lt;&gt;'GMPP Return'!$F$25,HLOOKUP('GMPP Return'!$C$25,'[2015-12-15 GMPP Data Hub Open v2.xlsx]1617-Q3'!$B$1:$HA$1000,B199,FALSE),INDIRECT("'" &amp; $C$1 &amp; "'!" &amp; C199)))</t>
  </si>
  <si>
    <t>if(if($L$1&lt;&gt;'GMPP Return'!$F$25,HLOOKUP('GMPP Return'!$C$25,'[2015-12-15 GMPP Data Hub Open v2.xlsx]1617-Q4'!$B$1:$HA$1000,B199,FALSE),INDIRECT("'" &amp; $C$1 &amp; "'!" &amp; C199))="","",IF($L$1&lt;&gt;'GMPP Return'!$F$25,HLOOKUP('GMPP Return'!$C$25,'[2015-12-15 GMPP Data Hub Open v2.xlsx]1617-Q4'!$B$1:$HA$1000,B199,FALSE),INDIRECT("'" &amp; $C$1 &amp; "'!" &amp; C199)))</t>
  </si>
  <si>
    <t>if(if($K$1&lt;&gt;'GMPP Return'!$F$25,HLOOKUP('GMPP Return'!$C$25,'[2015-12-15 GMPP Data Hub Open v2.xlsx]1617-Q3'!$B$1:$HA$1000,B200,FALSE),INDIRECT("'" &amp; $C$1 &amp; "'!" &amp; C200))="","",IF($K$1&lt;&gt;'GMPP Return'!$F$25,HLOOKUP('GMPP Return'!$C$25,'[2015-12-15 GMPP Data Hub Open v2.xlsx]1617-Q3'!$B$1:$HA$1000,B200,FALSE),INDIRECT("'" &amp; $C$1 &amp; "'!" &amp; C200)))</t>
  </si>
  <si>
    <t>if(if($L$1&lt;&gt;'GMPP Return'!$F$25,HLOOKUP('GMPP Return'!$C$25,'[2015-12-15 GMPP Data Hub Open v2.xlsx]1617-Q4'!$B$1:$HA$1000,B200,FALSE),INDIRECT("'" &amp; $C$1 &amp; "'!" &amp; C200))="","",IF($L$1&lt;&gt;'GMPP Return'!$F$25,HLOOKUP('GMPP Return'!$C$25,'[2015-12-15 GMPP Data Hub Open v2.xlsx]1617-Q4'!$B$1:$HA$1000,B200,FALSE),INDIRECT("'" &amp; $C$1 &amp; "'!" &amp; C200)))</t>
  </si>
  <si>
    <t>if(if($K$1&lt;&gt;'GMPP Return'!$F$25,HLOOKUP('GMPP Return'!$C$25,'[2015-12-15 GMPP Data Hub Open v2.xlsx]1617-Q3'!$B$1:$HA$1000,B201,FALSE),INDIRECT("'" &amp; $C$1 &amp; "'!" &amp; C201))="","",IF($K$1&lt;&gt;'GMPP Return'!$F$25,HLOOKUP('GMPP Return'!$C$25,'[2015-12-15 GMPP Data Hub Open v2.xlsx]1617-Q3'!$B$1:$HA$1000,B201,FALSE),INDIRECT("'" &amp; $C$1 &amp; "'!" &amp; C201)))</t>
  </si>
  <si>
    <t>if(if($L$1&lt;&gt;'GMPP Return'!$F$25,HLOOKUP('GMPP Return'!$C$25,'[2015-12-15 GMPP Data Hub Open v2.xlsx]1617-Q4'!$B$1:$HA$1000,B201,FALSE),INDIRECT("'" &amp; $C$1 &amp; "'!" &amp; C201))="","",IF($L$1&lt;&gt;'GMPP Return'!$F$25,HLOOKUP('GMPP Return'!$C$25,'[2015-12-15 GMPP Data Hub Open v2.xlsx]1617-Q4'!$B$1:$HA$1000,B201,FALSE),INDIRECT("'" &amp; $C$1 &amp; "'!" &amp; C201)))</t>
  </si>
  <si>
    <t>if(if($K$1&lt;&gt;'GMPP Return'!$F$25,HLOOKUP('GMPP Return'!$C$25,'[2015-12-15 GMPP Data Hub Open v2.xlsx]1617-Q3'!$B$1:$HA$1000,B202,FALSE),INDIRECT("'" &amp; $C$1 &amp; "'!" &amp; C202))="","",IF($K$1&lt;&gt;'GMPP Return'!$F$25,HLOOKUP('GMPP Return'!$C$25,'[2015-12-15 GMPP Data Hub Open v2.xlsx]1617-Q3'!$B$1:$HA$1000,B202,FALSE),INDIRECT("'" &amp; $C$1 &amp; "'!" &amp; C202)))</t>
  </si>
  <si>
    <t>if(if($L$1&lt;&gt;'GMPP Return'!$F$25,HLOOKUP('GMPP Return'!$C$25,'[2015-12-15 GMPP Data Hub Open v2.xlsx]1617-Q4'!$B$1:$HA$1000,B202,FALSE),INDIRECT("'" &amp; $C$1 &amp; "'!" &amp; C202))="","",IF($L$1&lt;&gt;'GMPP Return'!$F$25,HLOOKUP('GMPP Return'!$C$25,'[2015-12-15 GMPP Data Hub Open v2.xlsx]1617-Q4'!$B$1:$HA$1000,B202,FALSE),INDIRECT("'" &amp; $C$1 &amp; "'!" &amp; C202)))</t>
  </si>
  <si>
    <t>if(if($K$1&lt;&gt;'GMPP Return'!$F$25,HLOOKUP('GMPP Return'!$C$25,'[2015-12-15 GMPP Data Hub Open v2.xlsx]1617-Q3'!$B$1:$HA$1000,B203,FALSE),INDIRECT("'" &amp; $C$1 &amp; "'!" &amp; C203))="","",IF($K$1&lt;&gt;'GMPP Return'!$F$25,HLOOKUP('GMPP Return'!$C$25,'[2015-12-15 GMPP Data Hub Open v2.xlsx]1617-Q3'!$B$1:$HA$1000,B203,FALSE),INDIRECT("'" &amp; $C$1 &amp; "'!" &amp; C203)))</t>
  </si>
  <si>
    <t>if(if($L$1&lt;&gt;'GMPP Return'!$F$25,HLOOKUP('GMPP Return'!$C$25,'[2015-12-15 GMPP Data Hub Open v2.xlsx]1617-Q4'!$B$1:$HA$1000,B203,FALSE),INDIRECT("'" &amp; $C$1 &amp; "'!" &amp; C203))="","",IF($L$1&lt;&gt;'GMPP Return'!$F$25,HLOOKUP('GMPP Return'!$C$25,'[2015-12-15 GMPP Data Hub Open v2.xlsx]1617-Q4'!$B$1:$HA$1000,B203,FALSE),INDIRECT("'" &amp; $C$1 &amp; "'!" &amp; C203)))</t>
  </si>
  <si>
    <t>if(if($K$1&lt;&gt;'GMPP Return'!$F$25,HLOOKUP('GMPP Return'!$C$25,'[2015-12-15 GMPP Data Hub Open v2.xlsx]1617-Q3'!$B$1:$HA$1000,B204,FALSE),INDIRECT("'" &amp; $C$1 &amp; "'!" &amp; C204))="","",IF($K$1&lt;&gt;'GMPP Return'!$F$25,HLOOKUP('GMPP Return'!$C$25,'[2015-12-15 GMPP Data Hub Open v2.xlsx]1617-Q3'!$B$1:$HA$1000,B204,FALSE),INDIRECT("'" &amp; $C$1 &amp; "'!" &amp; C204)))</t>
  </si>
  <si>
    <t>if(if($L$1&lt;&gt;'GMPP Return'!$F$25,HLOOKUP('GMPP Return'!$C$25,'[2015-12-15 GMPP Data Hub Open v2.xlsx]1617-Q4'!$B$1:$HA$1000,B204,FALSE),INDIRECT("'" &amp; $C$1 &amp; "'!" &amp; C204))="","",IF($L$1&lt;&gt;'GMPP Return'!$F$25,HLOOKUP('GMPP Return'!$C$25,'[2015-12-15 GMPP Data Hub Open v2.xlsx]1617-Q4'!$B$1:$HA$1000,B204,FALSE),INDIRECT("'" &amp; $C$1 &amp; "'!" &amp; C204)))</t>
  </si>
  <si>
    <t>if(if($K$1&lt;&gt;'GMPP Return'!$F$25,HLOOKUP('GMPP Return'!$C$25,'[2015-12-15 GMPP Data Hub Open v2.xlsx]1617-Q3'!$B$1:$HA$1000,B205,FALSE),INDIRECT("'" &amp; $C$1 &amp; "'!" &amp; C205))="","",IF($K$1&lt;&gt;'GMPP Return'!$F$25,HLOOKUP('GMPP Return'!$C$25,'[2015-12-15 GMPP Data Hub Open v2.xlsx]1617-Q3'!$B$1:$HA$1000,B205,FALSE),INDIRECT("'" &amp; $C$1 &amp; "'!" &amp; C205)))</t>
  </si>
  <si>
    <t>if(if($L$1&lt;&gt;'GMPP Return'!$F$25,HLOOKUP('GMPP Return'!$C$25,'[2015-12-15 GMPP Data Hub Open v2.xlsx]1617-Q4'!$B$1:$HA$1000,B205,FALSE),INDIRECT("'" &amp; $C$1 &amp; "'!" &amp; C205))="","",IF($L$1&lt;&gt;'GMPP Return'!$F$25,HLOOKUP('GMPP Return'!$C$25,'[2015-12-15 GMPP Data Hub Open v2.xlsx]1617-Q4'!$B$1:$HA$1000,B205,FALSE),INDIRECT("'" &amp; $C$1 &amp; "'!" &amp; C205)))</t>
  </si>
  <si>
    <t>if(if($K$1&lt;&gt;'GMPP Return'!$F$25,HLOOKUP('GMPP Return'!$C$25,'[2015-12-15 GMPP Data Hub Open v2.xlsx]1617-Q3'!$B$1:$HA$1000,B206,FALSE),INDIRECT("'" &amp; $C$1 &amp; "'!" &amp; C206))="","",IF($K$1&lt;&gt;'GMPP Return'!$F$25,HLOOKUP('GMPP Return'!$C$25,'[2015-12-15 GMPP Data Hub Open v2.xlsx]1617-Q3'!$B$1:$HA$1000,B206,FALSE),INDIRECT("'" &amp; $C$1 &amp; "'!" &amp; C206)))</t>
  </si>
  <si>
    <t>if(if($L$1&lt;&gt;'GMPP Return'!$F$25,HLOOKUP('GMPP Return'!$C$25,'[2015-12-15 GMPP Data Hub Open v2.xlsx]1617-Q4'!$B$1:$HA$1000,B206,FALSE),INDIRECT("'" &amp; $C$1 &amp; "'!" &amp; C206))="","",IF($L$1&lt;&gt;'GMPP Return'!$F$25,HLOOKUP('GMPP Return'!$C$25,'[2015-12-15 GMPP Data Hub Open v2.xlsx]1617-Q4'!$B$1:$HA$1000,B206,FALSE),INDIRECT("'" &amp; $C$1 &amp; "'!" &amp; C206)))</t>
  </si>
  <si>
    <t>if(if($K$1&lt;&gt;'GMPP Return'!$F$25,HLOOKUP('GMPP Return'!$C$25,'[2015-12-15 GMPP Data Hub Open v2.xlsx]1617-Q3'!$B$1:$HA$1000,B207,FALSE),INDIRECT("'" &amp; $C$1 &amp; "'!" &amp; C207))="","",IF($K$1&lt;&gt;'GMPP Return'!$F$25,HLOOKUP('GMPP Return'!$C$25,'[2015-12-15 GMPP Data Hub Open v2.xlsx]1617-Q3'!$B$1:$HA$1000,B207,FALSE),INDIRECT("'" &amp; $C$1 &amp; "'!" &amp; C207)))</t>
  </si>
  <si>
    <t>if(if($L$1&lt;&gt;'GMPP Return'!$F$25,HLOOKUP('GMPP Return'!$C$25,'[2015-12-15 GMPP Data Hub Open v2.xlsx]1617-Q4'!$B$1:$HA$1000,B207,FALSE),INDIRECT("'" &amp; $C$1 &amp; "'!" &amp; C207))="","",IF($L$1&lt;&gt;'GMPP Return'!$F$25,HLOOKUP('GMPP Return'!$C$25,'[2015-12-15 GMPP Data Hub Open v2.xlsx]1617-Q4'!$B$1:$HA$1000,B207,FALSE),INDIRECT("'" &amp; $C$1 &amp; "'!" &amp; C207)))</t>
  </si>
  <si>
    <t>if(if($K$1&lt;&gt;'GMPP Return'!$F$25,HLOOKUP('GMPP Return'!$C$25,'[2015-12-15 GMPP Data Hub Open v2.xlsx]1617-Q3'!$B$1:$HA$1000,B208,FALSE),INDIRECT("'" &amp; $C$1 &amp; "'!" &amp; C208))="","",IF($K$1&lt;&gt;'GMPP Return'!$F$25,HLOOKUP('GMPP Return'!$C$25,'[2015-12-15 GMPP Data Hub Open v2.xlsx]1617-Q3'!$B$1:$HA$1000,B208,FALSE),INDIRECT("'" &amp; $C$1 &amp; "'!" &amp; C208)))</t>
  </si>
  <si>
    <t>if(if($L$1&lt;&gt;'GMPP Return'!$F$25,HLOOKUP('GMPP Return'!$C$25,'[2015-12-15 GMPP Data Hub Open v2.xlsx]1617-Q4'!$B$1:$HA$1000,B208,FALSE),INDIRECT("'" &amp; $C$1 &amp; "'!" &amp; C208))="","",IF($L$1&lt;&gt;'GMPP Return'!$F$25,HLOOKUP('GMPP Return'!$C$25,'[2015-12-15 GMPP Data Hub Open v2.xlsx]1617-Q4'!$B$1:$HA$1000,B208,FALSE),INDIRECT("'" &amp; $C$1 &amp; "'!" &amp; C208)))</t>
  </si>
  <si>
    <t>if(if($K$1&lt;&gt;'GMPP Return'!$F$25,HLOOKUP('GMPP Return'!$C$25,'[2015-12-15 GMPP Data Hub Open v2.xlsx]1617-Q3'!$B$1:$HA$1000,B209,FALSE),INDIRECT("'" &amp; $C$1 &amp; "'!" &amp; C209))="","",IF($K$1&lt;&gt;'GMPP Return'!$F$25,HLOOKUP('GMPP Return'!$C$25,'[2015-12-15 GMPP Data Hub Open v2.xlsx]1617-Q3'!$B$1:$HA$1000,B209,FALSE),INDIRECT("'" &amp; $C$1 &amp; "'!" &amp; C209)))</t>
  </si>
  <si>
    <t>if(if($L$1&lt;&gt;'GMPP Return'!$F$25,HLOOKUP('GMPP Return'!$C$25,'[2015-12-15 GMPP Data Hub Open v2.xlsx]1617-Q4'!$B$1:$HA$1000,B209,FALSE),INDIRECT("'" &amp; $C$1 &amp; "'!" &amp; C209))="","",IF($L$1&lt;&gt;'GMPP Return'!$F$25,HLOOKUP('GMPP Return'!$C$25,'[2015-12-15 GMPP Data Hub Open v2.xlsx]1617-Q4'!$B$1:$HA$1000,B209,FALSE),INDIRECT("'" &amp; $C$1 &amp; "'!" &amp; C209)))</t>
  </si>
  <si>
    <t>if(if($K$1&lt;&gt;'GMPP Return'!$F$25,HLOOKUP('GMPP Return'!$C$25,'[2015-12-15 GMPP Data Hub Open v2.xlsx]1617-Q3'!$B$1:$HA$1000,B210,FALSE),INDIRECT("'" &amp; $C$1 &amp; "'!" &amp; C210))="","",IF($K$1&lt;&gt;'GMPP Return'!$F$25,HLOOKUP('GMPP Return'!$C$25,'[2015-12-15 GMPP Data Hub Open v2.xlsx]1617-Q3'!$B$1:$HA$1000,B210,FALSE),INDIRECT("'" &amp; $C$1 &amp; "'!" &amp; C210)))</t>
  </si>
  <si>
    <t>if(if($L$1&lt;&gt;'GMPP Return'!$F$25,HLOOKUP('GMPP Return'!$C$25,'[2015-12-15 GMPP Data Hub Open v2.xlsx]1617-Q4'!$B$1:$HA$1000,B210,FALSE),INDIRECT("'" &amp; $C$1 &amp; "'!" &amp; C210))="","",IF($L$1&lt;&gt;'GMPP Return'!$F$25,HLOOKUP('GMPP Return'!$C$25,'[2015-12-15 GMPP Data Hub Open v2.xlsx]1617-Q4'!$B$1:$HA$1000,B210,FALSE),INDIRECT("'" &amp; $C$1 &amp; "'!" &amp; C210)))</t>
  </si>
  <si>
    <t>if(if($K$1&lt;&gt;'GMPP Return'!$F$25,HLOOKUP('GMPP Return'!$C$25,'[2015-12-15 GMPP Data Hub Open v2.xlsx]1617-Q3'!$B$1:$HA$1000,B211,FALSE),INDIRECT("'" &amp; $C$1 &amp; "'!" &amp; C211))="","",IF($K$1&lt;&gt;'GMPP Return'!$F$25,HLOOKUP('GMPP Return'!$C$25,'[2015-12-15 GMPP Data Hub Open v2.xlsx]1617-Q3'!$B$1:$HA$1000,B211,FALSE),INDIRECT("'" &amp; $C$1 &amp; "'!" &amp; C211)))</t>
  </si>
  <si>
    <t>if(if($L$1&lt;&gt;'GMPP Return'!$F$25,HLOOKUP('GMPP Return'!$C$25,'[2015-12-15 GMPP Data Hub Open v2.xlsx]1617-Q4'!$B$1:$HA$1000,B211,FALSE),INDIRECT("'" &amp; $C$1 &amp; "'!" &amp; C211))="","",IF($L$1&lt;&gt;'GMPP Return'!$F$25,HLOOKUP('GMPP Return'!$C$25,'[2015-12-15 GMPP Data Hub Open v2.xlsx]1617-Q4'!$B$1:$HA$1000,B211,FALSE),INDIRECT("'" &amp; $C$1 &amp; "'!" &amp; C211)))</t>
  </si>
  <si>
    <t>if(if($K$1&lt;&gt;'GMPP Return'!$F$25,HLOOKUP('GMPP Return'!$C$25,'[2015-12-15 GMPP Data Hub Open v2.xlsx]1617-Q3'!$B$1:$HA$1000,B212,FALSE),INDIRECT("'" &amp; $C$1 &amp; "'!" &amp; C212))="","",IF($K$1&lt;&gt;'GMPP Return'!$F$25,HLOOKUP('GMPP Return'!$C$25,'[2015-12-15 GMPP Data Hub Open v2.xlsx]1617-Q3'!$B$1:$HA$1000,B212,FALSE),INDIRECT("'" &amp; $C$1 &amp; "'!" &amp; C212)))</t>
  </si>
  <si>
    <t>if(if($L$1&lt;&gt;'GMPP Return'!$F$25,HLOOKUP('GMPP Return'!$C$25,'[2015-12-15 GMPP Data Hub Open v2.xlsx]1617-Q4'!$B$1:$HA$1000,B212,FALSE),INDIRECT("'" &amp; $C$1 &amp; "'!" &amp; C212))="","",IF($L$1&lt;&gt;'GMPP Return'!$F$25,HLOOKUP('GMPP Return'!$C$25,'[2015-12-15 GMPP Data Hub Open v2.xlsx]1617-Q4'!$B$1:$HA$1000,B212,FALSE),INDIRECT("'" &amp; $C$1 &amp; "'!" &amp; C212)))</t>
  </si>
  <si>
    <t>if(if($K$1&lt;&gt;'GMPP Return'!$F$25,HLOOKUP('GMPP Return'!$C$25,'[2015-12-15 GMPP Data Hub Open v2.xlsx]1617-Q3'!$B$1:$HA$1000,B213,FALSE),INDIRECT("'" &amp; $C$1 &amp; "'!" &amp; C213))="","",IF($K$1&lt;&gt;'GMPP Return'!$F$25,HLOOKUP('GMPP Return'!$C$25,'[2015-12-15 GMPP Data Hub Open v2.xlsx]1617-Q3'!$B$1:$HA$1000,B213,FALSE),INDIRECT("'" &amp; $C$1 &amp; "'!" &amp; C213)))</t>
  </si>
  <si>
    <t>if(if($L$1&lt;&gt;'GMPP Return'!$F$25,HLOOKUP('GMPP Return'!$C$25,'[2015-12-15 GMPP Data Hub Open v2.xlsx]1617-Q4'!$B$1:$HA$1000,B213,FALSE),INDIRECT("'" &amp; $C$1 &amp; "'!" &amp; C213))="","",IF($L$1&lt;&gt;'GMPP Return'!$F$25,HLOOKUP('GMPP Return'!$C$25,'[2015-12-15 GMPP Data Hub Open v2.xlsx]1617-Q4'!$B$1:$HA$1000,B213,FALSE),INDIRECT("'" &amp; $C$1 &amp; "'!" &amp; C213)))</t>
  </si>
  <si>
    <t>if(if($K$1&lt;&gt;'GMPP Return'!$F$25,HLOOKUP('GMPP Return'!$C$25,'[2015-12-15 GMPP Data Hub Open v2.xlsx]1617-Q3'!$B$1:$HA$1000,B214,FALSE),INDIRECT("'" &amp; $C$1 &amp; "'!" &amp; C214))="","",IF($K$1&lt;&gt;'GMPP Return'!$F$25,HLOOKUP('GMPP Return'!$C$25,'[2015-12-15 GMPP Data Hub Open v2.xlsx]1617-Q3'!$B$1:$HA$1000,B214,FALSE),INDIRECT("'" &amp; $C$1 &amp; "'!" &amp; C214)))</t>
  </si>
  <si>
    <t>if(if($L$1&lt;&gt;'GMPP Return'!$F$25,HLOOKUP('GMPP Return'!$C$25,'[2015-12-15 GMPP Data Hub Open v2.xlsx]1617-Q4'!$B$1:$HA$1000,B214,FALSE),INDIRECT("'" &amp; $C$1 &amp; "'!" &amp; C214))="","",IF($L$1&lt;&gt;'GMPP Return'!$F$25,HLOOKUP('GMPP Return'!$C$25,'[2015-12-15 GMPP Data Hub Open v2.xlsx]1617-Q4'!$B$1:$HA$1000,B214,FALSE),INDIRECT("'" &amp; $C$1 &amp; "'!" &amp; C214)))</t>
  </si>
  <si>
    <t>if(if($K$1&lt;&gt;'GMPP Return'!$F$25,HLOOKUP('GMPP Return'!$C$25,'[2015-12-15 GMPP Data Hub Open v2.xlsx]1617-Q3'!$B$1:$HA$1000,B215,FALSE),INDIRECT("'" &amp; $C$1 &amp; "'!" &amp; C215))="","",IF($K$1&lt;&gt;'GMPP Return'!$F$25,HLOOKUP('GMPP Return'!$C$25,'[2015-12-15 GMPP Data Hub Open v2.xlsx]1617-Q3'!$B$1:$HA$1000,B215,FALSE),INDIRECT("'" &amp; $C$1 &amp; "'!" &amp; C215)))</t>
  </si>
  <si>
    <t>if(if($L$1&lt;&gt;'GMPP Return'!$F$25,HLOOKUP('GMPP Return'!$C$25,'[2015-12-15 GMPP Data Hub Open v2.xlsx]1617-Q4'!$B$1:$HA$1000,B215,FALSE),INDIRECT("'" &amp; $C$1 &amp; "'!" &amp; C215))="","",IF($L$1&lt;&gt;'GMPP Return'!$F$25,HLOOKUP('GMPP Return'!$C$25,'[2015-12-15 GMPP Data Hub Open v2.xlsx]1617-Q4'!$B$1:$HA$1000,B215,FALSE),INDIRECT("'" &amp; $C$1 &amp; "'!" &amp; C215)))</t>
  </si>
  <si>
    <t>if(if($K$1&lt;&gt;'GMPP Return'!$F$25,HLOOKUP('GMPP Return'!$C$25,'[2015-12-15 GMPP Data Hub Open v2.xlsx]1617-Q3'!$B$1:$HA$1000,B216,FALSE),INDIRECT("'" &amp; $C$1 &amp; "'!" &amp; C216))="","",IF($K$1&lt;&gt;'GMPP Return'!$F$25,HLOOKUP('GMPP Return'!$C$25,'[2015-12-15 GMPP Data Hub Open v2.xlsx]1617-Q3'!$B$1:$HA$1000,B216,FALSE),INDIRECT("'" &amp; $C$1 &amp; "'!" &amp; C216)))</t>
  </si>
  <si>
    <t>if(if($L$1&lt;&gt;'GMPP Return'!$F$25,HLOOKUP('GMPP Return'!$C$25,'[2015-12-15 GMPP Data Hub Open v2.xlsx]1617-Q4'!$B$1:$HA$1000,B216,FALSE),INDIRECT("'" &amp; $C$1 &amp; "'!" &amp; C216))="","",IF($L$1&lt;&gt;'GMPP Return'!$F$25,HLOOKUP('GMPP Return'!$C$25,'[2015-12-15 GMPP Data Hub Open v2.xlsx]1617-Q4'!$B$1:$HA$1000,B216,FALSE),INDIRECT("'" &amp; $C$1 &amp; "'!" &amp; C216)))</t>
  </si>
  <si>
    <t>if(if($K$1&lt;&gt;'GMPP Return'!$F$25,HLOOKUP('GMPP Return'!$C$25,'[2015-12-15 GMPP Data Hub Open v2.xlsx]1617-Q3'!$B$1:$HA$1000,B217,FALSE),INDIRECT("'" &amp; $C$1 &amp; "'!" &amp; C217))="","",IF($K$1&lt;&gt;'GMPP Return'!$F$25,HLOOKUP('GMPP Return'!$C$25,'[2015-12-15 GMPP Data Hub Open v2.xlsx]1617-Q3'!$B$1:$HA$1000,B217,FALSE),INDIRECT("'" &amp; $C$1 &amp; "'!" &amp; C217)))</t>
  </si>
  <si>
    <t>if(if($L$1&lt;&gt;'GMPP Return'!$F$25,HLOOKUP('GMPP Return'!$C$25,'[2015-12-15 GMPP Data Hub Open v2.xlsx]1617-Q4'!$B$1:$HA$1000,B217,FALSE),INDIRECT("'" &amp; $C$1 &amp; "'!" &amp; C217))="","",IF($L$1&lt;&gt;'GMPP Return'!$F$25,HLOOKUP('GMPP Return'!$C$25,'[2015-12-15 GMPP Data Hub Open v2.xlsx]1617-Q4'!$B$1:$HA$1000,B217,FALSE),INDIRECT("'" &amp; $C$1 &amp; "'!" &amp; C217)))</t>
  </si>
  <si>
    <t>if(if($K$1&lt;&gt;'GMPP Return'!$F$25,HLOOKUP('GMPP Return'!$C$25,'[2015-12-15 GMPP Data Hub Open v2.xlsx]1617-Q3'!$B$1:$HA$1000,B218,FALSE),INDIRECT("'" &amp; $C$1 &amp; "'!" &amp; C218))="","",IF($K$1&lt;&gt;'GMPP Return'!$F$25,HLOOKUP('GMPP Return'!$C$25,'[2015-12-15 GMPP Data Hub Open v2.xlsx]1617-Q3'!$B$1:$HA$1000,B218,FALSE),INDIRECT("'" &amp; $C$1 &amp; "'!" &amp; C218)))</t>
  </si>
  <si>
    <t>if(if($L$1&lt;&gt;'GMPP Return'!$F$25,HLOOKUP('GMPP Return'!$C$25,'[2015-12-15 GMPP Data Hub Open v2.xlsx]1617-Q4'!$B$1:$HA$1000,B218,FALSE),INDIRECT("'" &amp; $C$1 &amp; "'!" &amp; C218))="","",IF($L$1&lt;&gt;'GMPP Return'!$F$25,HLOOKUP('GMPP Return'!$C$25,'[2015-12-15 GMPP Data Hub Open v2.xlsx]1617-Q4'!$B$1:$HA$1000,B218,FALSE),INDIRECT("'" &amp; $C$1 &amp; "'!" &amp; C218)))</t>
  </si>
  <si>
    <t>if(if($K$1&lt;&gt;'GMPP Return'!$F$25,HLOOKUP('GMPP Return'!$C$25,'[2015-12-15 GMPP Data Hub Open v2.xlsx]1617-Q3'!$B$1:$HA$1000,B219,FALSE),INDIRECT("'" &amp; $C$1 &amp; "'!" &amp; C219))="","",IF($K$1&lt;&gt;'GMPP Return'!$F$25,HLOOKUP('GMPP Return'!$C$25,'[2015-12-15 GMPP Data Hub Open v2.xlsx]1617-Q3'!$B$1:$HA$1000,B219,FALSE),INDIRECT("'" &amp; $C$1 &amp; "'!" &amp; C219)))</t>
  </si>
  <si>
    <t>if(if($L$1&lt;&gt;'GMPP Return'!$F$25,HLOOKUP('GMPP Return'!$C$25,'[2015-12-15 GMPP Data Hub Open v2.xlsx]1617-Q4'!$B$1:$HA$1000,B219,FALSE),INDIRECT("'" &amp; $C$1 &amp; "'!" &amp; C219))="","",IF($L$1&lt;&gt;'GMPP Return'!$F$25,HLOOKUP('GMPP Return'!$C$25,'[2015-12-15 GMPP Data Hub Open v2.xlsx]1617-Q4'!$B$1:$HA$1000,B219,FALSE),INDIRECT("'" &amp; $C$1 &amp; "'!" &amp; C219)))</t>
  </si>
  <si>
    <t>if(if($K$1&lt;&gt;'GMPP Return'!$F$25,HLOOKUP('GMPP Return'!$C$25,'[2015-12-15 GMPP Data Hub Open v2.xlsx]1617-Q3'!$B$1:$HA$1000,B220,FALSE),INDIRECT("'" &amp; $C$1 &amp; "'!" &amp; C220))="","",IF($K$1&lt;&gt;'GMPP Return'!$F$25,HLOOKUP('GMPP Return'!$C$25,'[2015-12-15 GMPP Data Hub Open v2.xlsx]1617-Q3'!$B$1:$HA$1000,B220,FALSE),INDIRECT("'" &amp; $C$1 &amp; "'!" &amp; C220)))</t>
  </si>
  <si>
    <t>if(if($L$1&lt;&gt;'GMPP Return'!$F$25,HLOOKUP('GMPP Return'!$C$25,'[2015-12-15 GMPP Data Hub Open v2.xlsx]1617-Q4'!$B$1:$HA$1000,B220,FALSE),INDIRECT("'" &amp; $C$1 &amp; "'!" &amp; C220))="","",IF($L$1&lt;&gt;'GMPP Return'!$F$25,HLOOKUP('GMPP Return'!$C$25,'[2015-12-15 GMPP Data Hub Open v2.xlsx]1617-Q4'!$B$1:$HA$1000,B220,FALSE),INDIRECT("'" &amp; $C$1 &amp; "'!" &amp; C220)))</t>
  </si>
  <si>
    <t>if(if($K$1&lt;&gt;'GMPP Return'!$F$25,HLOOKUP('GMPP Return'!$C$25,'[2015-12-15 GMPP Data Hub Open v2.xlsx]1617-Q3'!$B$1:$HA$1000,B221,FALSE),INDIRECT("'" &amp; $C$1 &amp; "'!" &amp; C221))="","",IF($K$1&lt;&gt;'GMPP Return'!$F$25,HLOOKUP('GMPP Return'!$C$25,'[2015-12-15 GMPP Data Hub Open v2.xlsx]1617-Q3'!$B$1:$HA$1000,B221,FALSE),INDIRECT("'" &amp; $C$1 &amp; "'!" &amp; C221)))</t>
  </si>
  <si>
    <t>if(if($L$1&lt;&gt;'GMPP Return'!$F$25,HLOOKUP('GMPP Return'!$C$25,'[2015-12-15 GMPP Data Hub Open v2.xlsx]1617-Q4'!$B$1:$HA$1000,B221,FALSE),INDIRECT("'" &amp; $C$1 &amp; "'!" &amp; C221))="","",IF($L$1&lt;&gt;'GMPP Return'!$F$25,HLOOKUP('GMPP Return'!$C$25,'[2015-12-15 GMPP Data Hub Open v2.xlsx]1617-Q4'!$B$1:$HA$1000,B221,FALSE),INDIRECT("'" &amp; $C$1 &amp; "'!" &amp; C221)))</t>
  </si>
  <si>
    <t>if(if($K$1&lt;&gt;'GMPP Return'!$F$25,HLOOKUP('GMPP Return'!$C$25,'[2015-12-15 GMPP Data Hub Open v2.xlsx]1617-Q3'!$B$1:$HA$1000,B222,FALSE),INDIRECT("'" &amp; $C$1 &amp; "'!" &amp; C222))="","",IF($K$1&lt;&gt;'GMPP Return'!$F$25,HLOOKUP('GMPP Return'!$C$25,'[2015-12-15 GMPP Data Hub Open v2.xlsx]1617-Q3'!$B$1:$HA$1000,B222,FALSE),INDIRECT("'" &amp; $C$1 &amp; "'!" &amp; C222)))</t>
  </si>
  <si>
    <t>if(if($L$1&lt;&gt;'GMPP Return'!$F$25,HLOOKUP('GMPP Return'!$C$25,'[2015-12-15 GMPP Data Hub Open v2.xlsx]1617-Q4'!$B$1:$HA$1000,B222,FALSE),INDIRECT("'" &amp; $C$1 &amp; "'!" &amp; C222))="","",IF($L$1&lt;&gt;'GMPP Return'!$F$25,HLOOKUP('GMPP Return'!$C$25,'[2015-12-15 GMPP Data Hub Open v2.xlsx]1617-Q4'!$B$1:$HA$1000,B222,FALSE),INDIRECT("'" &amp; $C$1 &amp; "'!" &amp; C222)))</t>
  </si>
  <si>
    <t>if(if($K$1&lt;&gt;'GMPP Return'!$F$25,HLOOKUP('GMPP Return'!$C$25,'[2015-12-15 GMPP Data Hub Open v2.xlsx]1617-Q3'!$B$1:$HA$1000,B223,FALSE),INDIRECT("'" &amp; $C$1 &amp; "'!" &amp; C223))="","",IF($K$1&lt;&gt;'GMPP Return'!$F$25,HLOOKUP('GMPP Return'!$C$25,'[2015-12-15 GMPP Data Hub Open v2.xlsx]1617-Q3'!$B$1:$HA$1000,B223,FALSE),INDIRECT("'" &amp; $C$1 &amp; "'!" &amp; C223)))</t>
  </si>
  <si>
    <t>if(if($L$1&lt;&gt;'GMPP Return'!$F$25,HLOOKUP('GMPP Return'!$C$25,'[2015-12-15 GMPP Data Hub Open v2.xlsx]1617-Q4'!$B$1:$HA$1000,B223,FALSE),INDIRECT("'" &amp; $C$1 &amp; "'!" &amp; C223))="","",IF($L$1&lt;&gt;'GMPP Return'!$F$25,HLOOKUP('GMPP Return'!$C$25,'[2015-12-15 GMPP Data Hub Open v2.xlsx]1617-Q4'!$B$1:$HA$1000,B223,FALSE),INDIRECT("'" &amp; $C$1 &amp; "'!" &amp; C223)))</t>
  </si>
  <si>
    <t>if(if($K$1&lt;&gt;'GMPP Return'!$F$25,HLOOKUP('GMPP Return'!$C$25,'[2015-12-15 GMPP Data Hub Open v2.xlsx]1617-Q3'!$B$1:$HA$1000,B224,FALSE),INDIRECT("'" &amp; $C$1 &amp; "'!" &amp; C224))="","",IF($K$1&lt;&gt;'GMPP Return'!$F$25,HLOOKUP('GMPP Return'!$C$25,'[2015-12-15 GMPP Data Hub Open v2.xlsx]1617-Q3'!$B$1:$HA$1000,B224,FALSE),INDIRECT("'" &amp; $C$1 &amp; "'!" &amp; C224)))</t>
  </si>
  <si>
    <t>if(if($L$1&lt;&gt;'GMPP Return'!$F$25,HLOOKUP('GMPP Return'!$C$25,'[2015-12-15 GMPP Data Hub Open v2.xlsx]1617-Q4'!$B$1:$HA$1000,B224,FALSE),INDIRECT("'" &amp; $C$1 &amp; "'!" &amp; C224))="","",IF($L$1&lt;&gt;'GMPP Return'!$F$25,HLOOKUP('GMPP Return'!$C$25,'[2015-12-15 GMPP Data Hub Open v2.xlsx]1617-Q4'!$B$1:$HA$1000,B224,FALSE),INDIRECT("'" &amp; $C$1 &amp; "'!" &amp; C224)))</t>
  </si>
  <si>
    <t>if(if($K$1&lt;&gt;'GMPP Return'!$F$25,HLOOKUP('GMPP Return'!$C$25,'[2015-12-15 GMPP Data Hub Open v2.xlsx]1617-Q3'!$B$1:$HA$1000,B225,FALSE),INDIRECT("'" &amp; $C$1 &amp; "'!" &amp; C225))="","",IF($K$1&lt;&gt;'GMPP Return'!$F$25,HLOOKUP('GMPP Return'!$C$25,'[2015-12-15 GMPP Data Hub Open v2.xlsx]1617-Q3'!$B$1:$HA$1000,B225,FALSE),INDIRECT("'" &amp; $C$1 &amp; "'!" &amp; C225)))</t>
  </si>
  <si>
    <t>if(if($L$1&lt;&gt;'GMPP Return'!$F$25,HLOOKUP('GMPP Return'!$C$25,'[2015-12-15 GMPP Data Hub Open v2.xlsx]1617-Q4'!$B$1:$HA$1000,B225,FALSE),INDIRECT("'" &amp; $C$1 &amp; "'!" &amp; C225))="","",IF($L$1&lt;&gt;'GMPP Return'!$F$25,HLOOKUP('GMPP Return'!$C$25,'[2015-12-15 GMPP Data Hub Open v2.xlsx]1617-Q4'!$B$1:$HA$1000,B225,FALSE),INDIRECT("'" &amp; $C$1 &amp; "'!" &amp; C225)))</t>
  </si>
  <si>
    <t>if(if($K$1&lt;&gt;'GMPP Return'!$F$25,HLOOKUP('GMPP Return'!$C$25,'[2015-12-15 GMPP Data Hub Open v2.xlsx]1617-Q3'!$B$1:$HA$1000,B226,FALSE),INDIRECT("'" &amp; $C$1 &amp; "'!" &amp; C226))="","",IF($K$1&lt;&gt;'GMPP Return'!$F$25,HLOOKUP('GMPP Return'!$C$25,'[2015-12-15 GMPP Data Hub Open v2.xlsx]1617-Q3'!$B$1:$HA$1000,B226,FALSE),INDIRECT("'" &amp; $C$1 &amp; "'!" &amp; C226)))</t>
  </si>
  <si>
    <t>if(if($L$1&lt;&gt;'GMPP Return'!$F$25,HLOOKUP('GMPP Return'!$C$25,'[2015-12-15 GMPP Data Hub Open v2.xlsx]1617-Q4'!$B$1:$HA$1000,B226,FALSE),INDIRECT("'" &amp; $C$1 &amp; "'!" &amp; C226))="","",IF($L$1&lt;&gt;'GMPP Return'!$F$25,HLOOKUP('GMPP Return'!$C$25,'[2015-12-15 GMPP Data Hub Open v2.xlsx]1617-Q4'!$B$1:$HA$1000,B226,FALSE),INDIRECT("'" &amp; $C$1 &amp; "'!" &amp; C226)))</t>
  </si>
  <si>
    <t>if(if($K$1&lt;&gt;'GMPP Return'!$F$25,HLOOKUP('GMPP Return'!$C$25,'[2015-12-15 GMPP Data Hub Open v2.xlsx]1617-Q3'!$B$1:$HA$1000,B227,FALSE),INDIRECT("'" &amp; $C$1 &amp; "'!" &amp; C227))="","",IF($K$1&lt;&gt;'GMPP Return'!$F$25,HLOOKUP('GMPP Return'!$C$25,'[2015-12-15 GMPP Data Hub Open v2.xlsx]1617-Q3'!$B$1:$HA$1000,B227,FALSE),INDIRECT("'" &amp; $C$1 &amp; "'!" &amp; C227)))</t>
  </si>
  <si>
    <t>if(if($L$1&lt;&gt;'GMPP Return'!$F$25,HLOOKUP('GMPP Return'!$C$25,'[2015-12-15 GMPP Data Hub Open v2.xlsx]1617-Q4'!$B$1:$HA$1000,B227,FALSE),INDIRECT("'" &amp; $C$1 &amp; "'!" &amp; C227))="","",IF($L$1&lt;&gt;'GMPP Return'!$F$25,HLOOKUP('GMPP Return'!$C$25,'[2015-12-15 GMPP Data Hub Open v2.xlsx]1617-Q4'!$B$1:$HA$1000,B227,FALSE),INDIRECT("'" &amp; $C$1 &amp; "'!" &amp; C227)))</t>
  </si>
  <si>
    <t>if(if($K$1&lt;&gt;'GMPP Return'!$F$25,HLOOKUP('GMPP Return'!$C$25,'[2015-12-15 GMPP Data Hub Open v2.xlsx]1617-Q3'!$B$1:$HA$1000,B228,FALSE),INDIRECT("'" &amp; $C$1 &amp; "'!" &amp; C228))="","",IF($K$1&lt;&gt;'GMPP Return'!$F$25,HLOOKUP('GMPP Return'!$C$25,'[2015-12-15 GMPP Data Hub Open v2.xlsx]1617-Q3'!$B$1:$HA$1000,B228,FALSE),INDIRECT("'" &amp; $C$1 &amp; "'!" &amp; C228)))</t>
  </si>
  <si>
    <t>if(if($L$1&lt;&gt;'GMPP Return'!$F$25,HLOOKUP('GMPP Return'!$C$25,'[2015-12-15 GMPP Data Hub Open v2.xlsx]1617-Q4'!$B$1:$HA$1000,B228,FALSE),INDIRECT("'" &amp; $C$1 &amp; "'!" &amp; C228))="","",IF($L$1&lt;&gt;'GMPP Return'!$F$25,HLOOKUP('GMPP Return'!$C$25,'[2015-12-15 GMPP Data Hub Open v2.xlsx]1617-Q4'!$B$1:$HA$1000,B228,FALSE),INDIRECT("'" &amp; $C$1 &amp; "'!" &amp; C228)))</t>
  </si>
  <si>
    <t>if(if($K$1&lt;&gt;'GMPP Return'!$F$25,HLOOKUP('GMPP Return'!$C$25,'[2015-12-15 GMPP Data Hub Open v2.xlsx]1617-Q3'!$B$1:$HA$1000,B229,FALSE),INDIRECT("'" &amp; $C$1 &amp; "'!" &amp; C229))="","",IF($K$1&lt;&gt;'GMPP Return'!$F$25,HLOOKUP('GMPP Return'!$C$25,'[2015-12-15 GMPP Data Hub Open v2.xlsx]1617-Q3'!$B$1:$HA$1000,B229,FALSE),INDIRECT("'" &amp; $C$1 &amp; "'!" &amp; C229)))</t>
  </si>
  <si>
    <t>if(if($L$1&lt;&gt;'GMPP Return'!$F$25,HLOOKUP('GMPP Return'!$C$25,'[2015-12-15 GMPP Data Hub Open v2.xlsx]1617-Q4'!$B$1:$HA$1000,B229,FALSE),INDIRECT("'" &amp; $C$1 &amp; "'!" &amp; C229))="","",IF($L$1&lt;&gt;'GMPP Return'!$F$25,HLOOKUP('GMPP Return'!$C$25,'[2015-12-15 GMPP Data Hub Open v2.xlsx]1617-Q4'!$B$1:$HA$1000,B229,FALSE),INDIRECT("'" &amp; $C$1 &amp; "'!" &amp; C229)))</t>
  </si>
  <si>
    <t>if(if($K$1&lt;&gt;'GMPP Return'!$F$25,HLOOKUP('GMPP Return'!$C$25,'[2015-12-15 GMPP Data Hub Open v2.xlsx]1617-Q3'!$B$1:$HA$1000,B230,FALSE),INDIRECT("'" &amp; $C$1 &amp; "'!" &amp; C230))="","",IF($K$1&lt;&gt;'GMPP Return'!$F$25,HLOOKUP('GMPP Return'!$C$25,'[2015-12-15 GMPP Data Hub Open v2.xlsx]1617-Q3'!$B$1:$HA$1000,B230,FALSE),INDIRECT("'" &amp; $C$1 &amp; "'!" &amp; C230)))</t>
  </si>
  <si>
    <t>if(if($L$1&lt;&gt;'GMPP Return'!$F$25,HLOOKUP('GMPP Return'!$C$25,'[2015-12-15 GMPP Data Hub Open v2.xlsx]1617-Q4'!$B$1:$HA$1000,B230,FALSE),INDIRECT("'" &amp; $C$1 &amp; "'!" &amp; C230))="","",IF($L$1&lt;&gt;'GMPP Return'!$F$25,HLOOKUP('GMPP Return'!$C$25,'[2015-12-15 GMPP Data Hub Open v2.xlsx]1617-Q4'!$B$1:$HA$1000,B230,FALSE),INDIRECT("'" &amp; $C$1 &amp; "'!" &amp; C230)))</t>
  </si>
  <si>
    <t>if(if($K$1&lt;&gt;'GMPP Return'!$F$25,HLOOKUP('GMPP Return'!$C$25,'[2015-12-15 GMPP Data Hub Open v2.xlsx]1617-Q3'!$B$1:$HA$1000,B231,FALSE),INDIRECT("'" &amp; $C$1 &amp; "'!" &amp; C231))="","",IF($K$1&lt;&gt;'GMPP Return'!$F$25,HLOOKUP('GMPP Return'!$C$25,'[2015-12-15 GMPP Data Hub Open v2.xlsx]1617-Q3'!$B$1:$HA$1000,B231,FALSE),INDIRECT("'" &amp; $C$1 &amp; "'!" &amp; C231)))</t>
  </si>
  <si>
    <t>if(if($L$1&lt;&gt;'GMPP Return'!$F$25,HLOOKUP('GMPP Return'!$C$25,'[2015-12-15 GMPP Data Hub Open v2.xlsx]1617-Q4'!$B$1:$HA$1000,B231,FALSE),INDIRECT("'" &amp; $C$1 &amp; "'!" &amp; C231))="","",IF($L$1&lt;&gt;'GMPP Return'!$F$25,HLOOKUP('GMPP Return'!$C$25,'[2015-12-15 GMPP Data Hub Open v2.xlsx]1617-Q4'!$B$1:$HA$1000,B231,FALSE),INDIRECT("'" &amp; $C$1 &amp; "'!" &amp; C231)))</t>
  </si>
  <si>
    <t>if(if($K$1&lt;&gt;'GMPP Return'!$F$25,HLOOKUP('GMPP Return'!$C$25,'[2015-12-15 GMPP Data Hub Open v2.xlsx]1617-Q3'!$B$1:$HA$1000,B232,FALSE),INDIRECT("'" &amp; $C$1 &amp; "'!" &amp; C232))="","",IF($K$1&lt;&gt;'GMPP Return'!$F$25,HLOOKUP('GMPP Return'!$C$25,'[2015-12-15 GMPP Data Hub Open v2.xlsx]1617-Q3'!$B$1:$HA$1000,B232,FALSE),INDIRECT("'" &amp; $C$1 &amp; "'!" &amp; C232)))</t>
  </si>
  <si>
    <t>if(if($L$1&lt;&gt;'GMPP Return'!$F$25,HLOOKUP('GMPP Return'!$C$25,'[2015-12-15 GMPP Data Hub Open v2.xlsx]1617-Q4'!$B$1:$HA$1000,B232,FALSE),INDIRECT("'" &amp; $C$1 &amp; "'!" &amp; C232))="","",IF($L$1&lt;&gt;'GMPP Return'!$F$25,HLOOKUP('GMPP Return'!$C$25,'[2015-12-15 GMPP Data Hub Open v2.xlsx]1617-Q4'!$B$1:$HA$1000,B232,FALSE),INDIRECT("'" &amp; $C$1 &amp; "'!" &amp; C232)))</t>
  </si>
  <si>
    <t>if(if($K$1&lt;&gt;'GMPP Return'!$F$25,HLOOKUP('GMPP Return'!$C$25,'[2015-12-15 GMPP Data Hub Open v2.xlsx]1617-Q3'!$B$1:$HA$1000,B233,FALSE),INDIRECT("'" &amp; $C$1 &amp; "'!" &amp; C233))="","",IF($K$1&lt;&gt;'GMPP Return'!$F$25,HLOOKUP('GMPP Return'!$C$25,'[2015-12-15 GMPP Data Hub Open v2.xlsx]1617-Q3'!$B$1:$HA$1000,B233,FALSE),INDIRECT("'" &amp; $C$1 &amp; "'!" &amp; C233)))</t>
  </si>
  <si>
    <t>if(if($L$1&lt;&gt;'GMPP Return'!$F$25,HLOOKUP('GMPP Return'!$C$25,'[2015-12-15 GMPP Data Hub Open v2.xlsx]1617-Q4'!$B$1:$HA$1000,B233,FALSE),INDIRECT("'" &amp; $C$1 &amp; "'!" &amp; C233))="","",IF($L$1&lt;&gt;'GMPP Return'!$F$25,HLOOKUP('GMPP Return'!$C$25,'[2015-12-15 GMPP Data Hub Open v2.xlsx]1617-Q4'!$B$1:$HA$1000,B233,FALSE),INDIRECT("'" &amp; $C$1 &amp; "'!" &amp; C233)))</t>
  </si>
  <si>
    <t>if(if($K$1&lt;&gt;'GMPP Return'!$F$25,HLOOKUP('GMPP Return'!$C$25,'[2015-12-15 GMPP Data Hub Open v2.xlsx]1617-Q3'!$B$1:$HA$1000,B234,FALSE),INDIRECT("'" &amp; $C$1 &amp; "'!" &amp; C234))="","",IF($K$1&lt;&gt;'GMPP Return'!$F$25,HLOOKUP('GMPP Return'!$C$25,'[2015-12-15 GMPP Data Hub Open v2.xlsx]1617-Q3'!$B$1:$HA$1000,B234,FALSE),INDIRECT("'" &amp; $C$1 &amp; "'!" &amp; C234)))</t>
  </si>
  <si>
    <t>if(if($L$1&lt;&gt;'GMPP Return'!$F$25,HLOOKUP('GMPP Return'!$C$25,'[2015-12-15 GMPP Data Hub Open v2.xlsx]1617-Q4'!$B$1:$HA$1000,B234,FALSE),INDIRECT("'" &amp; $C$1 &amp; "'!" &amp; C234))="","",IF($L$1&lt;&gt;'GMPP Return'!$F$25,HLOOKUP('GMPP Return'!$C$25,'[2015-12-15 GMPP Data Hub Open v2.xlsx]1617-Q4'!$B$1:$HA$1000,B234,FALSE),INDIRECT("'" &amp; $C$1 &amp; "'!" &amp; C234)))</t>
  </si>
  <si>
    <t>if(if($K$1&lt;&gt;'GMPP Return'!$F$25,HLOOKUP('GMPP Return'!$C$25,'[2015-12-15 GMPP Data Hub Open v2.xlsx]1617-Q3'!$B$1:$HA$1000,B235,FALSE),INDIRECT("'" &amp; $C$1 &amp; "'!" &amp; C235))="","",IF($K$1&lt;&gt;'GMPP Return'!$F$25,HLOOKUP('GMPP Return'!$C$25,'[2015-12-15 GMPP Data Hub Open v2.xlsx]1617-Q3'!$B$1:$HA$1000,B235,FALSE),INDIRECT("'" &amp; $C$1 &amp; "'!" &amp; C235)))</t>
  </si>
  <si>
    <t>if(if($L$1&lt;&gt;'GMPP Return'!$F$25,HLOOKUP('GMPP Return'!$C$25,'[2015-12-15 GMPP Data Hub Open v2.xlsx]1617-Q4'!$B$1:$HA$1000,B235,FALSE),INDIRECT("'" &amp; $C$1 &amp; "'!" &amp; C235))="","",IF($L$1&lt;&gt;'GMPP Return'!$F$25,HLOOKUP('GMPP Return'!$C$25,'[2015-12-15 GMPP Data Hub Open v2.xlsx]1617-Q4'!$B$1:$HA$1000,B235,FALSE),INDIRECT("'" &amp; $C$1 &amp; "'!" &amp; C235)))</t>
  </si>
  <si>
    <t>if(if($K$1&lt;&gt;'GMPP Return'!$F$25,HLOOKUP('GMPP Return'!$C$25,'[2015-12-15 GMPP Data Hub Open v2.xlsx]1617-Q3'!$B$1:$HA$1000,B236,FALSE),INDIRECT("'" &amp; $C$1 &amp; "'!" &amp; C236))="","",IF($K$1&lt;&gt;'GMPP Return'!$F$25,HLOOKUP('GMPP Return'!$C$25,'[2015-12-15 GMPP Data Hub Open v2.xlsx]1617-Q3'!$B$1:$HA$1000,B236,FALSE),INDIRECT("'" &amp; $C$1 &amp; "'!" &amp; C236)))</t>
  </si>
  <si>
    <t>if(if($L$1&lt;&gt;'GMPP Return'!$F$25,HLOOKUP('GMPP Return'!$C$25,'[2015-12-15 GMPP Data Hub Open v2.xlsx]1617-Q4'!$B$1:$HA$1000,B236,FALSE),INDIRECT("'" &amp; $C$1 &amp; "'!" &amp; C236))="","",IF($L$1&lt;&gt;'GMPP Return'!$F$25,HLOOKUP('GMPP Return'!$C$25,'[2015-12-15 GMPP Data Hub Open v2.xlsx]1617-Q4'!$B$1:$HA$1000,B236,FALSE),INDIRECT("'" &amp; $C$1 &amp; "'!" &amp; C236)))</t>
  </si>
  <si>
    <t>if(if($K$1&lt;&gt;'GMPP Return'!$F$25,HLOOKUP('GMPP Return'!$C$25,'[2015-12-15 GMPP Data Hub Open v2.xlsx]1617-Q3'!$B$1:$HA$1000,B237,FALSE),INDIRECT("'" &amp; $C$1 &amp; "'!" &amp; C237))="","",IF($K$1&lt;&gt;'GMPP Return'!$F$25,HLOOKUP('GMPP Return'!$C$25,'[2015-12-15 GMPP Data Hub Open v2.xlsx]1617-Q3'!$B$1:$HA$1000,B237,FALSE),INDIRECT("'" &amp; $C$1 &amp; "'!" &amp; C237)))</t>
  </si>
  <si>
    <t>if(if($L$1&lt;&gt;'GMPP Return'!$F$25,HLOOKUP('GMPP Return'!$C$25,'[2015-12-15 GMPP Data Hub Open v2.xlsx]1617-Q4'!$B$1:$HA$1000,B237,FALSE),INDIRECT("'" &amp; $C$1 &amp; "'!" &amp; C237))="","",IF($L$1&lt;&gt;'GMPP Return'!$F$25,HLOOKUP('GMPP Return'!$C$25,'[2015-12-15 GMPP Data Hub Open v2.xlsx]1617-Q4'!$B$1:$HA$1000,B237,FALSE),INDIRECT("'" &amp; $C$1 &amp; "'!" &amp; C237)))</t>
  </si>
  <si>
    <t>if(if($K$1&lt;&gt;'GMPP Return'!$F$25,HLOOKUP('GMPP Return'!$C$25,'[2015-12-15 GMPP Data Hub Open v2.xlsx]1617-Q3'!$B$1:$HA$1000,B238,FALSE),INDIRECT("'" &amp; $C$1 &amp; "'!" &amp; C238))="","",IF($K$1&lt;&gt;'GMPP Return'!$F$25,HLOOKUP('GMPP Return'!$C$25,'[2015-12-15 GMPP Data Hub Open v2.xlsx]1617-Q3'!$B$1:$HA$1000,B238,FALSE),INDIRECT("'" &amp; $C$1 &amp; "'!" &amp; C238)))</t>
  </si>
  <si>
    <t>if(if($L$1&lt;&gt;'GMPP Return'!$F$25,HLOOKUP('GMPP Return'!$C$25,'[2015-12-15 GMPP Data Hub Open v2.xlsx]1617-Q4'!$B$1:$HA$1000,B238,FALSE),INDIRECT("'" &amp; $C$1 &amp; "'!" &amp; C238))="","",IF($L$1&lt;&gt;'GMPP Return'!$F$25,HLOOKUP('GMPP Return'!$C$25,'[2015-12-15 GMPP Data Hub Open v2.xlsx]1617-Q4'!$B$1:$HA$1000,B238,FALSE),INDIRECT("'" &amp; $C$1 &amp; "'!" &amp; C238)))</t>
  </si>
  <si>
    <t>if(if($K$1&lt;&gt;'GMPP Return'!$F$25,HLOOKUP('GMPP Return'!$C$25,'[2015-12-15 GMPP Data Hub Open v2.xlsx]1617-Q3'!$B$1:$HA$1000,B239,FALSE),INDIRECT("'" &amp; $C$1 &amp; "'!" &amp; C239))="","",IF($K$1&lt;&gt;'GMPP Return'!$F$25,HLOOKUP('GMPP Return'!$C$25,'[2015-12-15 GMPP Data Hub Open v2.xlsx]1617-Q3'!$B$1:$HA$1000,B239,FALSE),INDIRECT("'" &amp; $C$1 &amp; "'!" &amp; C239)))</t>
  </si>
  <si>
    <t>if(if($L$1&lt;&gt;'GMPP Return'!$F$25,HLOOKUP('GMPP Return'!$C$25,'[2015-12-15 GMPP Data Hub Open v2.xlsx]1617-Q4'!$B$1:$HA$1000,B239,FALSE),INDIRECT("'" &amp; $C$1 &amp; "'!" &amp; C239))="","",IF($L$1&lt;&gt;'GMPP Return'!$F$25,HLOOKUP('GMPP Return'!$C$25,'[2015-12-15 GMPP Data Hub Open v2.xlsx]1617-Q4'!$B$1:$HA$1000,B239,FALSE),INDIRECT("'" &amp; $C$1 &amp; "'!" &amp; C239)))</t>
  </si>
  <si>
    <t>if(if($K$1&lt;&gt;'GMPP Return'!$F$25,HLOOKUP('GMPP Return'!$C$25,'[2015-12-15 GMPP Data Hub Open v2.xlsx]1617-Q3'!$B$1:$HA$1000,B240,FALSE),INDIRECT("'" &amp; $C$1 &amp; "'!" &amp; C240))="","",IF($K$1&lt;&gt;'GMPP Return'!$F$25,HLOOKUP('GMPP Return'!$C$25,'[2015-12-15 GMPP Data Hub Open v2.xlsx]1617-Q3'!$B$1:$HA$1000,B240,FALSE),INDIRECT("'" &amp; $C$1 &amp; "'!" &amp; C240)))</t>
  </si>
  <si>
    <t>if(if($L$1&lt;&gt;'GMPP Return'!$F$25,HLOOKUP('GMPP Return'!$C$25,'[2015-12-15 GMPP Data Hub Open v2.xlsx]1617-Q4'!$B$1:$HA$1000,B240,FALSE),INDIRECT("'" &amp; $C$1 &amp; "'!" &amp; C240))="","",IF($L$1&lt;&gt;'GMPP Return'!$F$25,HLOOKUP('GMPP Return'!$C$25,'[2015-12-15 GMPP Data Hub Open v2.xlsx]1617-Q4'!$B$1:$HA$1000,B240,FALSE),INDIRECT("'" &amp; $C$1 &amp; "'!" &amp; C240)))</t>
  </si>
  <si>
    <t>if(if($K$1&lt;&gt;'GMPP Return'!$F$25,HLOOKUP('GMPP Return'!$C$25,'[2015-12-15 GMPP Data Hub Open v2.xlsx]1617-Q3'!$B$1:$HA$1000,B241,FALSE),INDIRECT("'" &amp; $C$1 &amp; "'!" &amp; C241))="","",IF($K$1&lt;&gt;'GMPP Return'!$F$25,HLOOKUP('GMPP Return'!$C$25,'[2015-12-15 GMPP Data Hub Open v2.xlsx]1617-Q3'!$B$1:$HA$1000,B241,FALSE),INDIRECT("'" &amp; $C$1 &amp; "'!" &amp; C241)))</t>
  </si>
  <si>
    <t>if(if($L$1&lt;&gt;'GMPP Return'!$F$25,HLOOKUP('GMPP Return'!$C$25,'[2015-12-15 GMPP Data Hub Open v2.xlsx]1617-Q4'!$B$1:$HA$1000,B241,FALSE),INDIRECT("'" &amp; $C$1 &amp; "'!" &amp; C241))="","",IF($L$1&lt;&gt;'GMPP Return'!$F$25,HLOOKUP('GMPP Return'!$C$25,'[2015-12-15 GMPP Data Hub Open v2.xlsx]1617-Q4'!$B$1:$HA$1000,B241,FALSE),INDIRECT("'" &amp; $C$1 &amp; "'!" &amp; C241)))</t>
  </si>
  <si>
    <t>if(if($K$1&lt;&gt;'GMPP Return'!$F$25,HLOOKUP('GMPP Return'!$C$25,'[2015-12-15 GMPP Data Hub Open v2.xlsx]1617-Q3'!$B$1:$HA$1000,B242,FALSE),INDIRECT("'" &amp; $C$1 &amp; "'!" &amp; C242))="","",IF($K$1&lt;&gt;'GMPP Return'!$F$25,HLOOKUP('GMPP Return'!$C$25,'[2015-12-15 GMPP Data Hub Open v2.xlsx]1617-Q3'!$B$1:$HA$1000,B242,FALSE),INDIRECT("'" &amp; $C$1 &amp; "'!" &amp; C242)))</t>
  </si>
  <si>
    <t>if(if($L$1&lt;&gt;'GMPP Return'!$F$25,HLOOKUP('GMPP Return'!$C$25,'[2015-12-15 GMPP Data Hub Open v2.xlsx]1617-Q4'!$B$1:$HA$1000,B242,FALSE),INDIRECT("'" &amp; $C$1 &amp; "'!" &amp; C242))="","",IF($L$1&lt;&gt;'GMPP Return'!$F$25,HLOOKUP('GMPP Return'!$C$25,'[2015-12-15 GMPP Data Hub Open v2.xlsx]1617-Q4'!$B$1:$HA$1000,B242,FALSE),INDIRECT("'" &amp; $C$1 &amp; "'!" &amp; C242)))</t>
  </si>
  <si>
    <t>if(if($K$1&lt;&gt;'GMPP Return'!$F$25,HLOOKUP('GMPP Return'!$C$25,'[2015-12-15 GMPP Data Hub Open v2.xlsx]1617-Q3'!$B$1:$HA$1000,B243,FALSE),INDIRECT("'" &amp; $C$1 &amp; "'!" &amp; C243))="","",IF($K$1&lt;&gt;'GMPP Return'!$F$25,HLOOKUP('GMPP Return'!$C$25,'[2015-12-15 GMPP Data Hub Open v2.xlsx]1617-Q3'!$B$1:$HA$1000,B243,FALSE),INDIRECT("'" &amp; $C$1 &amp; "'!" &amp; C243)))</t>
  </si>
  <si>
    <t>if(if($L$1&lt;&gt;'GMPP Return'!$F$25,HLOOKUP('GMPP Return'!$C$25,'[2015-12-15 GMPP Data Hub Open v2.xlsx]1617-Q4'!$B$1:$HA$1000,B243,FALSE),INDIRECT("'" &amp; $C$1 &amp; "'!" &amp; C243))="","",IF($L$1&lt;&gt;'GMPP Return'!$F$25,HLOOKUP('GMPP Return'!$C$25,'[2015-12-15 GMPP Data Hub Open v2.xlsx]1617-Q4'!$B$1:$HA$1000,B243,FALSE),INDIRECT("'" &amp; $C$1 &amp; "'!" &amp; C243)))</t>
  </si>
  <si>
    <t>if(if($K$1&lt;&gt;'GMPP Return'!$F$25,HLOOKUP('GMPP Return'!$C$25,'[2015-12-15 GMPP Data Hub Open v2.xlsx]1617-Q3'!$B$1:$HA$1000,B244,FALSE),INDIRECT("'" &amp; $C$1 &amp; "'!" &amp; C244))="","",IF($K$1&lt;&gt;'GMPP Return'!$F$25,HLOOKUP('GMPP Return'!$C$25,'[2015-12-15 GMPP Data Hub Open v2.xlsx]1617-Q3'!$B$1:$HA$1000,B244,FALSE),INDIRECT("'" &amp; $C$1 &amp; "'!" &amp; C244)))</t>
  </si>
  <si>
    <t>if(if($L$1&lt;&gt;'GMPP Return'!$F$25,HLOOKUP('GMPP Return'!$C$25,'[2015-12-15 GMPP Data Hub Open v2.xlsx]1617-Q4'!$B$1:$HA$1000,B244,FALSE),INDIRECT("'" &amp; $C$1 &amp; "'!" &amp; C244))="","",IF($L$1&lt;&gt;'GMPP Return'!$F$25,HLOOKUP('GMPP Return'!$C$25,'[2015-12-15 GMPP Data Hub Open v2.xlsx]1617-Q4'!$B$1:$HA$1000,B244,FALSE),INDIRECT("'" &amp; $C$1 &amp; "'!" &amp; C244)))</t>
  </si>
  <si>
    <t>if(if($K$1&lt;&gt;'GMPP Return'!$F$25,HLOOKUP('GMPP Return'!$C$25,'[2015-12-15 GMPP Data Hub Open v2.xlsx]1617-Q3'!$B$1:$HA$1000,B245,FALSE),INDIRECT("'" &amp; $C$1 &amp; "'!" &amp; C245))="","",IF($K$1&lt;&gt;'GMPP Return'!$F$25,HLOOKUP('GMPP Return'!$C$25,'[2015-12-15 GMPP Data Hub Open v2.xlsx]1617-Q3'!$B$1:$HA$1000,B245,FALSE),INDIRECT("'" &amp; $C$1 &amp; "'!" &amp; C245)))</t>
  </si>
  <si>
    <t>if(if($L$1&lt;&gt;'GMPP Return'!$F$25,HLOOKUP('GMPP Return'!$C$25,'[2015-12-15 GMPP Data Hub Open v2.xlsx]1617-Q4'!$B$1:$HA$1000,B245,FALSE),INDIRECT("'" &amp; $C$1 &amp; "'!" &amp; C245))="","",IF($L$1&lt;&gt;'GMPP Return'!$F$25,HLOOKUP('GMPP Return'!$C$25,'[2015-12-15 GMPP Data Hub Open v2.xlsx]1617-Q4'!$B$1:$HA$1000,B245,FALSE),INDIRECT("'" &amp; $C$1 &amp; "'!" &amp; C245)))</t>
  </si>
  <si>
    <t>if(if($K$1&lt;&gt;'GMPP Return'!$F$25,HLOOKUP('GMPP Return'!$C$25,'[2015-12-15 GMPP Data Hub Open v2.xlsx]1617-Q3'!$B$1:$HA$1000,B246,FALSE),INDIRECT("'" &amp; $C$1 &amp; "'!" &amp; C246))="","",IF($K$1&lt;&gt;'GMPP Return'!$F$25,HLOOKUP('GMPP Return'!$C$25,'[2015-12-15 GMPP Data Hub Open v2.xlsx]1617-Q3'!$B$1:$HA$1000,B246,FALSE),INDIRECT("'" &amp; $C$1 &amp; "'!" &amp; C246)))</t>
  </si>
  <si>
    <t>if(if($L$1&lt;&gt;'GMPP Return'!$F$25,HLOOKUP('GMPP Return'!$C$25,'[2015-12-15 GMPP Data Hub Open v2.xlsx]1617-Q4'!$B$1:$HA$1000,B246,FALSE),INDIRECT("'" &amp; $C$1 &amp; "'!" &amp; C246))="","",IF($L$1&lt;&gt;'GMPP Return'!$F$25,HLOOKUP('GMPP Return'!$C$25,'[2015-12-15 GMPP Data Hub Open v2.xlsx]1617-Q4'!$B$1:$HA$1000,B246,FALSE),INDIRECT("'" &amp; $C$1 &amp; "'!" &amp; C246)))</t>
  </si>
  <si>
    <t>if(if($K$1&lt;&gt;'GMPP Return'!$F$25,HLOOKUP('GMPP Return'!$C$25,'[2015-12-15 GMPP Data Hub Open v2.xlsx]1617-Q3'!$B$1:$HA$1000,B247,FALSE),INDIRECT("'" &amp; $C$1 &amp; "'!" &amp; C247))="","",IF($K$1&lt;&gt;'GMPP Return'!$F$25,HLOOKUP('GMPP Return'!$C$25,'[2015-12-15 GMPP Data Hub Open v2.xlsx]1617-Q3'!$B$1:$HA$1000,B247,FALSE),INDIRECT("'" &amp; $C$1 &amp; "'!" &amp; C247)))</t>
  </si>
  <si>
    <t>if(if($L$1&lt;&gt;'GMPP Return'!$F$25,HLOOKUP('GMPP Return'!$C$25,'[2015-12-15 GMPP Data Hub Open v2.xlsx]1617-Q4'!$B$1:$HA$1000,B247,FALSE),INDIRECT("'" &amp; $C$1 &amp; "'!" &amp; C247))="","",IF($L$1&lt;&gt;'GMPP Return'!$F$25,HLOOKUP('GMPP Return'!$C$25,'[2015-12-15 GMPP Data Hub Open v2.xlsx]1617-Q4'!$B$1:$HA$1000,B247,FALSE),INDIRECT("'" &amp; $C$1 &amp; "'!" &amp; C247)))</t>
  </si>
  <si>
    <t>if(if($K$1&lt;&gt;'GMPP Return'!$F$25,HLOOKUP('GMPP Return'!$C$25,'[2015-12-15 GMPP Data Hub Open v2.xlsx]1617-Q3'!$B$1:$HA$1000,B248,FALSE),INDIRECT("'" &amp; $C$1 &amp; "'!" &amp; C248))="","",IF($K$1&lt;&gt;'GMPP Return'!$F$25,HLOOKUP('GMPP Return'!$C$25,'[2015-12-15 GMPP Data Hub Open v2.xlsx]1617-Q3'!$B$1:$HA$1000,B248,FALSE),INDIRECT("'" &amp; $C$1 &amp; "'!" &amp; C248)))</t>
  </si>
  <si>
    <t>if(if($L$1&lt;&gt;'GMPP Return'!$F$25,HLOOKUP('GMPP Return'!$C$25,'[2015-12-15 GMPP Data Hub Open v2.xlsx]1617-Q4'!$B$1:$HA$1000,B248,FALSE),INDIRECT("'" &amp; $C$1 &amp; "'!" &amp; C248))="","",IF($L$1&lt;&gt;'GMPP Return'!$F$25,HLOOKUP('GMPP Return'!$C$25,'[2015-12-15 GMPP Data Hub Open v2.xlsx]1617-Q4'!$B$1:$HA$1000,B248,FALSE),INDIRECT("'" &amp; $C$1 &amp; "'!" &amp; C248)))</t>
  </si>
  <si>
    <t>if(if($K$1&lt;&gt;'GMPP Return'!$F$25,HLOOKUP('GMPP Return'!$C$25,'[2015-12-15 GMPP Data Hub Open v2.xlsx]1617-Q3'!$B$1:$HA$1000,B249,FALSE),INDIRECT("'" &amp; $C$1 &amp; "'!" &amp; C249))="","",IF($K$1&lt;&gt;'GMPP Return'!$F$25,HLOOKUP('GMPP Return'!$C$25,'[2015-12-15 GMPP Data Hub Open v2.xlsx]1617-Q3'!$B$1:$HA$1000,B249,FALSE),INDIRECT("'" &amp; $C$1 &amp; "'!" &amp; C249)))</t>
  </si>
  <si>
    <t>if(if($L$1&lt;&gt;'GMPP Return'!$F$25,HLOOKUP('GMPP Return'!$C$25,'[2015-12-15 GMPP Data Hub Open v2.xlsx]1617-Q4'!$B$1:$HA$1000,B249,FALSE),INDIRECT("'" &amp; $C$1 &amp; "'!" &amp; C249))="","",IF($L$1&lt;&gt;'GMPP Return'!$F$25,HLOOKUP('GMPP Return'!$C$25,'[2015-12-15 GMPP Data Hub Open v2.xlsx]1617-Q4'!$B$1:$HA$1000,B249,FALSE),INDIRECT("'" &amp; $C$1 &amp; "'!" &amp; C249)))</t>
  </si>
  <si>
    <t>if(if($K$1&lt;&gt;'GMPP Return'!$F$25,HLOOKUP('GMPP Return'!$C$25,'[2015-12-15 GMPP Data Hub Open v2.xlsx]1617-Q3'!$B$1:$HA$1000,B250,FALSE),INDIRECT("'" &amp; $C$1 &amp; "'!" &amp; C250))="","",IF($K$1&lt;&gt;'GMPP Return'!$F$25,HLOOKUP('GMPP Return'!$C$25,'[2015-12-15 GMPP Data Hub Open v2.xlsx]1617-Q3'!$B$1:$HA$1000,B250,FALSE),INDIRECT("'" &amp; $C$1 &amp; "'!" &amp; C250)))</t>
  </si>
  <si>
    <t>if(if($L$1&lt;&gt;'GMPP Return'!$F$25,HLOOKUP('GMPP Return'!$C$25,'[2015-12-15 GMPP Data Hub Open v2.xlsx]1617-Q4'!$B$1:$HA$1000,B250,FALSE),INDIRECT("'" &amp; $C$1 &amp; "'!" &amp; C250))="","",IF($L$1&lt;&gt;'GMPP Return'!$F$25,HLOOKUP('GMPP Return'!$C$25,'[2015-12-15 GMPP Data Hub Open v2.xlsx]1617-Q4'!$B$1:$HA$1000,B250,FALSE),INDIRECT("'" &amp; $C$1 &amp; "'!" &amp; C250)))</t>
  </si>
  <si>
    <t>if(if($K$1&lt;&gt;'GMPP Return'!$F$25,HLOOKUP('GMPP Return'!$C$25,'[2015-12-15 GMPP Data Hub Open v2.xlsx]1617-Q3'!$B$1:$HA$1000,B251,FALSE),INDIRECT("'" &amp; $C$1 &amp; "'!" &amp; C251))="","",IF($K$1&lt;&gt;'GMPP Return'!$F$25,HLOOKUP('GMPP Return'!$C$25,'[2015-12-15 GMPP Data Hub Open v2.xlsx]1617-Q3'!$B$1:$HA$1000,B251,FALSE),INDIRECT("'" &amp; $C$1 &amp; "'!" &amp; C251)))</t>
  </si>
  <si>
    <t>if(if($L$1&lt;&gt;'GMPP Return'!$F$25,HLOOKUP('GMPP Return'!$C$25,'[2015-12-15 GMPP Data Hub Open v2.xlsx]1617-Q4'!$B$1:$HA$1000,B251,FALSE),INDIRECT("'" &amp; $C$1 &amp; "'!" &amp; C251))="","",IF($L$1&lt;&gt;'GMPP Return'!$F$25,HLOOKUP('GMPP Return'!$C$25,'[2015-12-15 GMPP Data Hub Open v2.xlsx]1617-Q4'!$B$1:$HA$1000,B251,FALSE),INDIRECT("'" &amp; $C$1 &amp; "'!" &amp; C251)))</t>
  </si>
  <si>
    <t>if(if($K$1&lt;&gt;'GMPP Return'!$F$25,HLOOKUP('GMPP Return'!$C$25,'[2015-12-15 GMPP Data Hub Open v2.xlsx]1617-Q3'!$B$1:$HA$1000,B252,FALSE),INDIRECT("'" &amp; $C$1 &amp; "'!" &amp; C252))="","",IF($K$1&lt;&gt;'GMPP Return'!$F$25,HLOOKUP('GMPP Return'!$C$25,'[2015-12-15 GMPP Data Hub Open v2.xlsx]1617-Q3'!$B$1:$HA$1000,B252,FALSE),INDIRECT("'" &amp; $C$1 &amp; "'!" &amp; C252)))</t>
  </si>
  <si>
    <t>if(if($L$1&lt;&gt;'GMPP Return'!$F$25,HLOOKUP('GMPP Return'!$C$25,'[2015-12-15 GMPP Data Hub Open v2.xlsx]1617-Q4'!$B$1:$HA$1000,B252,FALSE),INDIRECT("'" &amp; $C$1 &amp; "'!" &amp; C252))="","",IF($L$1&lt;&gt;'GMPP Return'!$F$25,HLOOKUP('GMPP Return'!$C$25,'[2015-12-15 GMPP Data Hub Open v2.xlsx]1617-Q4'!$B$1:$HA$1000,B252,FALSE),INDIRECT("'" &amp; $C$1 &amp; "'!" &amp; C252)))</t>
  </si>
  <si>
    <t>if(if($K$1&lt;&gt;'GMPP Return'!$F$25,HLOOKUP('GMPP Return'!$C$25,'[2015-12-15 GMPP Data Hub Open v2.xlsx]1617-Q3'!$B$1:$HA$1000,B253,FALSE),INDIRECT("'" &amp; $C$1 &amp; "'!" &amp; C253))="","",IF($K$1&lt;&gt;'GMPP Return'!$F$25,HLOOKUP('GMPP Return'!$C$25,'[2015-12-15 GMPP Data Hub Open v2.xlsx]1617-Q3'!$B$1:$HA$1000,B253,FALSE),INDIRECT("'" &amp; $C$1 &amp; "'!" &amp; C253)))</t>
  </si>
  <si>
    <t>if(if($L$1&lt;&gt;'GMPP Return'!$F$25,HLOOKUP('GMPP Return'!$C$25,'[2015-12-15 GMPP Data Hub Open v2.xlsx]1617-Q4'!$B$1:$HA$1000,B253,FALSE),INDIRECT("'" &amp; $C$1 &amp; "'!" &amp; C253))="","",IF($L$1&lt;&gt;'GMPP Return'!$F$25,HLOOKUP('GMPP Return'!$C$25,'[2015-12-15 GMPP Data Hub Open v2.xlsx]1617-Q4'!$B$1:$HA$1000,B253,FALSE),INDIRECT("'" &amp; $C$1 &amp; "'!" &amp; C253)))</t>
  </si>
  <si>
    <t>if(if($K$1&lt;&gt;'GMPP Return'!$F$25,HLOOKUP('GMPP Return'!$C$25,'[2015-12-15 GMPP Data Hub Open v2.xlsx]1617-Q3'!$B$1:$HA$1000,B254,FALSE),INDIRECT("'" &amp; $C$1 &amp; "'!" &amp; C254))="","",IF($K$1&lt;&gt;'GMPP Return'!$F$25,HLOOKUP('GMPP Return'!$C$25,'[2015-12-15 GMPP Data Hub Open v2.xlsx]1617-Q3'!$B$1:$HA$1000,B254,FALSE),INDIRECT("'" &amp; $C$1 &amp; "'!" &amp; C254)))</t>
  </si>
  <si>
    <t>if(if($L$1&lt;&gt;'GMPP Return'!$F$25,HLOOKUP('GMPP Return'!$C$25,'[2015-12-15 GMPP Data Hub Open v2.xlsx]1617-Q4'!$B$1:$HA$1000,B254,FALSE),INDIRECT("'" &amp; $C$1 &amp; "'!" &amp; C254))="","",IF($L$1&lt;&gt;'GMPP Return'!$F$25,HLOOKUP('GMPP Return'!$C$25,'[2015-12-15 GMPP Data Hub Open v2.xlsx]1617-Q4'!$B$1:$HA$1000,B254,FALSE),INDIRECT("'" &amp; $C$1 &amp; "'!" &amp; C254)))</t>
  </si>
  <si>
    <t>if(if($K$1&lt;&gt;'GMPP Return'!$F$25,HLOOKUP('GMPP Return'!$C$25,'[2015-12-15 GMPP Data Hub Open v2.xlsx]1617-Q3'!$B$1:$HA$1000,B435,FALSE),INDIRECT("'" &amp; $C$1 &amp; "'!" &amp; C435))="","",IF($K$1&lt;&gt;'GMPP Return'!$F$25,HLOOKUP('GMPP Return'!$C$25,'[2015-12-15 GMPP Data Hub Open v2.xlsx]1617-Q3'!$B$1:$HA$1000,B435,FALSE),INDIRECT("'" &amp; $C$1 &amp; "'!" &amp; C435)))</t>
  </si>
  <si>
    <t>if(if($L$1&lt;&gt;'GMPP Return'!$F$25,HLOOKUP('GMPP Return'!$C$25,'[2015-12-15 GMPP Data Hub Open v2.xlsx]1617-Q4'!$B$1:$HA$1000,B435,FALSE),INDIRECT("'" &amp; $C$1 &amp; "'!" &amp; C435))="","",IF($L$1&lt;&gt;'GMPP Return'!$F$25,HLOOKUP('GMPP Return'!$C$25,'[2015-12-15 GMPP Data Hub Open v2.xlsx]1617-Q4'!$B$1:$HA$1000,B435,FALSE),INDIRECT("'" &amp; $C$1 &amp; "'!" &amp; C435)))</t>
  </si>
  <si>
    <t>if(if($K$1&lt;&gt;'GMPP Return'!$F$25,HLOOKUP('GMPP Return'!$C$25,'[2015-12-15 GMPP Data Hub Open v2.xlsx]1617-Q3'!$B$1:$HA$1000,B436,FALSE),INDIRECT("'" &amp; $C$1 &amp; "'!" &amp; C436))="","",IF($K$1&lt;&gt;'GMPP Return'!$F$25,HLOOKUP('GMPP Return'!$C$25,'[2015-12-15 GMPP Data Hub Open v2.xlsx]1617-Q3'!$B$1:$HA$1000,B436,FALSE),INDIRECT("'" &amp; $C$1 &amp; "'!" &amp; C436)))</t>
  </si>
  <si>
    <t>if(if($L$1&lt;&gt;'GMPP Return'!$F$25,HLOOKUP('GMPP Return'!$C$25,'[2015-12-15 GMPP Data Hub Open v2.xlsx]1617-Q4'!$B$1:$HA$1000,B436,FALSE),INDIRECT("'" &amp; $C$1 &amp; "'!" &amp; C436))="","",IF($L$1&lt;&gt;'GMPP Return'!$F$25,HLOOKUP('GMPP Return'!$C$25,'[2015-12-15 GMPP Data Hub Open v2.xlsx]1617-Q4'!$B$1:$HA$1000,B436,FALSE),INDIRECT("'" &amp; $C$1 &amp; "'!" &amp; C436)))</t>
  </si>
  <si>
    <t>if(if($K$1&lt;&gt;'GMPP Return'!$F$25,HLOOKUP('GMPP Return'!$C$25,'[2015-12-15 GMPP Data Hub Open v2.xlsx]1617-Q3'!$B$1:$HA$1000,B437,FALSE),INDIRECT("'" &amp; $C$1 &amp; "'!" &amp; C437))="","",IF($K$1&lt;&gt;'GMPP Return'!$F$25,HLOOKUP('GMPP Return'!$C$25,'[2015-12-15 GMPP Data Hub Open v2.xlsx]1617-Q3'!$B$1:$HA$1000,B437,FALSE),INDIRECT("'" &amp; $C$1 &amp; "'!" &amp; C437)))</t>
  </si>
  <si>
    <t>if(if($L$1&lt;&gt;'GMPP Return'!$F$25,HLOOKUP('GMPP Return'!$C$25,'[2015-12-15 GMPP Data Hub Open v2.xlsx]1617-Q4'!$B$1:$HA$1000,B437,FALSE),INDIRECT("'" &amp; $C$1 &amp; "'!" &amp; C437))="","",IF($L$1&lt;&gt;'GMPP Return'!$F$25,HLOOKUP('GMPP Return'!$C$25,'[2015-12-15 GMPP Data Hub Open v2.xlsx]1617-Q4'!$B$1:$HA$1000,B437,FALSE),INDIRECT("'" &amp; $C$1 &amp; "'!" &amp; C437)))</t>
  </si>
  <si>
    <t>if(if($K$1&lt;&gt;'GMPP Return'!$F$25,HLOOKUP('GMPP Return'!$C$25,'[2015-12-15 GMPP Data Hub Open v2.xlsx]1617-Q3'!$B$1:$HA$1000,B438,FALSE),INDIRECT("'" &amp; $C$1 &amp; "'!" &amp; C438))="","",IF($K$1&lt;&gt;'GMPP Return'!$F$25,HLOOKUP('GMPP Return'!$C$25,'[2015-12-15 GMPP Data Hub Open v2.xlsx]1617-Q3'!$B$1:$HA$1000,B438,FALSE),INDIRECT("'" &amp; $C$1 &amp; "'!" &amp; C438)))</t>
  </si>
  <si>
    <t>if(if($L$1&lt;&gt;'GMPP Return'!$F$25,HLOOKUP('GMPP Return'!$C$25,'[2015-12-15 GMPP Data Hub Open v2.xlsx]1617-Q4'!$B$1:$HA$1000,B438,FALSE),INDIRECT("'" &amp; $C$1 &amp; "'!" &amp; C438))="","",IF($L$1&lt;&gt;'GMPP Return'!$F$25,HLOOKUP('GMPP Return'!$C$25,'[2015-12-15 GMPP Data Hub Open v2.xlsx]1617-Q4'!$B$1:$HA$1000,B438,FALSE),INDIRECT("'" &amp; $C$1 &amp; "'!" &amp; C438)))</t>
  </si>
  <si>
    <t>if(if($K$1&lt;&gt;'GMPP Return'!$F$25,HLOOKUP('GMPP Return'!$C$25,'[2015-12-15 GMPP Data Hub Open v2.xlsx]1617-Q3'!$B$1:$HA$1000,B439,FALSE),INDIRECT("'" &amp; $C$1 &amp; "'!" &amp; C439))="","",IF($K$1&lt;&gt;'GMPP Return'!$F$25,HLOOKUP('GMPP Return'!$C$25,'[2015-12-15 GMPP Data Hub Open v2.xlsx]1617-Q3'!$B$1:$HA$1000,B439,FALSE),INDIRECT("'" &amp; $C$1 &amp; "'!" &amp; C439)))</t>
  </si>
  <si>
    <t>if(if($L$1&lt;&gt;'GMPP Return'!$F$25,HLOOKUP('GMPP Return'!$C$25,'[2015-12-15 GMPP Data Hub Open v2.xlsx]1617-Q4'!$B$1:$HA$1000,B439,FALSE),INDIRECT("'" &amp; $C$1 &amp; "'!" &amp; C439))="","",IF($L$1&lt;&gt;'GMPP Return'!$F$25,HLOOKUP('GMPP Return'!$C$25,'[2015-12-15 GMPP Data Hub Open v2.xlsx]1617-Q4'!$B$1:$HA$1000,B439,FALSE),INDIRECT("'" &amp; $C$1 &amp; "'!" &amp; C439)))</t>
  </si>
  <si>
    <t>if(if($K$1&lt;&gt;'GMPP Return'!$F$25,HLOOKUP('GMPP Return'!$C$25,'[2015-12-15 GMPP Data Hub Open v2.xlsx]1617-Q3'!$B$1:$HA$1000,B440,FALSE),INDIRECT("'" &amp; $C$1 &amp; "'!" &amp; C440))="","",IF($K$1&lt;&gt;'GMPP Return'!$F$25,HLOOKUP('GMPP Return'!$C$25,'[2015-12-15 GMPP Data Hub Open v2.xlsx]1617-Q3'!$B$1:$HA$1000,B440,FALSE),INDIRECT("'" &amp; $C$1 &amp; "'!" &amp; C440)))</t>
  </si>
  <si>
    <t>if(if($L$1&lt;&gt;'GMPP Return'!$F$25,HLOOKUP('GMPP Return'!$C$25,'[2015-12-15 GMPP Data Hub Open v2.xlsx]1617-Q4'!$B$1:$HA$1000,B440,FALSE),INDIRECT("'" &amp; $C$1 &amp; "'!" &amp; C440))="","",IF($L$1&lt;&gt;'GMPP Return'!$F$25,HLOOKUP('GMPP Return'!$C$25,'[2015-12-15 GMPP Data Hub Open v2.xlsx]1617-Q4'!$B$1:$HA$1000,B440,FALSE),INDIRECT("'" &amp; $C$1 &amp; "'!" &amp; C440)))</t>
  </si>
  <si>
    <t>if(if($K$1&lt;&gt;'GMPP Return'!$F$25,HLOOKUP('GMPP Return'!$C$25,'[2015-12-15 GMPP Data Hub Open v2.xlsx]1617-Q3'!$B$1:$HA$1000,B441,FALSE),INDIRECT("'" &amp; $C$1 &amp; "'!" &amp; C441))="","",IF($K$1&lt;&gt;'GMPP Return'!$F$25,HLOOKUP('GMPP Return'!$C$25,'[2015-12-15 GMPP Data Hub Open v2.xlsx]1617-Q3'!$B$1:$HA$1000,B441,FALSE),INDIRECT("'" &amp; $C$1 &amp; "'!" &amp; C441)))</t>
  </si>
  <si>
    <t>if(if($L$1&lt;&gt;'GMPP Return'!$F$25,HLOOKUP('GMPP Return'!$C$25,'[2015-12-15 GMPP Data Hub Open v2.xlsx]1617-Q4'!$B$1:$HA$1000,B441,FALSE),INDIRECT("'" &amp; $C$1 &amp; "'!" &amp; C441))="","",IF($L$1&lt;&gt;'GMPP Return'!$F$25,HLOOKUP('GMPP Return'!$C$25,'[2015-12-15 GMPP Data Hub Open v2.xlsx]1617-Q4'!$B$1:$HA$1000,B441,FALSE),INDIRECT("'" &amp; $C$1 &amp; "'!" &amp; C441)))</t>
  </si>
  <si>
    <t>if(if($K$1&lt;&gt;'GMPP Return'!$F$25,HLOOKUP('GMPP Return'!$C$25,'[2015-12-15 GMPP Data Hub Open v2.xlsx]1617-Q3'!$B$1:$HA$1000,B442,FALSE),INDIRECT("'" &amp; $C$1 &amp; "'!" &amp; C442))="","",IF($K$1&lt;&gt;'GMPP Return'!$F$25,HLOOKUP('GMPP Return'!$C$25,'[2015-12-15 GMPP Data Hub Open v2.xlsx]1617-Q3'!$B$1:$HA$1000,B442,FALSE),INDIRECT("'" &amp; $C$1 &amp; "'!" &amp; C442)))</t>
  </si>
  <si>
    <t>if(if($L$1&lt;&gt;'GMPP Return'!$F$25,HLOOKUP('GMPP Return'!$C$25,'[2015-12-15 GMPP Data Hub Open v2.xlsx]1617-Q4'!$B$1:$HA$1000,B442,FALSE),INDIRECT("'" &amp; $C$1 &amp; "'!" &amp; C442))="","",IF($L$1&lt;&gt;'GMPP Return'!$F$25,HLOOKUP('GMPP Return'!$C$25,'[2015-12-15 GMPP Data Hub Open v2.xlsx]1617-Q4'!$B$1:$HA$1000,B442,FALSE),INDIRECT("'" &amp; $C$1 &amp; "'!" &amp; C442)))</t>
  </si>
  <si>
    <t>if(if($K$1&lt;&gt;'GMPP Return'!$F$25,HLOOKUP('GMPP Return'!$C$25,'[2015-12-15 GMPP Data Hub Open v2.xlsx]1617-Q3'!$B$1:$HA$1000,B443,FALSE),INDIRECT("'" &amp; $C$1 &amp; "'!" &amp; C443))="","",IF($K$1&lt;&gt;'GMPP Return'!$F$25,HLOOKUP('GMPP Return'!$C$25,'[2015-12-15 GMPP Data Hub Open v2.xlsx]1617-Q3'!$B$1:$HA$1000,B443,FALSE),INDIRECT("'" &amp; $C$1 &amp; "'!" &amp; C443)))</t>
  </si>
  <si>
    <t>if(if($L$1&lt;&gt;'GMPP Return'!$F$25,HLOOKUP('GMPP Return'!$C$25,'[2015-12-15 GMPP Data Hub Open v2.xlsx]1617-Q4'!$B$1:$HA$1000,B443,FALSE),INDIRECT("'" &amp; $C$1 &amp; "'!" &amp; C443))="","",IF($L$1&lt;&gt;'GMPP Return'!$F$25,HLOOKUP('GMPP Return'!$C$25,'[2015-12-15 GMPP Data Hub Open v2.xlsx]1617-Q4'!$B$1:$HA$1000,B443,FALSE),INDIRECT("'" &amp; $C$1 &amp; "'!" &amp; C443)))</t>
  </si>
  <si>
    <t>if(if($K$1&lt;&gt;'GMPP Return'!$F$25,HLOOKUP('GMPP Return'!$C$25,'[2015-12-15 GMPP Data Hub Open v2.xlsx]1617-Q3'!$B$1:$HA$1000,B444,FALSE),INDIRECT("'" &amp; $C$1 &amp; "'!" &amp; C444))="","",IF($K$1&lt;&gt;'GMPP Return'!$F$25,HLOOKUP('GMPP Return'!$C$25,'[2015-12-15 GMPP Data Hub Open v2.xlsx]1617-Q3'!$B$1:$HA$1000,B444,FALSE),INDIRECT("'" &amp; $C$1 &amp; "'!" &amp; C444)))</t>
  </si>
  <si>
    <t>if(if($L$1&lt;&gt;'GMPP Return'!$F$25,HLOOKUP('GMPP Return'!$C$25,'[2015-12-15 GMPP Data Hub Open v2.xlsx]1617-Q4'!$B$1:$HA$1000,B444,FALSE),INDIRECT("'" &amp; $C$1 &amp; "'!" &amp; C444))="","",IF($L$1&lt;&gt;'GMPP Return'!$F$25,HLOOKUP('GMPP Return'!$C$25,'[2015-12-15 GMPP Data Hub Open v2.xlsx]1617-Q4'!$B$1:$HA$1000,B444,FALSE),INDIRECT("'" &amp; $C$1 &amp; "'!" &amp; C444)))</t>
  </si>
  <si>
    <t>if(if($K$1&lt;&gt;'GMPP Return'!$F$25,HLOOKUP('GMPP Return'!$C$25,'[2015-12-15 GMPP Data Hub Open v2.xlsx]1617-Q3'!$B$1:$HA$1000,B445,FALSE),INDIRECT("'" &amp; $C$1 &amp; "'!" &amp; C445))="","",IF($K$1&lt;&gt;'GMPP Return'!$F$25,HLOOKUP('GMPP Return'!$C$25,'[2015-12-15 GMPP Data Hub Open v2.xlsx]1617-Q3'!$B$1:$HA$1000,B445,FALSE),INDIRECT("'" &amp; $C$1 &amp; "'!" &amp; C445)))</t>
  </si>
  <si>
    <t>if(if($L$1&lt;&gt;'GMPP Return'!$F$25,HLOOKUP('GMPP Return'!$C$25,'[2015-12-15 GMPP Data Hub Open v2.xlsx]1617-Q4'!$B$1:$HA$1000,B445,FALSE),INDIRECT("'" &amp; $C$1 &amp; "'!" &amp; C445))="","",IF($L$1&lt;&gt;'GMPP Return'!$F$25,HLOOKUP('GMPP Return'!$C$25,'[2015-12-15 GMPP Data Hub Open v2.xlsx]1617-Q4'!$B$1:$HA$1000,B445,FALSE),INDIRECT("'" &amp; $C$1 &amp; "'!" &amp; C445)))</t>
  </si>
  <si>
    <t>if(if($K$1&lt;&gt;'GMPP Return'!$F$25,HLOOKUP('GMPP Return'!$C$25,'[2015-12-15 GMPP Data Hub Open v2.xlsx]1617-Q3'!$B$1:$HA$1000,B446,FALSE),INDIRECT("'" &amp; $C$1 &amp; "'!" &amp; C446))="","",IF($K$1&lt;&gt;'GMPP Return'!$F$25,HLOOKUP('GMPP Return'!$C$25,'[2015-12-15 GMPP Data Hub Open v2.xlsx]1617-Q3'!$B$1:$HA$1000,B446,FALSE),INDIRECT("'" &amp; $C$1 &amp; "'!" &amp; C446)))</t>
  </si>
  <si>
    <t>if(if($L$1&lt;&gt;'GMPP Return'!$F$25,HLOOKUP('GMPP Return'!$C$25,'[2015-12-15 GMPP Data Hub Open v2.xlsx]1617-Q4'!$B$1:$HA$1000,B446,FALSE),INDIRECT("'" &amp; $C$1 &amp; "'!" &amp; C446))="","",IF($L$1&lt;&gt;'GMPP Return'!$F$25,HLOOKUP('GMPP Return'!$C$25,'[2015-12-15 GMPP Data Hub Open v2.xlsx]1617-Q4'!$B$1:$HA$1000,B446,FALSE),INDIRECT("'" &amp; $C$1 &amp; "'!" &amp; C446)))</t>
  </si>
  <si>
    <t>if(if($K$1&lt;&gt;'GMPP Return'!$F$25,HLOOKUP('GMPP Return'!$C$25,'[2015-12-15 GMPP Data Hub Open v2.xlsx]1617-Q3'!$B$1:$HA$1000,B447,FALSE),INDIRECT("'" &amp; $C$1 &amp; "'!" &amp; C447))="","",IF($K$1&lt;&gt;'GMPP Return'!$F$25,HLOOKUP('GMPP Return'!$C$25,'[2015-12-15 GMPP Data Hub Open v2.xlsx]1617-Q3'!$B$1:$HA$1000,B447,FALSE),INDIRECT("'" &amp; $C$1 &amp; "'!" &amp; C447)))</t>
  </si>
  <si>
    <t>if(if($L$1&lt;&gt;'GMPP Return'!$F$25,HLOOKUP('GMPP Return'!$C$25,'[2015-12-15 GMPP Data Hub Open v2.xlsx]1617-Q4'!$B$1:$HA$1000,B447,FALSE),INDIRECT("'" &amp; $C$1 &amp; "'!" &amp; C447))="","",IF($L$1&lt;&gt;'GMPP Return'!$F$25,HLOOKUP('GMPP Return'!$C$25,'[2015-12-15 GMPP Data Hub Open v2.xlsx]1617-Q4'!$B$1:$HA$1000,B447,FALSE),INDIRECT("'" &amp; $C$1 &amp; "'!" &amp; C447)))</t>
  </si>
  <si>
    <t>if(if($K$1&lt;&gt;'GMPP Return'!$F$25,HLOOKUP('GMPP Return'!$C$25,'[2015-12-15 GMPP Data Hub Open v2.xlsx]1617-Q3'!$B$1:$HA$1000,B448,FALSE),INDIRECT("'" &amp; $C$1 &amp; "'!" &amp; C448))="","",IF($K$1&lt;&gt;'GMPP Return'!$F$25,HLOOKUP('GMPP Return'!$C$25,'[2015-12-15 GMPP Data Hub Open v2.xlsx]1617-Q3'!$B$1:$HA$1000,B448,FALSE),INDIRECT("'" &amp; $C$1 &amp; "'!" &amp; C448)))</t>
  </si>
  <si>
    <t>if(if($L$1&lt;&gt;'GMPP Return'!$F$25,HLOOKUP('GMPP Return'!$C$25,'[2015-12-15 GMPP Data Hub Open v2.xlsx]1617-Q4'!$B$1:$HA$1000,B448,FALSE),INDIRECT("'" &amp; $C$1 &amp; "'!" &amp; C448))="","",IF($L$1&lt;&gt;'GMPP Return'!$F$25,HLOOKUP('GMPP Return'!$C$25,'[2015-12-15 GMPP Data Hub Open v2.xlsx]1617-Q4'!$B$1:$HA$1000,B448,FALSE),INDIRECT("'" &amp; $C$1 &amp; "'!" &amp; C448)))</t>
  </si>
  <si>
    <t>if(if($K$1&lt;&gt;'GMPP Return'!$F$25,HLOOKUP('GMPP Return'!$C$25,'[2015-12-15 GMPP Data Hub Open v2.xlsx]1617-Q3'!$B$1:$HA$1000,B449,FALSE),INDIRECT("'" &amp; $C$1 &amp; "'!" &amp; C449))="","",IF($K$1&lt;&gt;'GMPP Return'!$F$25,HLOOKUP('GMPP Return'!$C$25,'[2015-12-15 GMPP Data Hub Open v2.xlsx]1617-Q3'!$B$1:$HA$1000,B449,FALSE),INDIRECT("'" &amp; $C$1 &amp; "'!" &amp; C449)))</t>
  </si>
  <si>
    <t>if(if($L$1&lt;&gt;'GMPP Return'!$F$25,HLOOKUP('GMPP Return'!$C$25,'[2015-12-15 GMPP Data Hub Open v2.xlsx]1617-Q4'!$B$1:$HA$1000,B449,FALSE),INDIRECT("'" &amp; $C$1 &amp; "'!" &amp; C449))="","",IF($L$1&lt;&gt;'GMPP Return'!$F$25,HLOOKUP('GMPP Return'!$C$25,'[2015-12-15 GMPP Data Hub Open v2.xlsx]1617-Q4'!$B$1:$HA$1000,B449,FALSE),INDIRECT("'" &amp; $C$1 &amp; "'!" &amp; C449)))</t>
  </si>
  <si>
    <t>if(if($K$1&lt;&gt;'GMPP Return'!$F$25,HLOOKUP('GMPP Return'!$C$25,'[2015-12-15 GMPP Data Hub Open v2.xlsx]1617-Q3'!$B$1:$HA$1000,B450,FALSE),INDIRECT("'" &amp; $C$1 &amp; "'!" &amp; C450))="","",IF($K$1&lt;&gt;'GMPP Return'!$F$25,HLOOKUP('GMPP Return'!$C$25,'[2015-12-15 GMPP Data Hub Open v2.xlsx]1617-Q3'!$B$1:$HA$1000,B450,FALSE),INDIRECT("'" &amp; $C$1 &amp; "'!" &amp; C450)))</t>
  </si>
  <si>
    <t>if(if($L$1&lt;&gt;'GMPP Return'!$F$25,HLOOKUP('GMPP Return'!$C$25,'[2015-12-15 GMPP Data Hub Open v2.xlsx]1617-Q4'!$B$1:$HA$1000,B450,FALSE),INDIRECT("'" &amp; $C$1 &amp; "'!" &amp; C450))="","",IF($L$1&lt;&gt;'GMPP Return'!$F$25,HLOOKUP('GMPP Return'!$C$25,'[2015-12-15 GMPP Data Hub Open v2.xlsx]1617-Q4'!$B$1:$HA$1000,B450,FALSE),INDIRECT("'" &amp; $C$1 &amp; "'!" &amp; C450)))</t>
  </si>
  <si>
    <t>if(if($K$1&lt;&gt;'GMPP Return'!$F$25,HLOOKUP('GMPP Return'!$C$25,'[2015-12-15 GMPP Data Hub Open v2.xlsx]1617-Q3'!$B$1:$HA$1000,B451,FALSE),INDIRECT("'" &amp; $C$1 &amp; "'!" &amp; C451))="","",IF($K$1&lt;&gt;'GMPP Return'!$F$25,HLOOKUP('GMPP Return'!$C$25,'[2015-12-15 GMPP Data Hub Open v2.xlsx]1617-Q3'!$B$1:$HA$1000,B451,FALSE),INDIRECT("'" &amp; $C$1 &amp; "'!" &amp; C451)))</t>
  </si>
  <si>
    <t>if(if($L$1&lt;&gt;'GMPP Return'!$F$25,HLOOKUP('GMPP Return'!$C$25,'[2015-12-15 GMPP Data Hub Open v2.xlsx]1617-Q4'!$B$1:$HA$1000,B451,FALSE),INDIRECT("'" &amp; $C$1 &amp; "'!" &amp; C451))="","",IF($L$1&lt;&gt;'GMPP Return'!$F$25,HLOOKUP('GMPP Return'!$C$25,'[2015-12-15 GMPP Data Hub Open v2.xlsx]1617-Q4'!$B$1:$HA$1000,B451,FALSE),INDIRECT("'" &amp; $C$1 &amp; "'!" &amp; C451)))</t>
  </si>
  <si>
    <t>if(if($K$1&lt;&gt;'GMPP Return'!$F$25,HLOOKUP('GMPP Return'!$C$25,'[2015-12-15 GMPP Data Hub Open v2.xlsx]1617-Q3'!$B$1:$HA$1000,B452,FALSE),INDIRECT("'" &amp; $C$1 &amp; "'!" &amp; C452))="","",IF($K$1&lt;&gt;'GMPP Return'!$F$25,HLOOKUP('GMPP Return'!$C$25,'[2015-12-15 GMPP Data Hub Open v2.xlsx]1617-Q3'!$B$1:$HA$1000,B452,FALSE),INDIRECT("'" &amp; $C$1 &amp; "'!" &amp; C452)))</t>
  </si>
  <si>
    <t>if(if($L$1&lt;&gt;'GMPP Return'!$F$25,HLOOKUP('GMPP Return'!$C$25,'[2015-12-15 GMPP Data Hub Open v2.xlsx]1617-Q4'!$B$1:$HA$1000,B452,FALSE),INDIRECT("'" &amp; $C$1 &amp; "'!" &amp; C452))="","",IF($L$1&lt;&gt;'GMPP Return'!$F$25,HLOOKUP('GMPP Return'!$C$25,'[2015-12-15 GMPP Data Hub Open v2.xlsx]1617-Q4'!$B$1:$HA$1000,B452,FALSE),INDIRECT("'" &amp; $C$1 &amp; "'!" &amp; C452)))</t>
  </si>
  <si>
    <t>if(if($K$1&lt;&gt;'GMPP Return'!$F$25,HLOOKUP('GMPP Return'!$C$25,'[2015-12-15 GMPP Data Hub Open v2.xlsx]1617-Q3'!$B$1:$HA$1000,B453,FALSE),INDIRECT("'" &amp; $C$1 &amp; "'!" &amp; C453))="","",IF($K$1&lt;&gt;'GMPP Return'!$F$25,HLOOKUP('GMPP Return'!$C$25,'[2015-12-15 GMPP Data Hub Open v2.xlsx]1617-Q3'!$B$1:$HA$1000,B453,FALSE),INDIRECT("'" &amp; $C$1 &amp; "'!" &amp; C453)))</t>
  </si>
  <si>
    <t>if(if($L$1&lt;&gt;'GMPP Return'!$F$25,HLOOKUP('GMPP Return'!$C$25,'[2015-12-15 GMPP Data Hub Open v2.xlsx]1617-Q4'!$B$1:$HA$1000,B453,FALSE),INDIRECT("'" &amp; $C$1 &amp; "'!" &amp; C453))="","",IF($L$1&lt;&gt;'GMPP Return'!$F$25,HLOOKUP('GMPP Return'!$C$25,'[2015-12-15 GMPP Data Hub Open v2.xlsx]1617-Q4'!$B$1:$HA$1000,B453,FALSE),INDIRECT("'" &amp; $C$1 &amp; "'!" &amp; C453)))</t>
  </si>
  <si>
    <t>if(if($K$1&lt;&gt;'GMPP Return'!$F$25,HLOOKUP('GMPP Return'!$C$25,'[2015-12-15 GMPP Data Hub Open v2.xlsx]1617-Q3'!$B$1:$HA$1000,B454,FALSE),INDIRECT("'" &amp; $C$1 &amp; "'!" &amp; C454))="","",IF($K$1&lt;&gt;'GMPP Return'!$F$25,HLOOKUP('GMPP Return'!$C$25,'[2015-12-15 GMPP Data Hub Open v2.xlsx]1617-Q3'!$B$1:$HA$1000,B454,FALSE),INDIRECT("'" &amp; $C$1 &amp; "'!" &amp; C454)))</t>
  </si>
  <si>
    <t>if(if($L$1&lt;&gt;'GMPP Return'!$F$25,HLOOKUP('GMPP Return'!$C$25,'[2015-12-15 GMPP Data Hub Open v2.xlsx]1617-Q4'!$B$1:$HA$1000,B454,FALSE),INDIRECT("'" &amp; $C$1 &amp; "'!" &amp; C454))="","",IF($L$1&lt;&gt;'GMPP Return'!$F$25,HLOOKUP('GMPP Return'!$C$25,'[2015-12-15 GMPP Data Hub Open v2.xlsx]1617-Q4'!$B$1:$HA$1000,B454,FALSE),INDIRECT("'" &amp; $C$1 &amp; "'!" &amp; C454)))</t>
  </si>
  <si>
    <t>if(if($K$1&lt;&gt;'GMPP Return'!$F$25,HLOOKUP('GMPP Return'!$C$25,'[2015-12-15 GMPP Data Hub Open v2.xlsx]1617-Q3'!$B$1:$HA$1000,B455,FALSE),INDIRECT("'" &amp; $C$1 &amp; "'!" &amp; C455))="","",IF($K$1&lt;&gt;'GMPP Return'!$F$25,HLOOKUP('GMPP Return'!$C$25,'[2015-12-15 GMPP Data Hub Open v2.xlsx]1617-Q3'!$B$1:$HA$1000,B455,FALSE),INDIRECT("'" &amp; $C$1 &amp; "'!" &amp; C455)))</t>
  </si>
  <si>
    <t>if(if($L$1&lt;&gt;'GMPP Return'!$F$25,HLOOKUP('GMPP Return'!$C$25,'[2015-12-15 GMPP Data Hub Open v2.xlsx]1617-Q4'!$B$1:$HA$1000,B455,FALSE),INDIRECT("'" &amp; $C$1 &amp; "'!" &amp; C455))="","",IF($L$1&lt;&gt;'GMPP Return'!$F$25,HLOOKUP('GMPP Return'!$C$25,'[2015-12-15 GMPP Data Hub Open v2.xlsx]1617-Q4'!$B$1:$HA$1000,B455,FALSE),INDIRECT("'" &amp; $C$1 &amp; "'!" &amp; C455)))</t>
  </si>
  <si>
    <t>if(if($K$1&lt;&gt;'GMPP Return'!$F$25,HLOOKUP('GMPP Return'!$C$25,'[2015-12-15 GMPP Data Hub Open v2.xlsx]1617-Q3'!$B$1:$HA$1000,B456,FALSE),INDIRECT("'" &amp; $C$1 &amp; "'!" &amp; C456))="","",IF($K$1&lt;&gt;'GMPP Return'!$F$25,HLOOKUP('GMPP Return'!$C$25,'[2015-12-15 GMPP Data Hub Open v2.xlsx]1617-Q3'!$B$1:$HA$1000,B456,FALSE),INDIRECT("'" &amp; $C$1 &amp; "'!" &amp; C456)))</t>
  </si>
  <si>
    <t>if(if($L$1&lt;&gt;'GMPP Return'!$F$25,HLOOKUP('GMPP Return'!$C$25,'[2015-12-15 GMPP Data Hub Open v2.xlsx]1617-Q4'!$B$1:$HA$1000,B456,FALSE),INDIRECT("'" &amp; $C$1 &amp; "'!" &amp; C456))="","",IF($L$1&lt;&gt;'GMPP Return'!$F$25,HLOOKUP('GMPP Return'!$C$25,'[2015-12-15 GMPP Data Hub Open v2.xlsx]1617-Q4'!$B$1:$HA$1000,B456,FALSE),INDIRECT("'" &amp; $C$1 &amp; "'!" &amp; C456)))</t>
  </si>
  <si>
    <t>if(if($K$1&lt;&gt;'GMPP Return'!$F$25,HLOOKUP('GMPP Return'!$C$25,'[2015-12-15 GMPP Data Hub Open v2.xlsx]1617-Q3'!$B$1:$HA$1000,B457,FALSE),INDIRECT("'" &amp; $C$1 &amp; "'!" &amp; C457))="","",IF($K$1&lt;&gt;'GMPP Return'!$F$25,HLOOKUP('GMPP Return'!$C$25,'[2015-12-15 GMPP Data Hub Open v2.xlsx]1617-Q3'!$B$1:$HA$1000,B457,FALSE),INDIRECT("'" &amp; $C$1 &amp; "'!" &amp; C457)))</t>
  </si>
  <si>
    <t>if(if($L$1&lt;&gt;'GMPP Return'!$F$25,HLOOKUP('GMPP Return'!$C$25,'[2015-12-15 GMPP Data Hub Open v2.xlsx]1617-Q4'!$B$1:$HA$1000,B457,FALSE),INDIRECT("'" &amp; $C$1 &amp; "'!" &amp; C457))="","",IF($L$1&lt;&gt;'GMPP Return'!$F$25,HLOOKUP('GMPP Return'!$C$25,'[2015-12-15 GMPP Data Hub Open v2.xlsx]1617-Q4'!$B$1:$HA$1000,B457,FALSE),INDIRECT("'" &amp; $C$1 &amp; "'!" &amp; C457)))</t>
  </si>
  <si>
    <t>if(if($K$1&lt;&gt;'GMPP Return'!$F$25,HLOOKUP('GMPP Return'!$C$25,'[2015-12-15 GMPP Data Hub Open v2.xlsx]1617-Q3'!$B$1:$HA$1000,B458,FALSE),INDIRECT("'" &amp; $C$1 &amp; "'!" &amp; C458))="","",IF($K$1&lt;&gt;'GMPP Return'!$F$25,HLOOKUP('GMPP Return'!$C$25,'[2015-12-15 GMPP Data Hub Open v2.xlsx]1617-Q3'!$B$1:$HA$1000,B458,FALSE),INDIRECT("'" &amp; $C$1 &amp; "'!" &amp; C458)))</t>
  </si>
  <si>
    <t>if(if($L$1&lt;&gt;'GMPP Return'!$F$25,HLOOKUP('GMPP Return'!$C$25,'[2015-12-15 GMPP Data Hub Open v2.xlsx]1617-Q4'!$B$1:$HA$1000,B458,FALSE),INDIRECT("'" &amp; $C$1 &amp; "'!" &amp; C458))="","",IF($L$1&lt;&gt;'GMPP Return'!$F$25,HLOOKUP('GMPP Return'!$C$25,'[2015-12-15 GMPP Data Hub Open v2.xlsx]1617-Q4'!$B$1:$HA$1000,B458,FALSE),INDIRECT("'" &amp; $C$1 &amp; "'!" &amp; C458)))</t>
  </si>
  <si>
    <t>if(if($K$1&lt;&gt;'GMPP Return'!$F$25,HLOOKUP('GMPP Return'!$C$25,'[2015-12-15 GMPP Data Hub Open v2.xlsx]1617-Q3'!$B$1:$HA$1000,B459,FALSE),INDIRECT("'" &amp; $C$1 &amp; "'!" &amp; C459))="","",IF($K$1&lt;&gt;'GMPP Return'!$F$25,HLOOKUP('GMPP Return'!$C$25,'[2015-12-15 GMPP Data Hub Open v2.xlsx]1617-Q3'!$B$1:$HA$1000,B459,FALSE),INDIRECT("'" &amp; $C$1 &amp; "'!" &amp; C459)))</t>
  </si>
  <si>
    <t>if(if($L$1&lt;&gt;'GMPP Return'!$F$25,HLOOKUP('GMPP Return'!$C$25,'[2015-12-15 GMPP Data Hub Open v2.xlsx]1617-Q4'!$B$1:$HA$1000,B459,FALSE),INDIRECT("'" &amp; $C$1 &amp; "'!" &amp; C459))="","",IF($L$1&lt;&gt;'GMPP Return'!$F$25,HLOOKUP('GMPP Return'!$C$25,'[2015-12-15 GMPP Data Hub Open v2.xlsx]1617-Q4'!$B$1:$HA$1000,B459,FALSE),INDIRECT("'" &amp; $C$1 &amp; "'!" &amp; C459)))</t>
  </si>
  <si>
    <t>if(if($K$1&lt;&gt;'GMPP Return'!$F$25,HLOOKUP('GMPP Return'!$C$25,'[2015-12-15 GMPP Data Hub Open v2.xlsx]1617-Q3'!$B$1:$HA$1000,B460,FALSE),INDIRECT("'" &amp; $C$1 &amp; "'!" &amp; C460))="","",IF($K$1&lt;&gt;'GMPP Return'!$F$25,HLOOKUP('GMPP Return'!$C$25,'[2015-12-15 GMPP Data Hub Open v2.xlsx]1617-Q3'!$B$1:$HA$1000,B460,FALSE),INDIRECT("'" &amp; $C$1 &amp; "'!" &amp; C460)))</t>
  </si>
  <si>
    <t>if(if($L$1&lt;&gt;'GMPP Return'!$F$25,HLOOKUP('GMPP Return'!$C$25,'[2015-12-15 GMPP Data Hub Open v2.xlsx]1617-Q4'!$B$1:$HA$1000,B460,FALSE),INDIRECT("'" &amp; $C$1 &amp; "'!" &amp; C460))="","",IF($L$1&lt;&gt;'GMPP Return'!$F$25,HLOOKUP('GMPP Return'!$C$25,'[2015-12-15 GMPP Data Hub Open v2.xlsx]1617-Q4'!$B$1:$HA$1000,B460,FALSE),INDIRECT("'" &amp; $C$1 &amp; "'!" &amp; C460)))</t>
  </si>
  <si>
    <t>if(if($K$1&lt;&gt;'GMPP Return'!$F$25,HLOOKUP('GMPP Return'!$C$25,'[2015-12-15 GMPP Data Hub Open v2.xlsx]1617-Q3'!$B$1:$HA$1000,B461,FALSE),INDIRECT("'" &amp; $C$1 &amp; "'!" &amp; C461))="","",IF($K$1&lt;&gt;'GMPP Return'!$F$25,HLOOKUP('GMPP Return'!$C$25,'[2015-12-15 GMPP Data Hub Open v2.xlsx]1617-Q3'!$B$1:$HA$1000,B461,FALSE),INDIRECT("'" &amp; $C$1 &amp; "'!" &amp; C461)))</t>
  </si>
  <si>
    <t>if(if($L$1&lt;&gt;'GMPP Return'!$F$25,HLOOKUP('GMPP Return'!$C$25,'[2015-12-15 GMPP Data Hub Open v2.xlsx]1617-Q4'!$B$1:$HA$1000,B461,FALSE),INDIRECT("'" &amp; $C$1 &amp; "'!" &amp; C461))="","",IF($L$1&lt;&gt;'GMPP Return'!$F$25,HLOOKUP('GMPP Return'!$C$25,'[2015-12-15 GMPP Data Hub Open v2.xlsx]1617-Q4'!$B$1:$HA$1000,B461,FALSE),INDIRECT("'" &amp; $C$1 &amp; "'!" &amp; C461)))</t>
  </si>
  <si>
    <t>if(if($K$1&lt;&gt;'GMPP Return'!$F$25,HLOOKUP('GMPP Return'!$C$25,'[2015-12-15 GMPP Data Hub Open v2.xlsx]1617-Q3'!$B$1:$HA$1000,B462,FALSE),INDIRECT("'" &amp; $C$1 &amp; "'!" &amp; C462))="","",IF($K$1&lt;&gt;'GMPP Return'!$F$25,HLOOKUP('GMPP Return'!$C$25,'[2015-12-15 GMPP Data Hub Open v2.xlsx]1617-Q3'!$B$1:$HA$1000,B462,FALSE),INDIRECT("'" &amp; $C$1 &amp; "'!" &amp; C462)))</t>
  </si>
  <si>
    <t>if(if($L$1&lt;&gt;'GMPP Return'!$F$25,HLOOKUP('GMPP Return'!$C$25,'[2015-12-15 GMPP Data Hub Open v2.xlsx]1617-Q4'!$B$1:$HA$1000,B462,FALSE),INDIRECT("'" &amp; $C$1 &amp; "'!" &amp; C462))="","",IF($L$1&lt;&gt;'GMPP Return'!$F$25,HLOOKUP('GMPP Return'!$C$25,'[2015-12-15 GMPP Data Hub Open v2.xlsx]1617-Q4'!$B$1:$HA$1000,B462,FALSE),INDIRECT("'" &amp; $C$1 &amp; "'!" &amp; C462)))</t>
  </si>
  <si>
    <t>if(if($K$1&lt;&gt;'GMPP Return'!$F$25,HLOOKUP('GMPP Return'!$C$25,'[2015-12-15 GMPP Data Hub Open v2.xlsx]1617-Q3'!$B$1:$HA$1000,B463,FALSE),INDIRECT("'" &amp; $C$1 &amp; "'!" &amp; C463))="","",IF($K$1&lt;&gt;'GMPP Return'!$F$25,HLOOKUP('GMPP Return'!$C$25,'[2015-12-15 GMPP Data Hub Open v2.xlsx]1617-Q3'!$B$1:$HA$1000,B463,FALSE),INDIRECT("'" &amp; $C$1 &amp; "'!" &amp; C463)))</t>
  </si>
  <si>
    <t>if(if($L$1&lt;&gt;'GMPP Return'!$F$25,HLOOKUP('GMPP Return'!$C$25,'[2015-12-15 GMPP Data Hub Open v2.xlsx]1617-Q4'!$B$1:$HA$1000,B463,FALSE),INDIRECT("'" &amp; $C$1 &amp; "'!" &amp; C463))="","",IF($L$1&lt;&gt;'GMPP Return'!$F$25,HLOOKUP('GMPP Return'!$C$25,'[2015-12-15 GMPP Data Hub Open v2.xlsx]1617-Q4'!$B$1:$HA$1000,B463,FALSE),INDIRECT("'" &amp; $C$1 &amp; "'!" &amp; C463)))</t>
  </si>
  <si>
    <t>if(if($K$1&lt;&gt;'GMPP Return'!$F$25,HLOOKUP('GMPP Return'!$C$25,'[2015-12-15 GMPP Data Hub Open v2.xlsx]1617-Q3'!$B$1:$HA$1000,B464,FALSE),INDIRECT("'" &amp; $C$1 &amp; "'!" &amp; C464))="","",IF($K$1&lt;&gt;'GMPP Return'!$F$25,HLOOKUP('GMPP Return'!$C$25,'[2015-12-15 GMPP Data Hub Open v2.xlsx]1617-Q3'!$B$1:$HA$1000,B464,FALSE),INDIRECT("'" &amp; $C$1 &amp; "'!" &amp; C464)))</t>
  </si>
  <si>
    <t>if(if($L$1&lt;&gt;'GMPP Return'!$F$25,HLOOKUP('GMPP Return'!$C$25,'[2015-12-15 GMPP Data Hub Open v2.xlsx]1617-Q4'!$B$1:$HA$1000,B464,FALSE),INDIRECT("'" &amp; $C$1 &amp; "'!" &amp; C464))="","",IF($L$1&lt;&gt;'GMPP Return'!$F$25,HLOOKUP('GMPP Return'!$C$25,'[2015-12-15 GMPP Data Hub Open v2.xlsx]1617-Q4'!$B$1:$HA$1000,B464,FALSE),INDIRECT("'" &amp; $C$1 &amp; "'!" &amp; C464)))</t>
  </si>
  <si>
    <t>if(if($K$1&lt;&gt;'GMPP Return'!$F$25,HLOOKUP('GMPP Return'!$C$25,'[2015-12-15 GMPP Data Hub Open v2.xlsx]1617-Q3'!$B$1:$HA$1000,B465,FALSE),INDIRECT("'" &amp; $C$1 &amp; "'!" &amp; C465))="","",IF($K$1&lt;&gt;'GMPP Return'!$F$25,HLOOKUP('GMPP Return'!$C$25,'[2015-12-15 GMPP Data Hub Open v2.xlsx]1617-Q3'!$B$1:$HA$1000,B465,FALSE),INDIRECT("'" &amp; $C$1 &amp; "'!" &amp; C465)))</t>
  </si>
  <si>
    <t>if(if($L$1&lt;&gt;'GMPP Return'!$F$25,HLOOKUP('GMPP Return'!$C$25,'[2015-12-15 GMPP Data Hub Open v2.xlsx]1617-Q4'!$B$1:$HA$1000,B465,FALSE),INDIRECT("'" &amp; $C$1 &amp; "'!" &amp; C465))="","",IF($L$1&lt;&gt;'GMPP Return'!$F$25,HLOOKUP('GMPP Return'!$C$25,'[2015-12-15 GMPP Data Hub Open v2.xlsx]1617-Q4'!$B$1:$HA$1000,B465,FALSE),INDIRECT("'" &amp; $C$1 &amp; "'!" &amp; C465)))</t>
  </si>
  <si>
    <t>if(if($K$1&lt;&gt;'GMPP Return'!$F$25,HLOOKUP('GMPP Return'!$C$25,'[2015-12-15 GMPP Data Hub Open v2.xlsx]1617-Q3'!$B$1:$HA$1000,B466,FALSE),INDIRECT("'" &amp; $C$1 &amp; "'!" &amp; C466))="","",IF($K$1&lt;&gt;'GMPP Return'!$F$25,HLOOKUP('GMPP Return'!$C$25,'[2015-12-15 GMPP Data Hub Open v2.xlsx]1617-Q3'!$B$1:$HA$1000,B466,FALSE),INDIRECT("'" &amp; $C$1 &amp; "'!" &amp; C466)))</t>
  </si>
  <si>
    <t>if(if($L$1&lt;&gt;'GMPP Return'!$F$25,HLOOKUP('GMPP Return'!$C$25,'[2015-12-15 GMPP Data Hub Open v2.xlsx]1617-Q4'!$B$1:$HA$1000,B466,FALSE),INDIRECT("'" &amp; $C$1 &amp; "'!" &amp; C466))="","",IF($L$1&lt;&gt;'GMPP Return'!$F$25,HLOOKUP('GMPP Return'!$C$25,'[2015-12-15 GMPP Data Hub Open v2.xlsx]1617-Q4'!$B$1:$HA$1000,B466,FALSE),INDIRECT("'" &amp; $C$1 &amp; "'!" &amp; C466)))</t>
  </si>
  <si>
    <t>if(if($K$1&lt;&gt;'GMPP Return'!$F$25,HLOOKUP('GMPP Return'!$C$25,'[2015-12-15 GMPP Data Hub Open v2.xlsx]1617-Q3'!$B$1:$HA$1000,B467,FALSE),INDIRECT("'" &amp; $C$1 &amp; "'!" &amp; C467))="","",IF($K$1&lt;&gt;'GMPP Return'!$F$25,HLOOKUP('GMPP Return'!$C$25,'[2015-12-15 GMPP Data Hub Open v2.xlsx]1617-Q3'!$B$1:$HA$1000,B467,FALSE),INDIRECT("'" &amp; $C$1 &amp; "'!" &amp; C467)))</t>
  </si>
  <si>
    <t>if(if($L$1&lt;&gt;'GMPP Return'!$F$25,HLOOKUP('GMPP Return'!$C$25,'[2015-12-15 GMPP Data Hub Open v2.xlsx]1617-Q4'!$B$1:$HA$1000,B467,FALSE),INDIRECT("'" &amp; $C$1 &amp; "'!" &amp; C467))="","",IF($L$1&lt;&gt;'GMPP Return'!$F$25,HLOOKUP('GMPP Return'!$C$25,'[2015-12-15 GMPP Data Hub Open v2.xlsx]1617-Q4'!$B$1:$HA$1000,B467,FALSE),INDIRECT("'" &amp; $C$1 &amp; "'!" &amp; C467)))</t>
  </si>
  <si>
    <t>if(if($K$1&lt;&gt;'GMPP Return'!$F$25,HLOOKUP('GMPP Return'!$C$25,'[2015-12-15 GMPP Data Hub Open v2.xlsx]1617-Q3'!$B$1:$HA$1000,B468,FALSE),INDIRECT("'" &amp; $C$1 &amp; "'!" &amp; C468))="","",IF($K$1&lt;&gt;'GMPP Return'!$F$25,HLOOKUP('GMPP Return'!$C$25,'[2015-12-15 GMPP Data Hub Open v2.xlsx]1617-Q3'!$B$1:$HA$1000,B468,FALSE),INDIRECT("'" &amp; $C$1 &amp; "'!" &amp; C468)))</t>
  </si>
  <si>
    <t>if(if($L$1&lt;&gt;'GMPP Return'!$F$25,HLOOKUP('GMPP Return'!$C$25,'[2015-12-15 GMPP Data Hub Open v2.xlsx]1617-Q4'!$B$1:$HA$1000,B468,FALSE),INDIRECT("'" &amp; $C$1 &amp; "'!" &amp; C468))="","",IF($L$1&lt;&gt;'GMPP Return'!$F$25,HLOOKUP('GMPP Return'!$C$25,'[2015-12-15 GMPP Data Hub Open v2.xlsx]1617-Q4'!$B$1:$HA$1000,B468,FALSE),INDIRECT("'" &amp; $C$1 &amp; "'!" &amp; C468)))</t>
  </si>
  <si>
    <t>if(if($K$1&lt;&gt;'GMPP Return'!$F$25,HLOOKUP('GMPP Return'!$C$25,'[2015-12-15 GMPP Data Hub Open v2.xlsx]1617-Q3'!$B$1:$HA$1000,B469,FALSE),INDIRECT("'" &amp; $C$1 &amp; "'!" &amp; C469))="","",IF($K$1&lt;&gt;'GMPP Return'!$F$25,HLOOKUP('GMPP Return'!$C$25,'[2015-12-15 GMPP Data Hub Open v2.xlsx]1617-Q3'!$B$1:$HA$1000,B469,FALSE),INDIRECT("'" &amp; $C$1 &amp; "'!" &amp; C469)))</t>
  </si>
  <si>
    <t>if(if($L$1&lt;&gt;'GMPP Return'!$F$25,HLOOKUP('GMPP Return'!$C$25,'[2015-12-15 GMPP Data Hub Open v2.xlsx]1617-Q4'!$B$1:$HA$1000,B469,FALSE),INDIRECT("'" &amp; $C$1 &amp; "'!" &amp; C469))="","",IF($L$1&lt;&gt;'GMPP Return'!$F$25,HLOOKUP('GMPP Return'!$C$25,'[2015-12-15 GMPP Data Hub Open v2.xlsx]1617-Q4'!$B$1:$HA$1000,B469,FALSE),INDIRECT("'" &amp; $C$1 &amp; "'!" &amp; C469)))</t>
  </si>
  <si>
    <t>if(if($K$1&lt;&gt;'GMPP Return'!$F$25,HLOOKUP('GMPP Return'!$C$25,'[2015-12-15 GMPP Data Hub Open v2.xlsx]1617-Q3'!$B$1:$HA$1000,B470,FALSE),INDIRECT("'" &amp; $C$1 &amp; "'!" &amp; C470))="","",IF($K$1&lt;&gt;'GMPP Return'!$F$25,HLOOKUP('GMPP Return'!$C$25,'[2015-12-15 GMPP Data Hub Open v2.xlsx]1617-Q3'!$B$1:$HA$1000,B470,FALSE),INDIRECT("'" &amp; $C$1 &amp; "'!" &amp; C470)))</t>
  </si>
  <si>
    <t>if(if($L$1&lt;&gt;'GMPP Return'!$F$25,HLOOKUP('GMPP Return'!$C$25,'[2015-12-15 GMPP Data Hub Open v2.xlsx]1617-Q4'!$B$1:$HA$1000,B470,FALSE),INDIRECT("'" &amp; $C$1 &amp; "'!" &amp; C470))="","",IF($L$1&lt;&gt;'GMPP Return'!$F$25,HLOOKUP('GMPP Return'!$C$25,'[2015-12-15 GMPP Data Hub Open v2.xlsx]1617-Q4'!$B$1:$HA$1000,B470,FALSE),INDIRECT("'" &amp; $C$1 &amp; "'!" &amp; C470)))</t>
  </si>
  <si>
    <t>if(if($K$1&lt;&gt;'GMPP Return'!$F$25,HLOOKUP('GMPP Return'!$C$25,'[2015-12-15 GMPP Data Hub Open v2.xlsx]1617-Q3'!$B$1:$HA$1000,B471,FALSE),INDIRECT("'" &amp; $C$1 &amp; "'!" &amp; C471))="","",IF($K$1&lt;&gt;'GMPP Return'!$F$25,HLOOKUP('GMPP Return'!$C$25,'[2015-12-15 GMPP Data Hub Open v2.xlsx]1617-Q3'!$B$1:$HA$1000,B471,FALSE),INDIRECT("'" &amp; $C$1 &amp; "'!" &amp; C471)))</t>
  </si>
  <si>
    <t>if(if($L$1&lt;&gt;'GMPP Return'!$F$25,HLOOKUP('GMPP Return'!$C$25,'[2015-12-15 GMPP Data Hub Open v2.xlsx]1617-Q4'!$B$1:$HA$1000,B471,FALSE),INDIRECT("'" &amp; $C$1 &amp; "'!" &amp; C471))="","",IF($L$1&lt;&gt;'GMPP Return'!$F$25,HLOOKUP('GMPP Return'!$C$25,'[2015-12-15 GMPP Data Hub Open v2.xlsx]1617-Q4'!$B$1:$HA$1000,B471,FALSE),INDIRECT("'" &amp; $C$1 &amp; "'!" &amp; C471)))</t>
  </si>
  <si>
    <t>if(if($K$1&lt;&gt;'GMPP Return'!$F$25,HLOOKUP('GMPP Return'!$C$25,'[2015-12-15 GMPP Data Hub Open v2.xlsx]1617-Q3'!$B$1:$HA$1000,B472,FALSE),INDIRECT("'" &amp; $C$1 &amp; "'!" &amp; C472))="","",IF($K$1&lt;&gt;'GMPP Return'!$F$25,HLOOKUP('GMPP Return'!$C$25,'[2015-12-15 GMPP Data Hub Open v2.xlsx]1617-Q3'!$B$1:$HA$1000,B472,FALSE),INDIRECT("'" &amp; $C$1 &amp; "'!" &amp; C472)))</t>
  </si>
  <si>
    <t>if(if($L$1&lt;&gt;'GMPP Return'!$F$25,HLOOKUP('GMPP Return'!$C$25,'[2015-12-15 GMPP Data Hub Open v2.xlsx]1617-Q4'!$B$1:$HA$1000,B472,FALSE),INDIRECT("'" &amp; $C$1 &amp; "'!" &amp; C472))="","",IF($L$1&lt;&gt;'GMPP Return'!$F$25,HLOOKUP('GMPP Return'!$C$25,'[2015-12-15 GMPP Data Hub Open v2.xlsx]1617-Q4'!$B$1:$HA$1000,B472,FALSE),INDIRECT("'" &amp; $C$1 &amp; "'!" &amp; C472)))</t>
  </si>
  <si>
    <t>if(if($K$1&lt;&gt;'GMPP Return'!$F$25,HLOOKUP('GMPP Return'!$C$25,'[2015-12-15 GMPP Data Hub Open v2.xlsx]1617-Q3'!$B$1:$HA$1000,B473,FALSE),INDIRECT("'" &amp; $C$1 &amp; "'!" &amp; C473))="","",IF($K$1&lt;&gt;'GMPP Return'!$F$25,HLOOKUP('GMPP Return'!$C$25,'[2015-12-15 GMPP Data Hub Open v2.xlsx]1617-Q3'!$B$1:$HA$1000,B473,FALSE),INDIRECT("'" &amp; $C$1 &amp; "'!" &amp; C473)))</t>
  </si>
  <si>
    <t>if(if($L$1&lt;&gt;'GMPP Return'!$F$25,HLOOKUP('GMPP Return'!$C$25,'[2015-12-15 GMPP Data Hub Open v2.xlsx]1617-Q4'!$B$1:$HA$1000,B473,FALSE),INDIRECT("'" &amp; $C$1 &amp; "'!" &amp; C473))="","",IF($L$1&lt;&gt;'GMPP Return'!$F$25,HLOOKUP('GMPP Return'!$C$25,'[2015-12-15 GMPP Data Hub Open v2.xlsx]1617-Q4'!$B$1:$HA$1000,B473,FALSE),INDIRECT("'" &amp; $C$1 &amp; "'!" &amp; C473)))</t>
  </si>
  <si>
    <t>if(if($K$1&lt;&gt;'GMPP Return'!$F$25,HLOOKUP('GMPP Return'!$C$25,'[2015-12-15 GMPP Data Hub Open v2.xlsx]1617-Q3'!$B$1:$HA$1000,B474,FALSE),INDIRECT("'" &amp; $C$1 &amp; "'!" &amp; C474))="","",IF($K$1&lt;&gt;'GMPP Return'!$F$25,HLOOKUP('GMPP Return'!$C$25,'[2015-12-15 GMPP Data Hub Open v2.xlsx]1617-Q3'!$B$1:$HA$1000,B474,FALSE),INDIRECT("'" &amp; $C$1 &amp; "'!" &amp; C474)))</t>
  </si>
  <si>
    <t>if(if($L$1&lt;&gt;'GMPP Return'!$F$25,HLOOKUP('GMPP Return'!$C$25,'[2015-12-15 GMPP Data Hub Open v2.xlsx]1617-Q4'!$B$1:$HA$1000,B474,FALSE),INDIRECT("'" &amp; $C$1 &amp; "'!" &amp; C474))="","",IF($L$1&lt;&gt;'GMPP Return'!$F$25,HLOOKUP('GMPP Return'!$C$25,'[2015-12-15 GMPP Data Hub Open v2.xlsx]1617-Q4'!$B$1:$HA$1000,B474,FALSE),INDIRECT("'" &amp; $C$1 &amp; "'!" &amp; C474)))</t>
  </si>
  <si>
    <t>if(if($K$1&lt;&gt;'GMPP Return'!$F$25,HLOOKUP('GMPP Return'!$C$25,'[2015-12-15 GMPP Data Hub Open v2.xlsx]1617-Q3'!$B$1:$HA$1000,B475,FALSE),INDIRECT("'" &amp; $C$1 &amp; "'!" &amp; C475))="","",IF($K$1&lt;&gt;'GMPP Return'!$F$25,HLOOKUP('GMPP Return'!$C$25,'[2015-12-15 GMPP Data Hub Open v2.xlsx]1617-Q3'!$B$1:$HA$1000,B475,FALSE),INDIRECT("'" &amp; $C$1 &amp; "'!" &amp; C475)))</t>
  </si>
  <si>
    <t>if(if($L$1&lt;&gt;'GMPP Return'!$F$25,HLOOKUP('GMPP Return'!$C$25,'[2015-12-15 GMPP Data Hub Open v2.xlsx]1617-Q4'!$B$1:$HA$1000,B475,FALSE),INDIRECT("'" &amp; $C$1 &amp; "'!" &amp; C475))="","",IF($L$1&lt;&gt;'GMPP Return'!$F$25,HLOOKUP('GMPP Return'!$C$25,'[2015-12-15 GMPP Data Hub Open v2.xlsx]1617-Q4'!$B$1:$HA$1000,B475,FALSE),INDIRECT("'" &amp; $C$1 &amp; "'!" &amp; C475)))</t>
  </si>
  <si>
    <t>if(if($K$1&lt;&gt;'GMPP Return'!$F$25,HLOOKUP('GMPP Return'!$C$25,'[2015-12-15 GMPP Data Hub Open v2.xlsx]1617-Q3'!$B$1:$HA$1000,B476,FALSE),INDIRECT("'" &amp; $C$1 &amp; "'!" &amp; C476))="","",IF($K$1&lt;&gt;'GMPP Return'!$F$25,HLOOKUP('GMPP Return'!$C$25,'[2015-12-15 GMPP Data Hub Open v2.xlsx]1617-Q3'!$B$1:$HA$1000,B476,FALSE),INDIRECT("'" &amp; $C$1 &amp; "'!" &amp; C476)))</t>
  </si>
  <si>
    <t>if(if($L$1&lt;&gt;'GMPP Return'!$F$25,HLOOKUP('GMPP Return'!$C$25,'[2015-12-15 GMPP Data Hub Open v2.xlsx]1617-Q4'!$B$1:$HA$1000,B476,FALSE),INDIRECT("'" &amp; $C$1 &amp; "'!" &amp; C476))="","",IF($L$1&lt;&gt;'GMPP Return'!$F$25,HLOOKUP('GMPP Return'!$C$25,'[2015-12-15 GMPP Data Hub Open v2.xlsx]1617-Q4'!$B$1:$HA$1000,B476,FALSE),INDIRECT("'" &amp; $C$1 &amp; "'!" &amp; C476)))</t>
  </si>
  <si>
    <t>if(if($K$1&lt;&gt;'GMPP Return'!$F$25,HLOOKUP('GMPP Return'!$C$25,'[2015-12-15 GMPP Data Hub Open v2.xlsx]1617-Q3'!$B$1:$HA$1000,B477,FALSE),INDIRECT("'" &amp; $C$1 &amp; "'!" &amp; C477))="","",IF($K$1&lt;&gt;'GMPP Return'!$F$25,HLOOKUP('GMPP Return'!$C$25,'[2015-12-15 GMPP Data Hub Open v2.xlsx]1617-Q3'!$B$1:$HA$1000,B477,FALSE),INDIRECT("'" &amp; $C$1 &amp; "'!" &amp; C477)))</t>
  </si>
  <si>
    <t>if(if($L$1&lt;&gt;'GMPP Return'!$F$25,HLOOKUP('GMPP Return'!$C$25,'[2015-12-15 GMPP Data Hub Open v2.xlsx]1617-Q4'!$B$1:$HA$1000,B477,FALSE),INDIRECT("'" &amp; $C$1 &amp; "'!" &amp; C477))="","",IF($L$1&lt;&gt;'GMPP Return'!$F$25,HLOOKUP('GMPP Return'!$C$25,'[2015-12-15 GMPP Data Hub Open v2.xlsx]1617-Q4'!$B$1:$HA$1000,B477,FALSE),INDIRECT("'" &amp; $C$1 &amp; "'!" &amp; C477)))</t>
  </si>
  <si>
    <t>if(if($K$1&lt;&gt;'GMPP Return'!$F$25,HLOOKUP('GMPP Return'!$C$25,'[2015-12-15 GMPP Data Hub Open v2.xlsx]1617-Q3'!$B$1:$HA$1000,B478,FALSE),INDIRECT("'" &amp; $C$1 &amp; "'!" &amp; C478))="","",IF($K$1&lt;&gt;'GMPP Return'!$F$25,HLOOKUP('GMPP Return'!$C$25,'[2015-12-15 GMPP Data Hub Open v2.xlsx]1617-Q3'!$B$1:$HA$1000,B478,FALSE),INDIRECT("'" &amp; $C$1 &amp; "'!" &amp; C478)))</t>
  </si>
  <si>
    <t>if(if($L$1&lt;&gt;'GMPP Return'!$F$25,HLOOKUP('GMPP Return'!$C$25,'[2015-12-15 GMPP Data Hub Open v2.xlsx]1617-Q4'!$B$1:$HA$1000,B478,FALSE),INDIRECT("'" &amp; $C$1 &amp; "'!" &amp; C478))="","",IF($L$1&lt;&gt;'GMPP Return'!$F$25,HLOOKUP('GMPP Return'!$C$25,'[2015-12-15 GMPP Data Hub Open v2.xlsx]1617-Q4'!$B$1:$HA$1000,B478,FALSE),INDIRECT("'" &amp; $C$1 &amp; "'!" &amp; C478)))</t>
  </si>
  <si>
    <t>if(if($K$1&lt;&gt;'GMPP Return'!$F$25,HLOOKUP('GMPP Return'!$C$25,'[2015-12-15 GMPP Data Hub Open v2.xlsx]1617-Q3'!$B$1:$HA$1000,B479,FALSE),INDIRECT("'" &amp; $C$1 &amp; "'!" &amp; C479))="","",IF($K$1&lt;&gt;'GMPP Return'!$F$25,HLOOKUP('GMPP Return'!$C$25,'[2015-12-15 GMPP Data Hub Open v2.xlsx]1617-Q3'!$B$1:$HA$1000,B479,FALSE),INDIRECT("'" &amp; $C$1 &amp; "'!" &amp; C479)))</t>
  </si>
  <si>
    <t>if(if($L$1&lt;&gt;'GMPP Return'!$F$25,HLOOKUP('GMPP Return'!$C$25,'[2015-12-15 GMPP Data Hub Open v2.xlsx]1617-Q4'!$B$1:$HA$1000,B479,FALSE),INDIRECT("'" &amp; $C$1 &amp; "'!" &amp; C479))="","",IF($L$1&lt;&gt;'GMPP Return'!$F$25,HLOOKUP('GMPP Return'!$C$25,'[2015-12-15 GMPP Data Hub Open v2.xlsx]1617-Q4'!$B$1:$HA$1000,B479,FALSE),INDIRECT("'" &amp; $C$1 &amp; "'!" &amp; C479)))</t>
  </si>
  <si>
    <t>if(if($K$1&lt;&gt;'GMPP Return'!$F$25,HLOOKUP('GMPP Return'!$C$25,'[2015-12-15 GMPP Data Hub Open v2.xlsx]1617-Q3'!$B$1:$HA$1000,B480,FALSE),INDIRECT("'" &amp; $C$1 &amp; "'!" &amp; C480))="","",IF($K$1&lt;&gt;'GMPP Return'!$F$25,HLOOKUP('GMPP Return'!$C$25,'[2015-12-15 GMPP Data Hub Open v2.xlsx]1617-Q3'!$B$1:$HA$1000,B480,FALSE),INDIRECT("'" &amp; $C$1 &amp; "'!" &amp; C480)))</t>
  </si>
  <si>
    <t>if(if($L$1&lt;&gt;'GMPP Return'!$F$25,HLOOKUP('GMPP Return'!$C$25,'[2015-12-15 GMPP Data Hub Open v2.xlsx]1617-Q4'!$B$1:$HA$1000,B480,FALSE),INDIRECT("'" &amp; $C$1 &amp; "'!" &amp; C480))="","",IF($L$1&lt;&gt;'GMPP Return'!$F$25,HLOOKUP('GMPP Return'!$C$25,'[2015-12-15 GMPP Data Hub Open v2.xlsx]1617-Q4'!$B$1:$HA$1000,B480,FALSE),INDIRECT("'" &amp; $C$1 &amp; "'!" &amp; C480)))</t>
  </si>
  <si>
    <t>if(if($K$1&lt;&gt;'GMPP Return'!$F$25,HLOOKUP('GMPP Return'!$C$25,'[2015-12-15 GMPP Data Hub Open v2.xlsx]1617-Q3'!$B$1:$HA$1000,B481,FALSE),INDIRECT("'" &amp; $C$1 &amp; "'!" &amp; C481))="","",IF($K$1&lt;&gt;'GMPP Return'!$F$25,HLOOKUP('GMPP Return'!$C$25,'[2015-12-15 GMPP Data Hub Open v2.xlsx]1617-Q3'!$B$1:$HA$1000,B481,FALSE),INDIRECT("'" &amp; $C$1 &amp; "'!" &amp; C481)))</t>
  </si>
  <si>
    <t>if(if($L$1&lt;&gt;'GMPP Return'!$F$25,HLOOKUP('GMPP Return'!$C$25,'[2015-12-15 GMPP Data Hub Open v2.xlsx]1617-Q4'!$B$1:$HA$1000,B481,FALSE),INDIRECT("'" &amp; $C$1 &amp; "'!" &amp; C481))="","",IF($L$1&lt;&gt;'GMPP Return'!$F$25,HLOOKUP('GMPP Return'!$C$25,'[2015-12-15 GMPP Data Hub Open v2.xlsx]1617-Q4'!$B$1:$HA$1000,B481,FALSE),INDIRECT("'" &amp; $C$1 &amp; "'!" &amp; C481)))</t>
  </si>
  <si>
    <t>if(if($K$1&lt;&gt;'GMPP Return'!$F$25,HLOOKUP('GMPP Return'!$C$25,'[2015-12-15 GMPP Data Hub Open v2.xlsx]1617-Q3'!$B$1:$HA$1000,B482,FALSE),INDIRECT("'" &amp; $C$1 &amp; "'!" &amp; C482))="","",IF($K$1&lt;&gt;'GMPP Return'!$F$25,HLOOKUP('GMPP Return'!$C$25,'[2015-12-15 GMPP Data Hub Open v2.xlsx]1617-Q3'!$B$1:$HA$1000,B482,FALSE),INDIRECT("'" &amp; $C$1 &amp; "'!" &amp; C482)))</t>
  </si>
  <si>
    <t>if(if($L$1&lt;&gt;'GMPP Return'!$F$25,HLOOKUP('GMPP Return'!$C$25,'[2015-12-15 GMPP Data Hub Open v2.xlsx]1617-Q4'!$B$1:$HA$1000,B482,FALSE),INDIRECT("'" &amp; $C$1 &amp; "'!" &amp; C482))="","",IF($L$1&lt;&gt;'GMPP Return'!$F$25,HLOOKUP('GMPP Return'!$C$25,'[2015-12-15 GMPP Data Hub Open v2.xlsx]1617-Q4'!$B$1:$HA$1000,B482,FALSE),INDIRECT("'" &amp; $C$1 &amp; "'!" &amp; C482)))</t>
  </si>
  <si>
    <t>if(if($K$1&lt;&gt;'GMPP Return'!$F$25,HLOOKUP('GMPP Return'!$C$25,'[2015-12-15 GMPP Data Hub Open v2.xlsx]1617-Q3'!$B$1:$HA$1000,B483,FALSE),INDIRECT("'" &amp; $C$1 &amp; "'!" &amp; C483))="","",IF($K$1&lt;&gt;'GMPP Return'!$F$25,HLOOKUP('GMPP Return'!$C$25,'[2015-12-15 GMPP Data Hub Open v2.xlsx]1617-Q3'!$B$1:$HA$1000,B483,FALSE),INDIRECT("'" &amp; $C$1 &amp; "'!" &amp; C483)))</t>
  </si>
  <si>
    <t>if(if($L$1&lt;&gt;'GMPP Return'!$F$25,HLOOKUP('GMPP Return'!$C$25,'[2015-12-15 GMPP Data Hub Open v2.xlsx]1617-Q4'!$B$1:$HA$1000,B483,FALSE),INDIRECT("'" &amp; $C$1 &amp; "'!" &amp; C483))="","",IF($L$1&lt;&gt;'GMPP Return'!$F$25,HLOOKUP('GMPP Return'!$C$25,'[2015-12-15 GMPP Data Hub Open v2.xlsx]1617-Q4'!$B$1:$HA$1000,B483,FALSE),INDIRECT("'" &amp; $C$1 &amp; "'!" &amp; C483)))</t>
  </si>
  <si>
    <t>if(if($K$1&lt;&gt;'GMPP Return'!$F$25,HLOOKUP('GMPP Return'!$C$25,'[2015-12-15 GMPP Data Hub Open v2.xlsx]1617-Q3'!$B$1:$HA$1000,B484,FALSE),INDIRECT("'" &amp; $C$1 &amp; "'!" &amp; C484))="","",IF($K$1&lt;&gt;'GMPP Return'!$F$25,HLOOKUP('GMPP Return'!$C$25,'[2015-12-15 GMPP Data Hub Open v2.xlsx]1617-Q3'!$B$1:$HA$1000,B484,FALSE),INDIRECT("'" &amp; $C$1 &amp; "'!" &amp; C484)))</t>
  </si>
  <si>
    <t>if(if($L$1&lt;&gt;'GMPP Return'!$F$25,HLOOKUP('GMPP Return'!$C$25,'[2015-12-15 GMPP Data Hub Open v2.xlsx]1617-Q4'!$B$1:$HA$1000,B484,FALSE),INDIRECT("'" &amp; $C$1 &amp; "'!" &amp; C484))="","",IF($L$1&lt;&gt;'GMPP Return'!$F$25,HLOOKUP('GMPP Return'!$C$25,'[2015-12-15 GMPP Data Hub Open v2.xlsx]1617-Q4'!$B$1:$HA$1000,B484,FALSE),INDIRECT("'" &amp; $C$1 &amp; "'!" &amp; C484)))</t>
  </si>
  <si>
    <t>if(if($K$1&lt;&gt;'GMPP Return'!$F$25,HLOOKUP('GMPP Return'!$C$25,'[2015-12-15 GMPP Data Hub Open v2.xlsx]1617-Q3'!$B$1:$HA$1000,B485,FALSE),INDIRECT("'" &amp; $C$1 &amp; "'!" &amp; C485))="","",IF($K$1&lt;&gt;'GMPP Return'!$F$25,HLOOKUP('GMPP Return'!$C$25,'[2015-12-15 GMPP Data Hub Open v2.xlsx]1617-Q3'!$B$1:$HA$1000,B485,FALSE),INDIRECT("'" &amp; $C$1 &amp; "'!" &amp; C485)))</t>
  </si>
  <si>
    <t>if(if($L$1&lt;&gt;'GMPP Return'!$F$25,HLOOKUP('GMPP Return'!$C$25,'[2015-12-15 GMPP Data Hub Open v2.xlsx]1617-Q4'!$B$1:$HA$1000,B485,FALSE),INDIRECT("'" &amp; $C$1 &amp; "'!" &amp; C485))="","",IF($L$1&lt;&gt;'GMPP Return'!$F$25,HLOOKUP('GMPP Return'!$C$25,'[2015-12-15 GMPP Data Hub Open v2.xlsx]1617-Q4'!$B$1:$HA$1000,B485,FALSE),INDIRECT("'" &amp; $C$1 &amp; "'!" &amp; C485)))</t>
  </si>
  <si>
    <t>if(if($K$1&lt;&gt;'GMPP Return'!$F$25,HLOOKUP('GMPP Return'!$C$25,'[2015-12-15 GMPP Data Hub Open v2.xlsx]1617-Q3'!$B$1:$HA$1000,B486,FALSE),INDIRECT("'" &amp; $C$1 &amp; "'!" &amp; C486))="","",IF($K$1&lt;&gt;'GMPP Return'!$F$25,HLOOKUP('GMPP Return'!$C$25,'[2015-12-15 GMPP Data Hub Open v2.xlsx]1617-Q3'!$B$1:$HA$1000,B486,FALSE),INDIRECT("'" &amp; $C$1 &amp; "'!" &amp; C486)))</t>
  </si>
  <si>
    <t>if(if($L$1&lt;&gt;'GMPP Return'!$F$25,HLOOKUP('GMPP Return'!$C$25,'[2015-12-15 GMPP Data Hub Open v2.xlsx]1617-Q4'!$B$1:$HA$1000,B486,FALSE),INDIRECT("'" &amp; $C$1 &amp; "'!" &amp; C486))="","",IF($L$1&lt;&gt;'GMPP Return'!$F$25,HLOOKUP('GMPP Return'!$C$25,'[2015-12-15 GMPP Data Hub Open v2.xlsx]1617-Q4'!$B$1:$HA$1000,B486,FALSE),INDIRECT("'" &amp; $C$1 &amp; "'!" &amp; C486)))</t>
  </si>
  <si>
    <t>if(if($K$1&lt;&gt;'GMPP Return'!$F$25,HLOOKUP('GMPP Return'!$C$25,'[2015-12-15 GMPP Data Hub Open v2.xlsx]1617-Q3'!$B$1:$HA$1000,B487,FALSE),INDIRECT("'" &amp; $C$1 &amp; "'!" &amp; C487))="","",IF($K$1&lt;&gt;'GMPP Return'!$F$25,HLOOKUP('GMPP Return'!$C$25,'[2015-12-15 GMPP Data Hub Open v2.xlsx]1617-Q3'!$B$1:$HA$1000,B487,FALSE),INDIRECT("'" &amp; $C$1 &amp; "'!" &amp; C487)))</t>
  </si>
  <si>
    <t>if(if($L$1&lt;&gt;'GMPP Return'!$F$25,HLOOKUP('GMPP Return'!$C$25,'[2015-12-15 GMPP Data Hub Open v2.xlsx]1617-Q4'!$B$1:$HA$1000,B487,FALSE),INDIRECT("'" &amp; $C$1 &amp; "'!" &amp; C487))="","",IF($L$1&lt;&gt;'GMPP Return'!$F$25,HLOOKUP('GMPP Return'!$C$25,'[2015-12-15 GMPP Data Hub Open v2.xlsx]1617-Q4'!$B$1:$HA$1000,B487,FALSE),INDIRECT("'" &amp; $C$1 &amp; "'!" &amp; C487)))</t>
  </si>
  <si>
    <t>if(if($K$1&lt;&gt;'GMPP Return'!$F$25,HLOOKUP('GMPP Return'!$C$25,'[2015-12-15 GMPP Data Hub Open v2.xlsx]1617-Q3'!$B$1:$HA$1000,B488,FALSE),INDIRECT("'" &amp; $C$1 &amp; "'!" &amp; C488))="","",IF($K$1&lt;&gt;'GMPP Return'!$F$25,HLOOKUP('GMPP Return'!$C$25,'[2015-12-15 GMPP Data Hub Open v2.xlsx]1617-Q3'!$B$1:$HA$1000,B488,FALSE),INDIRECT("'" &amp; $C$1 &amp; "'!" &amp; C488)))</t>
  </si>
  <si>
    <t>if(if($L$1&lt;&gt;'GMPP Return'!$F$25,HLOOKUP('GMPP Return'!$C$25,'[2015-12-15 GMPP Data Hub Open v2.xlsx]1617-Q4'!$B$1:$HA$1000,B488,FALSE),INDIRECT("'" &amp; $C$1 &amp; "'!" &amp; C488))="","",IF($L$1&lt;&gt;'GMPP Return'!$F$25,HLOOKUP('GMPP Return'!$C$25,'[2015-12-15 GMPP Data Hub Open v2.xlsx]1617-Q4'!$B$1:$HA$1000,B488,FALSE),INDIRECT("'" &amp; $C$1 &amp; "'!" &amp; C488)))</t>
  </si>
  <si>
    <t>if(if($K$1&lt;&gt;'GMPP Return'!$F$25,HLOOKUP('GMPP Return'!$C$25,'[2015-12-15 GMPP Data Hub Open v2.xlsx]1617-Q3'!$B$1:$HA$1000,B489,FALSE),INDIRECT("'" &amp; $C$1 &amp; "'!" &amp; C489))="","",IF($K$1&lt;&gt;'GMPP Return'!$F$25,HLOOKUP('GMPP Return'!$C$25,'[2015-12-15 GMPP Data Hub Open v2.xlsx]1617-Q3'!$B$1:$HA$1000,B489,FALSE),INDIRECT("'" &amp; $C$1 &amp; "'!" &amp; C489)))</t>
  </si>
  <si>
    <t>if(if($L$1&lt;&gt;'GMPP Return'!$F$25,HLOOKUP('GMPP Return'!$C$25,'[2015-12-15 GMPP Data Hub Open v2.xlsx]1617-Q4'!$B$1:$HA$1000,B489,FALSE),INDIRECT("'" &amp; $C$1 &amp; "'!" &amp; C489))="","",IF($L$1&lt;&gt;'GMPP Return'!$F$25,HLOOKUP('GMPP Return'!$C$25,'[2015-12-15 GMPP Data Hub Open v2.xlsx]1617-Q4'!$B$1:$HA$1000,B489,FALSE),INDIRECT("'" &amp; $C$1 &amp; "'!" &amp; C489)))</t>
  </si>
  <si>
    <t>if(if($K$1&lt;&gt;'GMPP Return'!$F$25,HLOOKUP('GMPP Return'!$C$25,'[2015-12-15 GMPP Data Hub Open v2.xlsx]1617-Q3'!$B$1:$HA$1000,B490,FALSE),INDIRECT("'" &amp; $C$1 &amp; "'!" &amp; C490))="","",IF($K$1&lt;&gt;'GMPP Return'!$F$25,HLOOKUP('GMPP Return'!$C$25,'[2015-12-15 GMPP Data Hub Open v2.xlsx]1617-Q3'!$B$1:$HA$1000,B490,FALSE),INDIRECT("'" &amp; $C$1 &amp; "'!" &amp; C490)))</t>
  </si>
  <si>
    <t>if(if($L$1&lt;&gt;'GMPP Return'!$F$25,HLOOKUP('GMPP Return'!$C$25,'[2015-12-15 GMPP Data Hub Open v2.xlsx]1617-Q4'!$B$1:$HA$1000,B490,FALSE),INDIRECT("'" &amp; $C$1 &amp; "'!" &amp; C490))="","",IF($L$1&lt;&gt;'GMPP Return'!$F$25,HLOOKUP('GMPP Return'!$C$25,'[2015-12-15 GMPP Data Hub Open v2.xlsx]1617-Q4'!$B$1:$HA$1000,B490,FALSE),INDIRECT("'" &amp; $C$1 &amp; "'!" &amp; C490)))</t>
  </si>
  <si>
    <t>if(if($K$1&lt;&gt;'GMPP Return'!$F$25,HLOOKUP('GMPP Return'!$C$25,'[2015-12-15 GMPP Data Hub Open v2.xlsx]1617-Q3'!$B$1:$HA$1000,B491,FALSE),INDIRECT("'" &amp; $C$1 &amp; "'!" &amp; C491))="","",IF($K$1&lt;&gt;'GMPP Return'!$F$25,HLOOKUP('GMPP Return'!$C$25,'[2015-12-15 GMPP Data Hub Open v2.xlsx]1617-Q3'!$B$1:$HA$1000,B491,FALSE),INDIRECT("'" &amp; $C$1 &amp; "'!" &amp; C491)))</t>
  </si>
  <si>
    <t>if(if($L$1&lt;&gt;'GMPP Return'!$F$25,HLOOKUP('GMPP Return'!$C$25,'[2015-12-15 GMPP Data Hub Open v2.xlsx]1617-Q4'!$B$1:$HA$1000,B491,FALSE),INDIRECT("'" &amp; $C$1 &amp; "'!" &amp; C491))="","",IF($L$1&lt;&gt;'GMPP Return'!$F$25,HLOOKUP('GMPP Return'!$C$25,'[2015-12-15 GMPP Data Hub Open v2.xlsx]1617-Q4'!$B$1:$HA$1000,B491,FALSE),INDIRECT("'" &amp; $C$1 &amp; "'!" &amp; C491)))</t>
  </si>
  <si>
    <t>if(if($K$1&lt;&gt;'GMPP Return'!$F$25,HLOOKUP('GMPP Return'!$C$25,'[2015-12-15 GMPP Data Hub Open v2.xlsx]1617-Q3'!$B$1:$HA$1000,B492,FALSE),INDIRECT("'" &amp; $C$1 &amp; "'!" &amp; C492))="","",IF($K$1&lt;&gt;'GMPP Return'!$F$25,HLOOKUP('GMPP Return'!$C$25,'[2015-12-15 GMPP Data Hub Open v2.xlsx]1617-Q3'!$B$1:$HA$1000,B492,FALSE),INDIRECT("'" &amp; $C$1 &amp; "'!" &amp; C492)))</t>
  </si>
  <si>
    <t>if(if($L$1&lt;&gt;'GMPP Return'!$F$25,HLOOKUP('GMPP Return'!$C$25,'[2015-12-15 GMPP Data Hub Open v2.xlsx]1617-Q4'!$B$1:$HA$1000,B492,FALSE),INDIRECT("'" &amp; $C$1 &amp; "'!" &amp; C492))="","",IF($L$1&lt;&gt;'GMPP Return'!$F$25,HLOOKUP('GMPP Return'!$C$25,'[2015-12-15 GMPP Data Hub Open v2.xlsx]1617-Q4'!$B$1:$HA$1000,B492,FALSE),INDIRECT("'" &amp; $C$1 &amp; "'!" &amp; C492)))</t>
  </si>
  <si>
    <t>if(if($K$1&lt;&gt;'GMPP Return'!$F$25,HLOOKUP('GMPP Return'!$C$25,'[2015-12-15 GMPP Data Hub Open v2.xlsx]1617-Q3'!$B$1:$HA$1000,B493,FALSE),INDIRECT("'" &amp; $C$1 &amp; "'!" &amp; C493))="","",IF($K$1&lt;&gt;'GMPP Return'!$F$25,HLOOKUP('GMPP Return'!$C$25,'[2015-12-15 GMPP Data Hub Open v2.xlsx]1617-Q3'!$B$1:$HA$1000,B493,FALSE),INDIRECT("'" &amp; $C$1 &amp; "'!" &amp; C493)))</t>
  </si>
  <si>
    <t>if(if($L$1&lt;&gt;'GMPP Return'!$F$25,HLOOKUP('GMPP Return'!$C$25,'[2015-12-15 GMPP Data Hub Open v2.xlsx]1617-Q4'!$B$1:$HA$1000,B493,FALSE),INDIRECT("'" &amp; $C$1 &amp; "'!" &amp; C493))="","",IF($L$1&lt;&gt;'GMPP Return'!$F$25,HLOOKUP('GMPP Return'!$C$25,'[2015-12-15 GMPP Data Hub Open v2.xlsx]1617-Q4'!$B$1:$HA$1000,B493,FALSE),INDIRECT("'" &amp; $C$1 &amp; "'!" &amp; C493)))</t>
  </si>
  <si>
    <t>if(if($K$1&lt;&gt;'GMPP Return'!$F$25,HLOOKUP('GMPP Return'!$C$25,'[2015-12-15 GMPP Data Hub Open v2.xlsx]1617-Q3'!$B$1:$HA$1000,B494,FALSE),INDIRECT("'" &amp; $C$1 &amp; "'!" &amp; C494))="","",IF($K$1&lt;&gt;'GMPP Return'!$F$25,HLOOKUP('GMPP Return'!$C$25,'[2015-12-15 GMPP Data Hub Open v2.xlsx]1617-Q3'!$B$1:$HA$1000,B494,FALSE),INDIRECT("'" &amp; $C$1 &amp; "'!" &amp; C494)))</t>
  </si>
  <si>
    <t>if(if($L$1&lt;&gt;'GMPP Return'!$F$25,HLOOKUP('GMPP Return'!$C$25,'[2015-12-15 GMPP Data Hub Open v2.xlsx]1617-Q4'!$B$1:$HA$1000,B494,FALSE),INDIRECT("'" &amp; $C$1 &amp; "'!" &amp; C494))="","",IF($L$1&lt;&gt;'GMPP Return'!$F$25,HLOOKUP('GMPP Return'!$C$25,'[2015-12-15 GMPP Data Hub Open v2.xlsx]1617-Q4'!$B$1:$HA$1000,B494,FALSE),INDIRECT("'" &amp; $C$1 &amp; "'!" &amp; C494)))</t>
  </si>
  <si>
    <t>if(if($K$1&lt;&gt;'GMPP Return'!$F$25,HLOOKUP('GMPP Return'!$C$25,'[2015-12-15 GMPP Data Hub Open v2.xlsx]1617-Q3'!$B$1:$HA$1000,B495,FALSE),INDIRECT("'" &amp; $C$1 &amp; "'!" &amp; C495))="","",IF($K$1&lt;&gt;'GMPP Return'!$F$25,HLOOKUP('GMPP Return'!$C$25,'[2015-12-15 GMPP Data Hub Open v2.xlsx]1617-Q3'!$B$1:$HA$1000,B495,FALSE),INDIRECT("'" &amp; $C$1 &amp; "'!" &amp; C495)))</t>
  </si>
  <si>
    <t>if(if($L$1&lt;&gt;'GMPP Return'!$F$25,HLOOKUP('GMPP Return'!$C$25,'[2015-12-15 GMPP Data Hub Open v2.xlsx]1617-Q4'!$B$1:$HA$1000,B495,FALSE),INDIRECT("'" &amp; $C$1 &amp; "'!" &amp; C495))="","",IF($L$1&lt;&gt;'GMPP Return'!$F$25,HLOOKUP('GMPP Return'!$C$25,'[2015-12-15 GMPP Data Hub Open v2.xlsx]1617-Q4'!$B$1:$HA$1000,B495,FALSE),INDIRECT("'" &amp; $C$1 &amp; "'!" &amp; C495)))</t>
  </si>
  <si>
    <t>if(if($K$1&lt;&gt;'GMPP Return'!$F$25,HLOOKUP('GMPP Return'!$C$25,'[2015-12-15 GMPP Data Hub Open v2.xlsx]1617-Q3'!$B$1:$HA$1000,B496,FALSE),INDIRECT("'" &amp; $C$1 &amp; "'!" &amp; C496))="","",IF($K$1&lt;&gt;'GMPP Return'!$F$25,HLOOKUP('GMPP Return'!$C$25,'[2015-12-15 GMPP Data Hub Open v2.xlsx]1617-Q3'!$B$1:$HA$1000,B496,FALSE),INDIRECT("'" &amp; $C$1 &amp; "'!" &amp; C496)))</t>
  </si>
  <si>
    <t>if(if($L$1&lt;&gt;'GMPP Return'!$F$25,HLOOKUP('GMPP Return'!$C$25,'[2015-12-15 GMPP Data Hub Open v2.xlsx]1617-Q4'!$B$1:$HA$1000,B496,FALSE),INDIRECT("'" &amp; $C$1 &amp; "'!" &amp; C496))="","",IF($L$1&lt;&gt;'GMPP Return'!$F$25,HLOOKUP('GMPP Return'!$C$25,'[2015-12-15 GMPP Data Hub Open v2.xlsx]1617-Q4'!$B$1:$HA$1000,B496,FALSE),INDIRECT("'" &amp; $C$1 &amp; "'!" &amp; C496)))</t>
  </si>
  <si>
    <t>if(if($K$1&lt;&gt;'GMPP Return'!$F$25,HLOOKUP('GMPP Return'!$C$25,'[2015-12-15 GMPP Data Hub Open v2.xlsx]1617-Q3'!$B$1:$HA$1000,B497,FALSE),INDIRECT("'" &amp; $C$1 &amp; "'!" &amp; C497))="","",IF($K$1&lt;&gt;'GMPP Return'!$F$25,HLOOKUP('GMPP Return'!$C$25,'[2015-12-15 GMPP Data Hub Open v2.xlsx]1617-Q3'!$B$1:$HA$1000,B497,FALSE),INDIRECT("'" &amp; $C$1 &amp; "'!" &amp; C497)))</t>
  </si>
  <si>
    <t>if(if($L$1&lt;&gt;'GMPP Return'!$F$25,HLOOKUP('GMPP Return'!$C$25,'[2015-12-15 GMPP Data Hub Open v2.xlsx]1617-Q4'!$B$1:$HA$1000,B497,FALSE),INDIRECT("'" &amp; $C$1 &amp; "'!" &amp; C497))="","",IF($L$1&lt;&gt;'GMPP Return'!$F$25,HLOOKUP('GMPP Return'!$C$25,'[2015-12-15 GMPP Data Hub Open v2.xlsx]1617-Q4'!$B$1:$HA$1000,B497,FALSE),INDIRECT("'" &amp; $C$1 &amp; "'!" &amp; C497)))</t>
  </si>
  <si>
    <t>if(if($K$1&lt;&gt;'GMPP Return'!$F$25,HLOOKUP('GMPP Return'!$C$25,'[2015-12-15 GMPP Data Hub Open v2.xlsx]1617-Q3'!$B$1:$HA$1000,B498,FALSE),INDIRECT("'" &amp; $C$1 &amp; "'!" &amp; C498))="","",IF($K$1&lt;&gt;'GMPP Return'!$F$25,HLOOKUP('GMPP Return'!$C$25,'[2015-12-15 GMPP Data Hub Open v2.xlsx]1617-Q3'!$B$1:$HA$1000,B498,FALSE),INDIRECT("'" &amp; $C$1 &amp; "'!" &amp; C498)))</t>
  </si>
  <si>
    <t>if(if($L$1&lt;&gt;'GMPP Return'!$F$25,HLOOKUP('GMPP Return'!$C$25,'[2015-12-15 GMPP Data Hub Open v2.xlsx]1617-Q4'!$B$1:$HA$1000,B498,FALSE),INDIRECT("'" &amp; $C$1 &amp; "'!" &amp; C498))="","",IF($L$1&lt;&gt;'GMPP Return'!$F$25,HLOOKUP('GMPP Return'!$C$25,'[2015-12-15 GMPP Data Hub Open v2.xlsx]1617-Q4'!$B$1:$HA$1000,B498,FALSE),INDIRECT("'" &amp; $C$1 &amp; "'!" &amp; C498)))</t>
  </si>
  <si>
    <t>if(if($K$1&lt;&gt;'GMPP Return'!$F$25,HLOOKUP('GMPP Return'!$C$25,'[2015-12-15 GMPP Data Hub Open v2.xlsx]1617-Q3'!$B$1:$HA$1000,B499,FALSE),INDIRECT("'" &amp; $C$1 &amp; "'!" &amp; C499))="","",IF($K$1&lt;&gt;'GMPP Return'!$F$25,HLOOKUP('GMPP Return'!$C$25,'[2015-12-15 GMPP Data Hub Open v2.xlsx]1617-Q3'!$B$1:$HA$1000,B499,FALSE),INDIRECT("'" &amp; $C$1 &amp; "'!" &amp; C499)))</t>
  </si>
  <si>
    <t>if(if($L$1&lt;&gt;'GMPP Return'!$F$25,HLOOKUP('GMPP Return'!$C$25,'[2015-12-15 GMPP Data Hub Open v2.xlsx]1617-Q4'!$B$1:$HA$1000,B499,FALSE),INDIRECT("'" &amp; $C$1 &amp; "'!" &amp; C499))="","",IF($L$1&lt;&gt;'GMPP Return'!$F$25,HLOOKUP('GMPP Return'!$C$25,'[2015-12-15 GMPP Data Hub Open v2.xlsx]1617-Q4'!$B$1:$HA$1000,B499,FALSE),INDIRECT("'" &amp; $C$1 &amp; "'!" &amp; C499)))</t>
  </si>
  <si>
    <t>if(if($K$1&lt;&gt;'GMPP Return'!$F$25,HLOOKUP('GMPP Return'!$C$25,'[2015-12-15 GMPP Data Hub Open v2.xlsx]1617-Q3'!$B$1:$HA$1000,B500,FALSE),INDIRECT("'" &amp; $C$1 &amp; "'!" &amp; C500))="","",IF($K$1&lt;&gt;'GMPP Return'!$F$25,HLOOKUP('GMPP Return'!$C$25,'[2015-12-15 GMPP Data Hub Open v2.xlsx]1617-Q3'!$B$1:$HA$1000,B500,FALSE),INDIRECT("'" &amp; $C$1 &amp; "'!" &amp; C500)))</t>
  </si>
  <si>
    <t>if(if($L$1&lt;&gt;'GMPP Return'!$F$25,HLOOKUP('GMPP Return'!$C$25,'[2015-12-15 GMPP Data Hub Open v2.xlsx]1617-Q4'!$B$1:$HA$1000,B500,FALSE),INDIRECT("'" &amp; $C$1 &amp; "'!" &amp; C500))="","",IF($L$1&lt;&gt;'GMPP Return'!$F$25,HLOOKUP('GMPP Return'!$C$25,'[2015-12-15 GMPP Data Hub Open v2.xlsx]1617-Q4'!$B$1:$HA$1000,B500,FALSE),INDIRECT("'" &amp; $C$1 &amp; "'!" &amp; C500)))</t>
  </si>
  <si>
    <t>if(if($K$1&lt;&gt;'GMPP Return'!$F$25,HLOOKUP('GMPP Return'!$C$25,'[2015-12-15 GMPP Data Hub Open v2.xlsx]1617-Q3'!$B$1:$HA$1000,B501,FALSE),INDIRECT("'" &amp; $C$1 &amp; "'!" &amp; C501))="","",IF($K$1&lt;&gt;'GMPP Return'!$F$25,HLOOKUP('GMPP Return'!$C$25,'[2015-12-15 GMPP Data Hub Open v2.xlsx]1617-Q3'!$B$1:$HA$1000,B501,FALSE),INDIRECT("'" &amp; $C$1 &amp; "'!" &amp; C501)))</t>
  </si>
  <si>
    <t>if(if($L$1&lt;&gt;'GMPP Return'!$F$25,HLOOKUP('GMPP Return'!$C$25,'[2015-12-15 GMPP Data Hub Open v2.xlsx]1617-Q4'!$B$1:$HA$1000,B501,FALSE),INDIRECT("'" &amp; $C$1 &amp; "'!" &amp; C501))="","",IF($L$1&lt;&gt;'GMPP Return'!$F$25,HLOOKUP('GMPP Return'!$C$25,'[2015-12-15 GMPP Data Hub Open v2.xlsx]1617-Q4'!$B$1:$HA$1000,B501,FALSE),INDIRECT("'" &amp; $C$1 &amp; "'!" &amp; C501)))</t>
  </si>
  <si>
    <t>if(if($K$1&lt;&gt;'GMPP Return'!$F$25,HLOOKUP('GMPP Return'!$C$25,'[2015-12-15 GMPP Data Hub Open v2.xlsx]1617-Q3'!$B$1:$HA$1000,B502,FALSE),INDIRECT("'" &amp; $C$1 &amp; "'!" &amp; C502))="","",IF($K$1&lt;&gt;'GMPP Return'!$F$25,HLOOKUP('GMPP Return'!$C$25,'[2015-12-15 GMPP Data Hub Open v2.xlsx]1617-Q3'!$B$1:$HA$1000,B502,FALSE),INDIRECT("'" &amp; $C$1 &amp; "'!" &amp; C502)))</t>
  </si>
  <si>
    <t>if(if($L$1&lt;&gt;'GMPP Return'!$F$25,HLOOKUP('GMPP Return'!$C$25,'[2015-12-15 GMPP Data Hub Open v2.xlsx]1617-Q4'!$B$1:$HA$1000,B502,FALSE),INDIRECT("'" &amp; $C$1 &amp; "'!" &amp; C502))="","",IF($L$1&lt;&gt;'GMPP Return'!$F$25,HLOOKUP('GMPP Return'!$C$25,'[2015-12-15 GMPP Data Hub Open v2.xlsx]1617-Q4'!$B$1:$HA$1000,B502,FALSE),INDIRECT("'" &amp; $C$1 &amp; "'!" &amp; C502)))</t>
  </si>
  <si>
    <t>if(if($K$1&lt;&gt;'GMPP Return'!$F$25,HLOOKUP('GMPP Return'!$C$25,'[2015-12-15 GMPP Data Hub Open v2.xlsx]1617-Q3'!$B$1:$HA$1000,B503,FALSE),INDIRECT("'" &amp; $C$1 &amp; "'!" &amp; C503))="","",IF($K$1&lt;&gt;'GMPP Return'!$F$25,HLOOKUP('GMPP Return'!$C$25,'[2015-12-15 GMPP Data Hub Open v2.xlsx]1617-Q3'!$B$1:$HA$1000,B503,FALSE),INDIRECT("'" &amp; $C$1 &amp; "'!" &amp; C503)))</t>
  </si>
  <si>
    <t>if(if($L$1&lt;&gt;'GMPP Return'!$F$25,HLOOKUP('GMPP Return'!$C$25,'[2015-12-15 GMPP Data Hub Open v2.xlsx]1617-Q4'!$B$1:$HA$1000,B503,FALSE),INDIRECT("'" &amp; $C$1 &amp; "'!" &amp; C503))="","",IF($L$1&lt;&gt;'GMPP Return'!$F$25,HLOOKUP('GMPP Return'!$C$25,'[2015-12-15 GMPP Data Hub Open v2.xlsx]1617-Q4'!$B$1:$HA$1000,B503,FALSE),INDIRECT("'" &amp; $C$1 &amp; "'!" &amp; C503)))</t>
  </si>
  <si>
    <t>if(if($K$1&lt;&gt;'GMPP Return'!$F$25,HLOOKUP('GMPP Return'!$C$25,'[2015-12-15 GMPP Data Hub Open v2.xlsx]1617-Q3'!$B$1:$HA$1000,B504,FALSE),INDIRECT("'" &amp; $C$1 &amp; "'!" &amp; C504))="","",IF($K$1&lt;&gt;'GMPP Return'!$F$25,HLOOKUP('GMPP Return'!$C$25,'[2015-12-15 GMPP Data Hub Open v2.xlsx]1617-Q3'!$B$1:$HA$1000,B504,FALSE),INDIRECT("'" &amp; $C$1 &amp; "'!" &amp; C504)))</t>
  </si>
  <si>
    <t>if(if($L$1&lt;&gt;'GMPP Return'!$F$25,HLOOKUP('GMPP Return'!$C$25,'[2015-12-15 GMPP Data Hub Open v2.xlsx]1617-Q4'!$B$1:$HA$1000,B504,FALSE),INDIRECT("'" &amp; $C$1 &amp; "'!" &amp; C504))="","",IF($L$1&lt;&gt;'GMPP Return'!$F$25,HLOOKUP('GMPP Return'!$C$25,'[2015-12-15 GMPP Data Hub Open v2.xlsx]1617-Q4'!$B$1:$HA$1000,B504,FALSE),INDIRECT("'" &amp; $C$1 &amp; "'!" &amp; C504)))</t>
  </si>
  <si>
    <t>if(if($K$1&lt;&gt;'GMPP Return'!$F$25,HLOOKUP('GMPP Return'!$C$25,'[2015-12-15 GMPP Data Hub Open v2.xlsx]1617-Q3'!$B$1:$HA$1000,B505,FALSE),INDIRECT("'" &amp; $C$1 &amp; "'!" &amp; C505))="","",IF($K$1&lt;&gt;'GMPP Return'!$F$25,HLOOKUP('GMPP Return'!$C$25,'[2015-12-15 GMPP Data Hub Open v2.xlsx]1617-Q3'!$B$1:$HA$1000,B505,FALSE),INDIRECT("'" &amp; $C$1 &amp; "'!" &amp; C505)))</t>
  </si>
  <si>
    <t>if(if($L$1&lt;&gt;'GMPP Return'!$F$25,HLOOKUP('GMPP Return'!$C$25,'[2015-12-15 GMPP Data Hub Open v2.xlsx]1617-Q4'!$B$1:$HA$1000,B505,FALSE),INDIRECT("'" &amp; $C$1 &amp; "'!" &amp; C505))="","",IF($L$1&lt;&gt;'GMPP Return'!$F$25,HLOOKUP('GMPP Return'!$C$25,'[2015-12-15 GMPP Data Hub Open v2.xlsx]1617-Q4'!$B$1:$HA$1000,B505,FALSE),INDIRECT("'" &amp; $C$1 &amp; "'!" &amp; C505)))</t>
  </si>
  <si>
    <t>if(if($K$1&lt;&gt;'GMPP Return'!$F$25,HLOOKUP('GMPP Return'!$C$25,'[2015-12-15 GMPP Data Hub Open v2.xlsx]1617-Q3'!$B$1:$HA$1000,B506,FALSE),INDIRECT("'" &amp; $C$1 &amp; "'!" &amp; C506))="","",IF($K$1&lt;&gt;'GMPP Return'!$F$25,HLOOKUP('GMPP Return'!$C$25,'[2015-12-15 GMPP Data Hub Open v2.xlsx]1617-Q3'!$B$1:$HA$1000,B506,FALSE),INDIRECT("'" &amp; $C$1 &amp; "'!" &amp; C506)))</t>
  </si>
  <si>
    <t>if(if($L$1&lt;&gt;'GMPP Return'!$F$25,HLOOKUP('GMPP Return'!$C$25,'[2015-12-15 GMPP Data Hub Open v2.xlsx]1617-Q4'!$B$1:$HA$1000,B506,FALSE),INDIRECT("'" &amp; $C$1 &amp; "'!" &amp; C506))="","",IF($L$1&lt;&gt;'GMPP Return'!$F$25,HLOOKUP('GMPP Return'!$C$25,'[2015-12-15 GMPP Data Hub Open v2.xlsx]1617-Q4'!$B$1:$HA$1000,B506,FALSE),INDIRECT("'" &amp; $C$1 &amp; "'!" &amp; C506)))</t>
  </si>
  <si>
    <t>if(if($K$1&lt;&gt;'GMPP Return'!$F$25,HLOOKUP('GMPP Return'!$C$25,'[2015-12-15 GMPP Data Hub Open v2.xlsx]1617-Q3'!$B$1:$HA$1000,B507,FALSE),INDIRECT("'" &amp; $C$1 &amp; "'!" &amp; C507))="","",IF($K$1&lt;&gt;'GMPP Return'!$F$25,HLOOKUP('GMPP Return'!$C$25,'[2015-12-15 GMPP Data Hub Open v2.xlsx]1617-Q3'!$B$1:$HA$1000,B507,FALSE),INDIRECT("'" &amp; $C$1 &amp; "'!" &amp; C507)))</t>
  </si>
  <si>
    <t>if(if($L$1&lt;&gt;'GMPP Return'!$F$25,HLOOKUP('GMPP Return'!$C$25,'[2015-12-15 GMPP Data Hub Open v2.xlsx]1617-Q4'!$B$1:$HA$1000,B507,FALSE),INDIRECT("'" &amp; $C$1 &amp; "'!" &amp; C507))="","",IF($L$1&lt;&gt;'GMPP Return'!$F$25,HLOOKUP('GMPP Return'!$C$25,'[2015-12-15 GMPP Data Hub Open v2.xlsx]1617-Q4'!$B$1:$HA$1000,B507,FALSE),INDIRECT("'" &amp; $C$1 &amp; "'!" &amp; C507)))</t>
  </si>
  <si>
    <t>if(if($K$1&lt;&gt;'GMPP Return'!$F$25,HLOOKUP('GMPP Return'!$C$25,'[2015-12-15 GMPP Data Hub Open v2.xlsx]1617-Q3'!$B$1:$HA$1000,B508,FALSE),INDIRECT("'" &amp; $C$1 &amp; "'!" &amp; C508))="","",IF($K$1&lt;&gt;'GMPP Return'!$F$25,HLOOKUP('GMPP Return'!$C$25,'[2015-12-15 GMPP Data Hub Open v2.xlsx]1617-Q3'!$B$1:$HA$1000,B508,FALSE),INDIRECT("'" &amp; $C$1 &amp; "'!" &amp; C508)))</t>
  </si>
  <si>
    <t>if(if($L$1&lt;&gt;'GMPP Return'!$F$25,HLOOKUP('GMPP Return'!$C$25,'[2015-12-15 GMPP Data Hub Open v2.xlsx]1617-Q4'!$B$1:$HA$1000,B508,FALSE),INDIRECT("'" &amp; $C$1 &amp; "'!" &amp; C508))="","",IF($L$1&lt;&gt;'GMPP Return'!$F$25,HLOOKUP('GMPP Return'!$C$25,'[2015-12-15 GMPP Data Hub Open v2.xlsx]1617-Q4'!$B$1:$HA$1000,B508,FALSE),INDIRECT("'" &amp; $C$1 &amp; "'!" &amp; C508)))</t>
  </si>
  <si>
    <t>if(if($K$1&lt;&gt;'GMPP Return'!$F$25,HLOOKUP('GMPP Return'!$C$25,'[2015-12-15 GMPP Data Hub Open v2.xlsx]1617-Q3'!$B$1:$HA$1000,B509,FALSE),INDIRECT("'" &amp; $C$1 &amp; "'!" &amp; C509))="","",IF($K$1&lt;&gt;'GMPP Return'!$F$25,HLOOKUP('GMPP Return'!$C$25,'[2015-12-15 GMPP Data Hub Open v2.xlsx]1617-Q3'!$B$1:$HA$1000,B509,FALSE),INDIRECT("'" &amp; $C$1 &amp; "'!" &amp; C509)))</t>
  </si>
  <si>
    <t>if(if($L$1&lt;&gt;'GMPP Return'!$F$25,HLOOKUP('GMPP Return'!$C$25,'[2015-12-15 GMPP Data Hub Open v2.xlsx]1617-Q4'!$B$1:$HA$1000,B509,FALSE),INDIRECT("'" &amp; $C$1 &amp; "'!" &amp; C509))="","",IF($L$1&lt;&gt;'GMPP Return'!$F$25,HLOOKUP('GMPP Return'!$C$25,'[2015-12-15 GMPP Data Hub Open v2.xlsx]1617-Q4'!$B$1:$HA$1000,B509,FALSE),INDIRECT("'" &amp; $C$1 &amp; "'!" &amp; C509)))</t>
  </si>
  <si>
    <t>if(if($K$1&lt;&gt;'GMPP Return'!$F$25,HLOOKUP('GMPP Return'!$C$25,'[2015-12-15 GMPP Data Hub Open v2.xlsx]1617-Q3'!$B$1:$HA$1000,B510,FALSE),INDIRECT("'" &amp; $C$1 &amp; "'!" &amp; C510))="","",IF($K$1&lt;&gt;'GMPP Return'!$F$25,HLOOKUP('GMPP Return'!$C$25,'[2015-12-15 GMPP Data Hub Open v2.xlsx]1617-Q3'!$B$1:$HA$1000,B510,FALSE),INDIRECT("'" &amp; $C$1 &amp; "'!" &amp; C510)))</t>
  </si>
  <si>
    <t>if(if($L$1&lt;&gt;'GMPP Return'!$F$25,HLOOKUP('GMPP Return'!$C$25,'[2015-12-15 GMPP Data Hub Open v2.xlsx]1617-Q4'!$B$1:$HA$1000,B510,FALSE),INDIRECT("'" &amp; $C$1 &amp; "'!" &amp; C510))="","",IF($L$1&lt;&gt;'GMPP Return'!$F$25,HLOOKUP('GMPP Return'!$C$25,'[2015-12-15 GMPP Data Hub Open v2.xlsx]1617-Q4'!$B$1:$HA$1000,B510,FALSE),INDIRECT("'" &amp; $C$1 &amp; "'!" &amp; C510)))</t>
  </si>
  <si>
    <t>if(if($K$1&lt;&gt;'GMPP Return'!$F$25,HLOOKUP('GMPP Return'!$C$25,'[2015-12-15 GMPP Data Hub Open v2.xlsx]1617-Q3'!$B$1:$HA$1000,B511,FALSE),INDIRECT("'" &amp; $C$1 &amp; "'!" &amp; C511))="","",IF($K$1&lt;&gt;'GMPP Return'!$F$25,HLOOKUP('GMPP Return'!$C$25,'[2015-12-15 GMPP Data Hub Open v2.xlsx]1617-Q3'!$B$1:$HA$1000,B511,FALSE),INDIRECT("'" &amp; $C$1 &amp; "'!" &amp; C511)))</t>
  </si>
  <si>
    <t>if(if($L$1&lt;&gt;'GMPP Return'!$F$25,HLOOKUP('GMPP Return'!$C$25,'[2015-12-15 GMPP Data Hub Open v2.xlsx]1617-Q4'!$B$1:$HA$1000,B511,FALSE),INDIRECT("'" &amp; $C$1 &amp; "'!" &amp; C511))="","",IF($L$1&lt;&gt;'GMPP Return'!$F$25,HLOOKUP('GMPP Return'!$C$25,'[2015-12-15 GMPP Data Hub Open v2.xlsx]1617-Q4'!$B$1:$HA$1000,B511,FALSE),INDIRECT("'" &amp; $C$1 &amp; "'!" &amp; C511)))</t>
  </si>
  <si>
    <t>if(if($K$1&lt;&gt;'GMPP Return'!$F$25,HLOOKUP('GMPP Return'!$C$25,'[2015-12-15 GMPP Data Hub Open v2.xlsx]1617-Q3'!$B$1:$HA$1000,B512,FALSE),INDIRECT("'" &amp; $C$1 &amp; "'!" &amp; C512))="","",IF($K$1&lt;&gt;'GMPP Return'!$F$25,HLOOKUP('GMPP Return'!$C$25,'[2015-12-15 GMPP Data Hub Open v2.xlsx]1617-Q3'!$B$1:$HA$1000,B512,FALSE),INDIRECT("'" &amp; $C$1 &amp; "'!" &amp; C512)))</t>
  </si>
  <si>
    <t>if(if($L$1&lt;&gt;'GMPP Return'!$F$25,HLOOKUP('GMPP Return'!$C$25,'[2015-12-15 GMPP Data Hub Open v2.xlsx]1617-Q4'!$B$1:$HA$1000,B512,FALSE),INDIRECT("'" &amp; $C$1 &amp; "'!" &amp; C512))="","",IF($L$1&lt;&gt;'GMPP Return'!$F$25,HLOOKUP('GMPP Return'!$C$25,'[2015-12-15 GMPP Data Hub Open v2.xlsx]1617-Q4'!$B$1:$HA$1000,B512,FALSE),INDIRECT("'" &amp; $C$1 &amp; "'!" &amp; C512)))</t>
  </si>
  <si>
    <t>if(if($K$1&lt;&gt;'GMPP Return'!$F$25,HLOOKUP('GMPP Return'!$C$25,'[2015-12-15 GMPP Data Hub Open v2.xlsx]1617-Q3'!$B$1:$HA$1000,B513,FALSE),INDIRECT("'" &amp; $C$1 &amp; "'!" &amp; C513))="","",IF($K$1&lt;&gt;'GMPP Return'!$F$25,HLOOKUP('GMPP Return'!$C$25,'[2015-12-15 GMPP Data Hub Open v2.xlsx]1617-Q3'!$B$1:$HA$1000,B513,FALSE),INDIRECT("'" &amp; $C$1 &amp; "'!" &amp; C513)))</t>
  </si>
  <si>
    <t>if(if($L$1&lt;&gt;'GMPP Return'!$F$25,HLOOKUP('GMPP Return'!$C$25,'[2015-12-15 GMPP Data Hub Open v2.xlsx]1617-Q4'!$B$1:$HA$1000,B513,FALSE),INDIRECT("'" &amp; $C$1 &amp; "'!" &amp; C513))="","",IF($L$1&lt;&gt;'GMPP Return'!$F$25,HLOOKUP('GMPP Return'!$C$25,'[2015-12-15 GMPP Data Hub Open v2.xlsx]1617-Q4'!$B$1:$HA$1000,B513,FALSE),INDIRECT("'" &amp; $C$1 &amp; "'!" &amp; C513)))</t>
  </si>
  <si>
    <t>if(if($K$1&lt;&gt;'GMPP Return'!$F$25,HLOOKUP('GMPP Return'!$C$25,'[2015-12-15 GMPP Data Hub Open v2.xlsx]1617-Q3'!$B$1:$HA$1000,B514,FALSE),INDIRECT("'" &amp; $C$1 &amp; "'!" &amp; C514))="","",IF($K$1&lt;&gt;'GMPP Return'!$F$25,HLOOKUP('GMPP Return'!$C$25,'[2015-12-15 GMPP Data Hub Open v2.xlsx]1617-Q3'!$B$1:$HA$1000,B514,FALSE),INDIRECT("'" &amp; $C$1 &amp; "'!" &amp; C514)))</t>
  </si>
  <si>
    <t>if(if($L$1&lt;&gt;'GMPP Return'!$F$25,HLOOKUP('GMPP Return'!$C$25,'[2015-12-15 GMPP Data Hub Open v2.xlsx]1617-Q4'!$B$1:$HA$1000,B514,FALSE),INDIRECT("'" &amp; $C$1 &amp; "'!" &amp; C514))="","",IF($L$1&lt;&gt;'GMPP Return'!$F$25,HLOOKUP('GMPP Return'!$C$25,'[2015-12-15 GMPP Data Hub Open v2.xlsx]1617-Q4'!$B$1:$HA$1000,B514,FALSE),INDIRECT("'" &amp; $C$1 &amp; "'!" &amp; C514)))</t>
  </si>
  <si>
    <t>if(if($K$1&lt;&gt;'GMPP Return'!$F$25,HLOOKUP('GMPP Return'!$C$25,'[2015-12-15 GMPP Data Hub Open v2.xlsx]1617-Q3'!$B$1:$HA$1000,B515,FALSE),INDIRECT("'" &amp; $C$1 &amp; "'!" &amp; C515))="","",IF($K$1&lt;&gt;'GMPP Return'!$F$25,HLOOKUP('GMPP Return'!$C$25,'[2015-12-15 GMPP Data Hub Open v2.xlsx]1617-Q3'!$B$1:$HA$1000,B515,FALSE),INDIRECT("'" &amp; $C$1 &amp; "'!" &amp; C515)))</t>
  </si>
  <si>
    <t>if(if($L$1&lt;&gt;'GMPP Return'!$F$25,HLOOKUP('GMPP Return'!$C$25,'[2015-12-15 GMPP Data Hub Open v2.xlsx]1617-Q4'!$B$1:$HA$1000,B515,FALSE),INDIRECT("'" &amp; $C$1 &amp; "'!" &amp; C515))="","",IF($L$1&lt;&gt;'GMPP Return'!$F$25,HLOOKUP('GMPP Return'!$C$25,'[2015-12-15 GMPP Data Hub Open v2.xlsx]1617-Q4'!$B$1:$HA$1000,B515,FALSE),INDIRECT("'" &amp; $C$1 &amp; "'!" &amp; C515)))</t>
  </si>
  <si>
    <t>if(if($K$1&lt;&gt;'GMPP Return'!$F$25,HLOOKUP('GMPP Return'!$C$25,'[2015-12-15 GMPP Data Hub Open v2.xlsx]1617-Q3'!$B$1:$HA$1000,B516,FALSE),INDIRECT("'" &amp; $C$1 &amp; "'!" &amp; C516))="","",IF($K$1&lt;&gt;'GMPP Return'!$F$25,HLOOKUP('GMPP Return'!$C$25,'[2015-12-15 GMPP Data Hub Open v2.xlsx]1617-Q3'!$B$1:$HA$1000,B516,FALSE),INDIRECT("'" &amp; $C$1 &amp; "'!" &amp; C516)))</t>
  </si>
  <si>
    <t>if(if($L$1&lt;&gt;'GMPP Return'!$F$25,HLOOKUP('GMPP Return'!$C$25,'[2015-12-15 GMPP Data Hub Open v2.xlsx]1617-Q4'!$B$1:$HA$1000,B516,FALSE),INDIRECT("'" &amp; $C$1 &amp; "'!" &amp; C516))="","",IF($L$1&lt;&gt;'GMPP Return'!$F$25,HLOOKUP('GMPP Return'!$C$25,'[2015-12-15 GMPP Data Hub Open v2.xlsx]1617-Q4'!$B$1:$HA$1000,B516,FALSE),INDIRECT("'" &amp; $C$1 &amp; "'!" &amp; C516)))</t>
  </si>
  <si>
    <t>if(if($K$1&lt;&gt;'GMPP Return'!$F$25,HLOOKUP('GMPP Return'!$C$25,'[2015-12-15 GMPP Data Hub Open v2.xlsx]1617-Q3'!$B$1:$HA$1000,B517,FALSE),INDIRECT("'" &amp; $C$1 &amp; "'!" &amp; C517))="","",IF($K$1&lt;&gt;'GMPP Return'!$F$25,HLOOKUP('GMPP Return'!$C$25,'[2015-12-15 GMPP Data Hub Open v2.xlsx]1617-Q3'!$B$1:$HA$1000,B517,FALSE),INDIRECT("'" &amp; $C$1 &amp; "'!" &amp; C517)))</t>
  </si>
  <si>
    <t>if(if($L$1&lt;&gt;'GMPP Return'!$F$25,HLOOKUP('GMPP Return'!$C$25,'[2015-12-15 GMPP Data Hub Open v2.xlsx]1617-Q4'!$B$1:$HA$1000,B517,FALSE),INDIRECT("'" &amp; $C$1 &amp; "'!" &amp; C517))="","",IF($L$1&lt;&gt;'GMPP Return'!$F$25,HLOOKUP('GMPP Return'!$C$25,'[2015-12-15 GMPP Data Hub Open v2.xlsx]1617-Q4'!$B$1:$HA$1000,B517,FALSE),INDIRECT("'" &amp; $C$1 &amp; "'!" &amp; C517)))</t>
  </si>
  <si>
    <t>if(if($K$1&lt;&gt;'GMPP Return'!$F$25,HLOOKUP('GMPP Return'!$C$25,'[2015-12-15 GMPP Data Hub Open v2.xlsx]1617-Q3'!$B$1:$HA$1000,B518,FALSE),INDIRECT("'" &amp; $C$1 &amp; "'!" &amp; C518))="","",IF($K$1&lt;&gt;'GMPP Return'!$F$25,HLOOKUP('GMPP Return'!$C$25,'[2015-12-15 GMPP Data Hub Open v2.xlsx]1617-Q3'!$B$1:$HA$1000,B518,FALSE),INDIRECT("'" &amp; $C$1 &amp; "'!" &amp; C518)))</t>
  </si>
  <si>
    <t>if(if($L$1&lt;&gt;'GMPP Return'!$F$25,HLOOKUP('GMPP Return'!$C$25,'[2015-12-15 GMPP Data Hub Open v2.xlsx]1617-Q4'!$B$1:$HA$1000,B518,FALSE),INDIRECT("'" &amp; $C$1 &amp; "'!" &amp; C518))="","",IF($L$1&lt;&gt;'GMPP Return'!$F$25,HLOOKUP('GMPP Return'!$C$25,'[2015-12-15 GMPP Data Hub Open v2.xlsx]1617-Q4'!$B$1:$HA$1000,B518,FALSE),INDIRECT("'" &amp; $C$1 &amp; "'!" &amp; C518)))</t>
  </si>
  <si>
    <t>if(if($K$1&lt;&gt;'GMPP Return'!$F$25,HLOOKUP('GMPP Return'!$C$25,'[2015-12-15 GMPP Data Hub Open v2.xlsx]1617-Q3'!$B$1:$HA$1000,B519,FALSE),INDIRECT("'" &amp; $C$1 &amp; "'!" &amp; C519))="","",IF($K$1&lt;&gt;'GMPP Return'!$F$25,HLOOKUP('GMPP Return'!$C$25,'[2015-12-15 GMPP Data Hub Open v2.xlsx]1617-Q3'!$B$1:$HA$1000,B519,FALSE),INDIRECT("'" &amp; $C$1 &amp; "'!" &amp; C519)))</t>
  </si>
  <si>
    <t>if(if($L$1&lt;&gt;'GMPP Return'!$F$25,HLOOKUP('GMPP Return'!$C$25,'[2015-12-15 GMPP Data Hub Open v2.xlsx]1617-Q4'!$B$1:$HA$1000,B519,FALSE),INDIRECT("'" &amp; $C$1 &amp; "'!" &amp; C519))="","",IF($L$1&lt;&gt;'GMPP Return'!$F$25,HLOOKUP('GMPP Return'!$C$25,'[2015-12-15 GMPP Data Hub Open v2.xlsx]1617-Q4'!$B$1:$HA$1000,B519,FALSE),INDIRECT("'" &amp; $C$1 &amp; "'!" &amp; C519)))</t>
  </si>
  <si>
    <t>if(if($K$1&lt;&gt;'GMPP Return'!$F$25,HLOOKUP('GMPP Return'!$C$25,'[2015-12-15 GMPP Data Hub Open v2.xlsx]1617-Q3'!$B$1:$HA$1000,B520,FALSE),INDIRECT("'" &amp; $C$1 &amp; "'!" &amp; C520))="","",IF($K$1&lt;&gt;'GMPP Return'!$F$25,HLOOKUP('GMPP Return'!$C$25,'[2015-12-15 GMPP Data Hub Open v2.xlsx]1617-Q3'!$B$1:$HA$1000,B520,FALSE),INDIRECT("'" &amp; $C$1 &amp; "'!" &amp; C520)))</t>
  </si>
  <si>
    <t>if(if($L$1&lt;&gt;'GMPP Return'!$F$25,HLOOKUP('GMPP Return'!$C$25,'[2015-12-15 GMPP Data Hub Open v2.xlsx]1617-Q4'!$B$1:$HA$1000,B520,FALSE),INDIRECT("'" &amp; $C$1 &amp; "'!" &amp; C520))="","",IF($L$1&lt;&gt;'GMPP Return'!$F$25,HLOOKUP('GMPP Return'!$C$25,'[2015-12-15 GMPP Data Hub Open v2.xlsx]1617-Q4'!$B$1:$HA$1000,B520,FALSE),INDIRECT("'" &amp; $C$1 &amp; "'!" &amp; C520)))</t>
  </si>
  <si>
    <t>if(if($K$1&lt;&gt;'GMPP Return'!$F$25,HLOOKUP('GMPP Return'!$C$25,'[2015-12-15 GMPP Data Hub Open v2.xlsx]1617-Q3'!$B$1:$HA$1000,B521,FALSE),INDIRECT("'" &amp; $C$1 &amp; "'!" &amp; C521))="","",IF($K$1&lt;&gt;'GMPP Return'!$F$25,HLOOKUP('GMPP Return'!$C$25,'[2015-12-15 GMPP Data Hub Open v2.xlsx]1617-Q3'!$B$1:$HA$1000,B521,FALSE),INDIRECT("'" &amp; $C$1 &amp; "'!" &amp; C521)))</t>
  </si>
  <si>
    <t>if(if($L$1&lt;&gt;'GMPP Return'!$F$25,HLOOKUP('GMPP Return'!$C$25,'[2015-12-15 GMPP Data Hub Open v2.xlsx]1617-Q4'!$B$1:$HA$1000,B521,FALSE),INDIRECT("'" &amp; $C$1 &amp; "'!" &amp; C521))="","",IF($L$1&lt;&gt;'GMPP Return'!$F$25,HLOOKUP('GMPP Return'!$C$25,'[2015-12-15 GMPP Data Hub Open v2.xlsx]1617-Q4'!$B$1:$HA$1000,B521,FALSE),INDIRECT("'" &amp; $C$1 &amp; "'!" &amp; C521)))</t>
  </si>
  <si>
    <t>if(if($K$1&lt;&gt;'GMPP Return'!$F$25,HLOOKUP('GMPP Return'!$C$25,'[2015-12-15 GMPP Data Hub Open v2.xlsx]1617-Q3'!$B$1:$HA$1000,B522,FALSE),INDIRECT("'" &amp; $C$1 &amp; "'!" &amp; C522))="","",IF($K$1&lt;&gt;'GMPP Return'!$F$25,HLOOKUP('GMPP Return'!$C$25,'[2015-12-15 GMPP Data Hub Open v2.xlsx]1617-Q3'!$B$1:$HA$1000,B522,FALSE),INDIRECT("'" &amp; $C$1 &amp; "'!" &amp; C522)))</t>
  </si>
  <si>
    <t>if(if($L$1&lt;&gt;'GMPP Return'!$F$25,HLOOKUP('GMPP Return'!$C$25,'[2015-12-15 GMPP Data Hub Open v2.xlsx]1617-Q4'!$B$1:$HA$1000,B522,FALSE),INDIRECT("'" &amp; $C$1 &amp; "'!" &amp; C522))="","",IF($L$1&lt;&gt;'GMPP Return'!$F$25,HLOOKUP('GMPP Return'!$C$25,'[2015-12-15 GMPP Data Hub Open v2.xlsx]1617-Q4'!$B$1:$HA$1000,B522,FALSE),INDIRECT("'" &amp; $C$1 &amp; "'!" &amp; C522)))</t>
  </si>
  <si>
    <t>if(if($K$1&lt;&gt;'GMPP Return'!$F$25,HLOOKUP('GMPP Return'!$C$25,'[2015-12-15 GMPP Data Hub Open v2.xlsx]1617-Q3'!$B$1:$HA$1000,B523,FALSE),INDIRECT("'" &amp; $C$1 &amp; "'!" &amp; C523))="","",IF($K$1&lt;&gt;'GMPP Return'!$F$25,HLOOKUP('GMPP Return'!$C$25,'[2015-12-15 GMPP Data Hub Open v2.xlsx]1617-Q3'!$B$1:$HA$1000,B523,FALSE),INDIRECT("'" &amp; $C$1 &amp; "'!" &amp; C523)))</t>
  </si>
  <si>
    <t>if(if($L$1&lt;&gt;'GMPP Return'!$F$25,HLOOKUP('GMPP Return'!$C$25,'[2015-12-15 GMPP Data Hub Open v2.xlsx]1617-Q4'!$B$1:$HA$1000,B523,FALSE),INDIRECT("'" &amp; $C$1 &amp; "'!" &amp; C523))="","",IF($L$1&lt;&gt;'GMPP Return'!$F$25,HLOOKUP('GMPP Return'!$C$25,'[2015-12-15 GMPP Data Hub Open v2.xlsx]1617-Q4'!$B$1:$HA$1000,B523,FALSE),INDIRECT("'" &amp; $C$1 &amp; "'!" &amp; C523)))</t>
  </si>
  <si>
    <t>if(if($K$1&lt;&gt;'GMPP Return'!$F$25,HLOOKUP('GMPP Return'!$C$25,'[2015-12-15 GMPP Data Hub Open v2.xlsx]1617-Q3'!$B$1:$HA$1000,B524,FALSE),INDIRECT("'" &amp; $C$1 &amp; "'!" &amp; C524))="","",IF($K$1&lt;&gt;'GMPP Return'!$F$25,HLOOKUP('GMPP Return'!$C$25,'[2015-12-15 GMPP Data Hub Open v2.xlsx]1617-Q3'!$B$1:$HA$1000,B524,FALSE),INDIRECT("'" &amp; $C$1 &amp; "'!" &amp; C524)))</t>
  </si>
  <si>
    <t>if(if($L$1&lt;&gt;'GMPP Return'!$F$25,HLOOKUP('GMPP Return'!$C$25,'[2015-12-15 GMPP Data Hub Open v2.xlsx]1617-Q4'!$B$1:$HA$1000,B524,FALSE),INDIRECT("'" &amp; $C$1 &amp; "'!" &amp; C524))="","",IF($L$1&lt;&gt;'GMPP Return'!$F$25,HLOOKUP('GMPP Return'!$C$25,'[2015-12-15 GMPP Data Hub Open v2.xlsx]1617-Q4'!$B$1:$HA$1000,B524,FALSE),INDIRECT("'" &amp; $C$1 &amp; "'!" &amp; C524)))</t>
  </si>
  <si>
    <t>if(if($K$1&lt;&gt;'GMPP Return'!$F$25,HLOOKUP('GMPP Return'!$C$25,'[2015-12-15 GMPP Data Hub Open v2.xlsx]1617-Q3'!$B$1:$HA$1000,B525,FALSE),INDIRECT("'" &amp; $C$1 &amp; "'!" &amp; C525))="","",IF($K$1&lt;&gt;'GMPP Return'!$F$25,HLOOKUP('GMPP Return'!$C$25,'[2015-12-15 GMPP Data Hub Open v2.xlsx]1617-Q3'!$B$1:$HA$1000,B525,FALSE),INDIRECT("'" &amp; $C$1 &amp; "'!" &amp; C525)))</t>
  </si>
  <si>
    <t>if(if($L$1&lt;&gt;'GMPP Return'!$F$25,HLOOKUP('GMPP Return'!$C$25,'[2015-12-15 GMPP Data Hub Open v2.xlsx]1617-Q4'!$B$1:$HA$1000,B525,FALSE),INDIRECT("'" &amp; $C$1 &amp; "'!" &amp; C525))="","",IF($L$1&lt;&gt;'GMPP Return'!$F$25,HLOOKUP('GMPP Return'!$C$25,'[2015-12-15 GMPP Data Hub Open v2.xlsx]1617-Q4'!$B$1:$HA$1000,B525,FALSE),INDIRECT("'" &amp; $C$1 &amp; "'!" &amp; C525)))</t>
  </si>
  <si>
    <t>if(if($K$1&lt;&gt;'GMPP Return'!$F$25,HLOOKUP('GMPP Return'!$C$25,'[2015-12-15 GMPP Data Hub Open v2.xlsx]1617-Q3'!$B$1:$HA$1000,B526,FALSE),INDIRECT("'" &amp; $C$1 &amp; "'!" &amp; C526))="","",IF($K$1&lt;&gt;'GMPP Return'!$F$25,HLOOKUP('GMPP Return'!$C$25,'[2015-12-15 GMPP Data Hub Open v2.xlsx]1617-Q3'!$B$1:$HA$1000,B526,FALSE),INDIRECT("'" &amp; $C$1 &amp; "'!" &amp; C526)))</t>
  </si>
  <si>
    <t>if(if($L$1&lt;&gt;'GMPP Return'!$F$25,HLOOKUP('GMPP Return'!$C$25,'[2015-12-15 GMPP Data Hub Open v2.xlsx]1617-Q4'!$B$1:$HA$1000,B526,FALSE),INDIRECT("'" &amp; $C$1 &amp; "'!" &amp; C526))="","",IF($L$1&lt;&gt;'GMPP Return'!$F$25,HLOOKUP('GMPP Return'!$C$25,'[2015-12-15 GMPP Data Hub Open v2.xlsx]1617-Q4'!$B$1:$HA$1000,B526,FALSE),INDIRECT("'" &amp; $C$1 &amp; "'!" &amp; C526)))</t>
  </si>
  <si>
    <t>if(if($K$1&lt;&gt;'GMPP Return'!$F$25,HLOOKUP('GMPP Return'!$C$25,'[2015-12-15 GMPP Data Hub Open v2.xlsx]1617-Q3'!$B$1:$HA$1000,B527,FALSE),INDIRECT("'" &amp; $C$1 &amp; "'!" &amp; C527))="","",IF($K$1&lt;&gt;'GMPP Return'!$F$25,HLOOKUP('GMPP Return'!$C$25,'[2015-12-15 GMPP Data Hub Open v2.xlsx]1617-Q3'!$B$1:$HA$1000,B527,FALSE),INDIRECT("'" &amp; $C$1 &amp; "'!" &amp; C527)))</t>
  </si>
  <si>
    <t>if(if($L$1&lt;&gt;'GMPP Return'!$F$25,HLOOKUP('GMPP Return'!$C$25,'[2015-12-15 GMPP Data Hub Open v2.xlsx]1617-Q4'!$B$1:$HA$1000,B527,FALSE),INDIRECT("'" &amp; $C$1 &amp; "'!" &amp; C527))="","",IF($L$1&lt;&gt;'GMPP Return'!$F$25,HLOOKUP('GMPP Return'!$C$25,'[2015-12-15 GMPP Data Hub Open v2.xlsx]1617-Q4'!$B$1:$HA$1000,B527,FALSE),INDIRECT("'" &amp; $C$1 &amp; "'!" &amp; C527)))</t>
  </si>
  <si>
    <t>if(if($K$1&lt;&gt;'GMPP Return'!$F$25,HLOOKUP('GMPP Return'!$C$25,'[2015-12-15 GMPP Data Hub Open v2.xlsx]1617-Q3'!$B$1:$HA$1000,B528,FALSE),INDIRECT("'" &amp; $C$1 &amp; "'!" &amp; C528))="","",IF($K$1&lt;&gt;'GMPP Return'!$F$25,HLOOKUP('GMPP Return'!$C$25,'[2015-12-15 GMPP Data Hub Open v2.xlsx]1617-Q3'!$B$1:$HA$1000,B528,FALSE),INDIRECT("'" &amp; $C$1 &amp; "'!" &amp; C528)))</t>
  </si>
  <si>
    <t>if(if($L$1&lt;&gt;'GMPP Return'!$F$25,HLOOKUP('GMPP Return'!$C$25,'[2015-12-15 GMPP Data Hub Open v2.xlsx]1617-Q4'!$B$1:$HA$1000,B528,FALSE),INDIRECT("'" &amp; $C$1 &amp; "'!" &amp; C528))="","",IF($L$1&lt;&gt;'GMPP Return'!$F$25,HLOOKUP('GMPP Return'!$C$25,'[2015-12-15 GMPP Data Hub Open v2.xlsx]1617-Q4'!$B$1:$HA$1000,B528,FALSE),INDIRECT("'" &amp; $C$1 &amp; "'!" &amp; C528)))</t>
  </si>
  <si>
    <t>if(if($K$1&lt;&gt;'GMPP Return'!$F$25,HLOOKUP('GMPP Return'!$C$25,'[2015-12-15 GMPP Data Hub Open v2.xlsx]1617-Q3'!$B$1:$HA$1000,B529,FALSE),INDIRECT("'" &amp; $C$1 &amp; "'!" &amp; C529))="","",IF($K$1&lt;&gt;'GMPP Return'!$F$25,HLOOKUP('GMPP Return'!$C$25,'[2015-12-15 GMPP Data Hub Open v2.xlsx]1617-Q3'!$B$1:$HA$1000,B529,FALSE),INDIRECT("'" &amp; $C$1 &amp; "'!" &amp; C529)))</t>
  </si>
  <si>
    <t>if(if($L$1&lt;&gt;'GMPP Return'!$F$25,HLOOKUP('GMPP Return'!$C$25,'[2015-12-15 GMPP Data Hub Open v2.xlsx]1617-Q4'!$B$1:$HA$1000,B529,FALSE),INDIRECT("'" &amp; $C$1 &amp; "'!" &amp; C529))="","",IF($L$1&lt;&gt;'GMPP Return'!$F$25,HLOOKUP('GMPP Return'!$C$25,'[2015-12-15 GMPP Data Hub Open v2.xlsx]1617-Q4'!$B$1:$HA$1000,B529,FALSE),INDIRECT("'" &amp; $C$1 &amp; "'!" &amp; C529)))</t>
  </si>
  <si>
    <t>if(if($K$1&lt;&gt;'GMPP Return'!$F$25,HLOOKUP('GMPP Return'!$C$25,'[2015-12-15 GMPP Data Hub Open v2.xlsx]1617-Q3'!$B$1:$HA$1000,B530,FALSE),INDIRECT("'" &amp; $C$1 &amp; "'!" &amp; C530))="","",IF($K$1&lt;&gt;'GMPP Return'!$F$25,HLOOKUP('GMPP Return'!$C$25,'[2015-12-15 GMPP Data Hub Open v2.xlsx]1617-Q3'!$B$1:$HA$1000,B530,FALSE),INDIRECT("'" &amp; $C$1 &amp; "'!" &amp; C530)))</t>
  </si>
  <si>
    <t>if(if($L$1&lt;&gt;'GMPP Return'!$F$25,HLOOKUP('GMPP Return'!$C$25,'[2015-12-15 GMPP Data Hub Open v2.xlsx]1617-Q4'!$B$1:$HA$1000,B530,FALSE),INDIRECT("'" &amp; $C$1 &amp; "'!" &amp; C530))="","",IF($L$1&lt;&gt;'GMPP Return'!$F$25,HLOOKUP('GMPP Return'!$C$25,'[2015-12-15 GMPP Data Hub Open v2.xlsx]1617-Q4'!$B$1:$HA$1000,B530,FALSE),INDIRECT("'" &amp; $C$1 &amp; "'!" &amp; C530)))</t>
  </si>
  <si>
    <t>if(if($K$1&lt;&gt;'GMPP Return'!$F$25,HLOOKUP('GMPP Return'!$C$25,'[2015-12-15 GMPP Data Hub Open v2.xlsx]1617-Q3'!$B$1:$HA$1000,B531,FALSE),INDIRECT("'" &amp; $C$1 &amp; "'!" &amp; C531))="","",IF($K$1&lt;&gt;'GMPP Return'!$F$25,HLOOKUP('GMPP Return'!$C$25,'[2015-12-15 GMPP Data Hub Open v2.xlsx]1617-Q3'!$B$1:$HA$1000,B531,FALSE),INDIRECT("'" &amp; $C$1 &amp; "'!" &amp; C531)))</t>
  </si>
  <si>
    <t>if(if($L$1&lt;&gt;'GMPP Return'!$F$25,HLOOKUP('GMPP Return'!$C$25,'[2015-12-15 GMPP Data Hub Open v2.xlsx]1617-Q4'!$B$1:$HA$1000,B531,FALSE),INDIRECT("'" &amp; $C$1 &amp; "'!" &amp; C531))="","",IF($L$1&lt;&gt;'GMPP Return'!$F$25,HLOOKUP('GMPP Return'!$C$25,'[2015-12-15 GMPP Data Hub Open v2.xlsx]1617-Q4'!$B$1:$HA$1000,B531,FALSE),INDIRECT("'" &amp; $C$1 &amp; "'!" &amp; C531)))</t>
  </si>
  <si>
    <t>if(if($K$1&lt;&gt;'GMPP Return'!$F$25,HLOOKUP('GMPP Return'!$C$25,'[2015-12-15 GMPP Data Hub Open v2.xlsx]1617-Q3'!$B$1:$HA$1000,B532,FALSE),INDIRECT("'" &amp; $C$1 &amp; "'!" &amp; C532))="","",IF($K$1&lt;&gt;'GMPP Return'!$F$25,HLOOKUP('GMPP Return'!$C$25,'[2015-12-15 GMPP Data Hub Open v2.xlsx]1617-Q3'!$B$1:$HA$1000,B532,FALSE),INDIRECT("'" &amp; $C$1 &amp; "'!" &amp; C532)))</t>
  </si>
  <si>
    <t>if(if($L$1&lt;&gt;'GMPP Return'!$F$25,HLOOKUP('GMPP Return'!$C$25,'[2015-12-15 GMPP Data Hub Open v2.xlsx]1617-Q4'!$B$1:$HA$1000,B532,FALSE),INDIRECT("'" &amp; $C$1 &amp; "'!" &amp; C532))="","",IF($L$1&lt;&gt;'GMPP Return'!$F$25,HLOOKUP('GMPP Return'!$C$25,'[2015-12-15 GMPP Data Hub Open v2.xlsx]1617-Q4'!$B$1:$HA$1000,B532,FALSE),INDIRECT("'" &amp; $C$1 &amp; "'!" &amp; C532)))</t>
  </si>
  <si>
    <t>if(if($K$1&lt;&gt;'GMPP Return'!$F$25,HLOOKUP('GMPP Return'!$C$25,'[2015-12-15 GMPP Data Hub Open v2.xlsx]1617-Q3'!$B$1:$HA$1000,B533,FALSE),INDIRECT("'" &amp; $C$1 &amp; "'!" &amp; C533))="","",IF($K$1&lt;&gt;'GMPP Return'!$F$25,HLOOKUP('GMPP Return'!$C$25,'[2015-12-15 GMPP Data Hub Open v2.xlsx]1617-Q3'!$B$1:$HA$1000,B533,FALSE),INDIRECT("'" &amp; $C$1 &amp; "'!" &amp; C533)))</t>
  </si>
  <si>
    <t>if(if($L$1&lt;&gt;'GMPP Return'!$F$25,HLOOKUP('GMPP Return'!$C$25,'[2015-12-15 GMPP Data Hub Open v2.xlsx]1617-Q4'!$B$1:$HA$1000,B533,FALSE),INDIRECT("'" &amp; $C$1 &amp; "'!" &amp; C533))="","",IF($L$1&lt;&gt;'GMPP Return'!$F$25,HLOOKUP('GMPP Return'!$C$25,'[2015-12-15 GMPP Data Hub Open v2.xlsx]1617-Q4'!$B$1:$HA$1000,B533,FALSE),INDIRECT("'" &amp; $C$1 &amp; "'!" &amp; C533)))</t>
  </si>
  <si>
    <t>if(if($K$1&lt;&gt;'GMPP Return'!$F$25,HLOOKUP('GMPP Return'!$C$25,'[2015-12-15 GMPP Data Hub Open v2.xlsx]1617-Q3'!$B$1:$HA$1000,B534,FALSE),INDIRECT("'" &amp; $C$1 &amp; "'!" &amp; C534))="","",IF($K$1&lt;&gt;'GMPP Return'!$F$25,HLOOKUP('GMPP Return'!$C$25,'[2015-12-15 GMPP Data Hub Open v2.xlsx]1617-Q3'!$B$1:$HA$1000,B534,FALSE),INDIRECT("'" &amp; $C$1 &amp; "'!" &amp; C534)))</t>
  </si>
  <si>
    <t>if(if($L$1&lt;&gt;'GMPP Return'!$F$25,HLOOKUP('GMPP Return'!$C$25,'[2015-12-15 GMPP Data Hub Open v2.xlsx]1617-Q4'!$B$1:$HA$1000,B534,FALSE),INDIRECT("'" &amp; $C$1 &amp; "'!" &amp; C534))="","",IF($L$1&lt;&gt;'GMPP Return'!$F$25,HLOOKUP('GMPP Return'!$C$25,'[2015-12-15 GMPP Data Hub Open v2.xlsx]1617-Q4'!$B$1:$HA$1000,B534,FALSE),INDIRECT("'" &amp; $C$1 &amp; "'!" &amp; C534)))</t>
  </si>
  <si>
    <t>if(if($K$1&lt;&gt;'GMPP Return'!$F$25,HLOOKUP('GMPP Return'!$C$25,'[2015-12-15 GMPP Data Hub Open v2.xlsx]1617-Q3'!$B$1:$HA$1000,B535,FALSE),INDIRECT("'" &amp; $C$1 &amp; "'!" &amp; C535))="","",IF($K$1&lt;&gt;'GMPP Return'!$F$25,HLOOKUP('GMPP Return'!$C$25,'[2015-12-15 GMPP Data Hub Open v2.xlsx]1617-Q3'!$B$1:$HA$1000,B535,FALSE),INDIRECT("'" &amp; $C$1 &amp; "'!" &amp; C535)))</t>
  </si>
  <si>
    <t>if(if($L$1&lt;&gt;'GMPP Return'!$F$25,HLOOKUP('GMPP Return'!$C$25,'[2015-12-15 GMPP Data Hub Open v2.xlsx]1617-Q4'!$B$1:$HA$1000,B535,FALSE),INDIRECT("'" &amp; $C$1 &amp; "'!" &amp; C535))="","",IF($L$1&lt;&gt;'GMPP Return'!$F$25,HLOOKUP('GMPP Return'!$C$25,'[2015-12-15 GMPP Data Hub Open v2.xlsx]1617-Q4'!$B$1:$HA$1000,B535,FALSE),INDIRECT("'" &amp; $C$1 &amp; "'!" &amp; C535)))</t>
  </si>
  <si>
    <t>if(if($K$1&lt;&gt;'GMPP Return'!$F$25,HLOOKUP('GMPP Return'!$C$25,'[2015-12-15 GMPP Data Hub Open v2.xlsx]1617-Q3'!$B$1:$HA$1000,B536,FALSE),INDIRECT("'" &amp; $C$1 &amp; "'!" &amp; C536))="","",IF($K$1&lt;&gt;'GMPP Return'!$F$25,HLOOKUP('GMPP Return'!$C$25,'[2015-12-15 GMPP Data Hub Open v2.xlsx]1617-Q3'!$B$1:$HA$1000,B536,FALSE),INDIRECT("'" &amp; $C$1 &amp; "'!" &amp; C536)))</t>
  </si>
  <si>
    <t>if(if($L$1&lt;&gt;'GMPP Return'!$F$25,HLOOKUP('GMPP Return'!$C$25,'[2015-12-15 GMPP Data Hub Open v2.xlsx]1617-Q4'!$B$1:$HA$1000,B536,FALSE),INDIRECT("'" &amp; $C$1 &amp; "'!" &amp; C536))="","",IF($L$1&lt;&gt;'GMPP Return'!$F$25,HLOOKUP('GMPP Return'!$C$25,'[2015-12-15 GMPP Data Hub Open v2.xlsx]1617-Q4'!$B$1:$HA$1000,B536,FALSE),INDIRECT("'" &amp; $C$1 &amp; "'!" &amp; C536)))</t>
  </si>
  <si>
    <t>if(if($K$1&lt;&gt;'GMPP Return'!$F$25,HLOOKUP('GMPP Return'!$C$25,'[2015-12-15 GMPP Data Hub Open v2.xlsx]1617-Q3'!$B$1:$HA$1000,B537,FALSE),INDIRECT("'" &amp; $C$1 &amp; "'!" &amp; C537))="","",IF($K$1&lt;&gt;'GMPP Return'!$F$25,HLOOKUP('GMPP Return'!$C$25,'[2015-12-15 GMPP Data Hub Open v2.xlsx]1617-Q3'!$B$1:$HA$1000,B537,FALSE),INDIRECT("'" &amp; $C$1 &amp; "'!" &amp; C537)))</t>
  </si>
  <si>
    <t>if(if($L$1&lt;&gt;'GMPP Return'!$F$25,HLOOKUP('GMPP Return'!$C$25,'[2015-12-15 GMPP Data Hub Open v2.xlsx]1617-Q4'!$B$1:$HA$1000,B537,FALSE),INDIRECT("'" &amp; $C$1 &amp; "'!" &amp; C537))="","",IF($L$1&lt;&gt;'GMPP Return'!$F$25,HLOOKUP('GMPP Return'!$C$25,'[2015-12-15 GMPP Data Hub Open v2.xlsx]1617-Q4'!$B$1:$HA$1000,B537,FALSE),INDIRECT("'" &amp; $C$1 &amp; "'!" &amp; C537)))</t>
  </si>
  <si>
    <t>if(if($K$1&lt;&gt;'GMPP Return'!$F$25,HLOOKUP('GMPP Return'!$C$25,'[2015-12-15 GMPP Data Hub Open v2.xlsx]1617-Q3'!$B$1:$HA$1000,B538,FALSE),INDIRECT("'" &amp; $C$1 &amp; "'!" &amp; C538))="","",IF($K$1&lt;&gt;'GMPP Return'!$F$25,HLOOKUP('GMPP Return'!$C$25,'[2015-12-15 GMPP Data Hub Open v2.xlsx]1617-Q3'!$B$1:$HA$1000,B538,FALSE),INDIRECT("'" &amp; $C$1 &amp; "'!" &amp; C538)))</t>
  </si>
  <si>
    <t>if(if($L$1&lt;&gt;'GMPP Return'!$F$25,HLOOKUP('GMPP Return'!$C$25,'[2015-12-15 GMPP Data Hub Open v2.xlsx]1617-Q4'!$B$1:$HA$1000,B538,FALSE),INDIRECT("'" &amp; $C$1 &amp; "'!" &amp; C538))="","",IF($L$1&lt;&gt;'GMPP Return'!$F$25,HLOOKUP('GMPP Return'!$C$25,'[2015-12-15 GMPP Data Hub Open v2.xlsx]1617-Q4'!$B$1:$HA$1000,B538,FALSE),INDIRECT("'" &amp; $C$1 &amp; "'!" &amp; C538)))</t>
  </si>
  <si>
    <t>if(if($K$1&lt;&gt;'GMPP Return'!$F$25,HLOOKUP('GMPP Return'!$C$25,'[2015-12-15 GMPP Data Hub Open v2.xlsx]1617-Q3'!$B$1:$HA$1000,B539,FALSE),INDIRECT("'" &amp; $C$1 &amp; "'!" &amp; C539))="","",IF($K$1&lt;&gt;'GMPP Return'!$F$25,HLOOKUP('GMPP Return'!$C$25,'[2015-12-15 GMPP Data Hub Open v2.xlsx]1617-Q3'!$B$1:$HA$1000,B539,FALSE),INDIRECT("'" &amp; $C$1 &amp; "'!" &amp; C539)))</t>
  </si>
  <si>
    <t>if(if($L$1&lt;&gt;'GMPP Return'!$F$25,HLOOKUP('GMPP Return'!$C$25,'[2015-12-15 GMPP Data Hub Open v2.xlsx]1617-Q4'!$B$1:$HA$1000,B539,FALSE),INDIRECT("'" &amp; $C$1 &amp; "'!" &amp; C539))="","",IF($L$1&lt;&gt;'GMPP Return'!$F$25,HLOOKUP('GMPP Return'!$C$25,'[2015-12-15 GMPP Data Hub Open v2.xlsx]1617-Q4'!$B$1:$HA$1000,B539,FALSE),INDIRECT("'" &amp; $C$1 &amp; "'!" &amp; C539)))</t>
  </si>
  <si>
    <t>if(if($K$1&lt;&gt;'GMPP Return'!$F$25,HLOOKUP('GMPP Return'!$C$25,'[2015-12-15 GMPP Data Hub Open v2.xlsx]1617-Q3'!$B$1:$HA$1000,B540,FALSE),INDIRECT("'" &amp; $C$1 &amp; "'!" &amp; C540))="","",IF($K$1&lt;&gt;'GMPP Return'!$F$25,HLOOKUP('GMPP Return'!$C$25,'[2015-12-15 GMPP Data Hub Open v2.xlsx]1617-Q3'!$B$1:$HA$1000,B540,FALSE),INDIRECT("'" &amp; $C$1 &amp; "'!" &amp; C540)))</t>
  </si>
  <si>
    <t>if(if($L$1&lt;&gt;'GMPP Return'!$F$25,HLOOKUP('GMPP Return'!$C$25,'[2015-12-15 GMPP Data Hub Open v2.xlsx]1617-Q4'!$B$1:$HA$1000,B540,FALSE),INDIRECT("'" &amp; $C$1 &amp; "'!" &amp; C540))="","",IF($L$1&lt;&gt;'GMPP Return'!$F$25,HLOOKUP('GMPP Return'!$C$25,'[2015-12-15 GMPP Data Hub Open v2.xlsx]1617-Q4'!$B$1:$HA$1000,B540,FALSE),INDIRECT("'" &amp; $C$1 &amp; "'!" &amp; C540)))</t>
  </si>
  <si>
    <t>if(if($K$1&lt;&gt;'GMPP Return'!$F$25,HLOOKUP('GMPP Return'!$C$25,'[2015-12-15 GMPP Data Hub Open v2.xlsx]1617-Q3'!$B$1:$HA$1000,B541,FALSE),INDIRECT("'" &amp; $C$1 &amp; "'!" &amp; C541))="","",IF($K$1&lt;&gt;'GMPP Return'!$F$25,HLOOKUP('GMPP Return'!$C$25,'[2015-12-15 GMPP Data Hub Open v2.xlsx]1617-Q3'!$B$1:$HA$1000,B541,FALSE),INDIRECT("'" &amp; $C$1 &amp; "'!" &amp; C541)))</t>
  </si>
  <si>
    <t>if(if($L$1&lt;&gt;'GMPP Return'!$F$25,HLOOKUP('GMPP Return'!$C$25,'[2015-12-15 GMPP Data Hub Open v2.xlsx]1617-Q4'!$B$1:$HA$1000,B541,FALSE),INDIRECT("'" &amp; $C$1 &amp; "'!" &amp; C541))="","",IF($L$1&lt;&gt;'GMPP Return'!$F$25,HLOOKUP('GMPP Return'!$C$25,'[2015-12-15 GMPP Data Hub Open v2.xlsx]1617-Q4'!$B$1:$HA$1000,B541,FALSE),INDIRECT("'" &amp; $C$1 &amp; "'!" &amp; C541)))</t>
  </si>
  <si>
    <t>if(if($K$1&lt;&gt;'GMPP Return'!$F$25,HLOOKUP('GMPP Return'!$C$25,'[2015-12-15 GMPP Data Hub Open v2.xlsx]1617-Q3'!$B$1:$HA$1000,B542,FALSE),INDIRECT("'" &amp; $C$1 &amp; "'!" &amp; C542))="","",IF($K$1&lt;&gt;'GMPP Return'!$F$25,HLOOKUP('GMPP Return'!$C$25,'[2015-12-15 GMPP Data Hub Open v2.xlsx]1617-Q3'!$B$1:$HA$1000,B542,FALSE),INDIRECT("'" &amp; $C$1 &amp; "'!" &amp; C542)))</t>
  </si>
  <si>
    <t>if(if($L$1&lt;&gt;'GMPP Return'!$F$25,HLOOKUP('GMPP Return'!$C$25,'[2015-12-15 GMPP Data Hub Open v2.xlsx]1617-Q4'!$B$1:$HA$1000,B542,FALSE),INDIRECT("'" &amp; $C$1 &amp; "'!" &amp; C542))="","",IF($L$1&lt;&gt;'GMPP Return'!$F$25,HLOOKUP('GMPP Return'!$C$25,'[2015-12-15 GMPP Data Hub Open v2.xlsx]1617-Q4'!$B$1:$HA$1000,B542,FALSE),INDIRECT("'" &amp; $C$1 &amp; "'!" &amp; C542)))</t>
  </si>
  <si>
    <t>if(if($K$1&lt;&gt;'GMPP Return'!$F$25,HLOOKUP('GMPP Return'!$C$25,'[2015-12-15 GMPP Data Hub Open v2.xlsx]1617-Q3'!$B$1:$HA$1000,B543,FALSE),INDIRECT("'" &amp; $C$1 &amp; "'!" &amp; C543))="","",IF($K$1&lt;&gt;'GMPP Return'!$F$25,HLOOKUP('GMPP Return'!$C$25,'[2015-12-15 GMPP Data Hub Open v2.xlsx]1617-Q3'!$B$1:$HA$1000,B543,FALSE),INDIRECT("'" &amp; $C$1 &amp; "'!" &amp; C543)))</t>
  </si>
  <si>
    <t>if(if($L$1&lt;&gt;'GMPP Return'!$F$25,HLOOKUP('GMPP Return'!$C$25,'[2015-12-15 GMPP Data Hub Open v2.xlsx]1617-Q4'!$B$1:$HA$1000,B543,FALSE),INDIRECT("'" &amp; $C$1 &amp; "'!" &amp; C543))="","",IF($L$1&lt;&gt;'GMPP Return'!$F$25,HLOOKUP('GMPP Return'!$C$25,'[2015-12-15 GMPP Data Hub Open v2.xlsx]1617-Q4'!$B$1:$HA$1000,B543,FALSE),INDIRECT("'" &amp; $C$1 &amp; "'!" &amp; C543)))</t>
  </si>
  <si>
    <t>if(if($K$1&lt;&gt;'GMPP Return'!$F$25,HLOOKUP('GMPP Return'!$C$25,'[2015-12-15 GMPP Data Hub Open v2.xlsx]1617-Q3'!$B$1:$HA$1000,B544,FALSE),INDIRECT("'" &amp; $C$1 &amp; "'!" &amp; C544))="","",IF($K$1&lt;&gt;'GMPP Return'!$F$25,HLOOKUP('GMPP Return'!$C$25,'[2015-12-15 GMPP Data Hub Open v2.xlsx]1617-Q3'!$B$1:$HA$1000,B544,FALSE),INDIRECT("'" &amp; $C$1 &amp; "'!" &amp; C544)))</t>
  </si>
  <si>
    <t>if(if($L$1&lt;&gt;'GMPP Return'!$F$25,HLOOKUP('GMPP Return'!$C$25,'[2015-12-15 GMPP Data Hub Open v2.xlsx]1617-Q4'!$B$1:$HA$1000,B544,FALSE),INDIRECT("'" &amp; $C$1 &amp; "'!" &amp; C544))="","",IF($L$1&lt;&gt;'GMPP Return'!$F$25,HLOOKUP('GMPP Return'!$C$25,'[2015-12-15 GMPP Data Hub Open v2.xlsx]1617-Q4'!$B$1:$HA$1000,B544,FALSE),INDIRECT("'" &amp; $C$1 &amp; "'!" &amp; C544)))</t>
  </si>
  <si>
    <t>if(if($K$1&lt;&gt;'GMPP Return'!$F$25,HLOOKUP('GMPP Return'!$C$25,'[2015-12-15 GMPP Data Hub Open v2.xlsx]1617-Q3'!$B$1:$HA$1000,B545,FALSE),INDIRECT("'" &amp; $C$1 &amp; "'!" &amp; C545))="","",IF($K$1&lt;&gt;'GMPP Return'!$F$25,HLOOKUP('GMPP Return'!$C$25,'[2015-12-15 GMPP Data Hub Open v2.xlsx]1617-Q3'!$B$1:$HA$1000,B545,FALSE),INDIRECT("'" &amp; $C$1 &amp; "'!" &amp; C545)))</t>
  </si>
  <si>
    <t>if(if($L$1&lt;&gt;'GMPP Return'!$F$25,HLOOKUP('GMPP Return'!$C$25,'[2015-12-15 GMPP Data Hub Open v2.xlsx]1617-Q4'!$B$1:$HA$1000,B545,FALSE),INDIRECT("'" &amp; $C$1 &amp; "'!" &amp; C545))="","",IF($L$1&lt;&gt;'GMPP Return'!$F$25,HLOOKUP('GMPP Return'!$C$25,'[2015-12-15 GMPP Data Hub Open v2.xlsx]1617-Q4'!$B$1:$HA$1000,B545,FALSE),INDIRECT("'" &amp; $C$1 &amp; "'!" &amp; C545)))</t>
  </si>
  <si>
    <t>if(if($K$1&lt;&gt;'GMPP Return'!$F$25,HLOOKUP('GMPP Return'!$C$25,'[2015-12-15 GMPP Data Hub Open v2.xlsx]1617-Q3'!$B$1:$HA$1000,B546,FALSE),INDIRECT("'" &amp; $C$1 &amp; "'!" &amp; C546))="","",IF($K$1&lt;&gt;'GMPP Return'!$F$25,HLOOKUP('GMPP Return'!$C$25,'[2015-12-15 GMPP Data Hub Open v2.xlsx]1617-Q3'!$B$1:$HA$1000,B546,FALSE),INDIRECT("'" &amp; $C$1 &amp; "'!" &amp; C546)))</t>
  </si>
  <si>
    <t>if(if($L$1&lt;&gt;'GMPP Return'!$F$25,HLOOKUP('GMPP Return'!$C$25,'[2015-12-15 GMPP Data Hub Open v2.xlsx]1617-Q4'!$B$1:$HA$1000,B546,FALSE),INDIRECT("'" &amp; $C$1 &amp; "'!" &amp; C546))="","",IF($L$1&lt;&gt;'GMPP Return'!$F$25,HLOOKUP('GMPP Return'!$C$25,'[2015-12-15 GMPP Data Hub Open v2.xlsx]1617-Q4'!$B$1:$HA$1000,B546,FALSE),INDIRECT("'" &amp; $C$1 &amp; "'!" &amp; C546)))</t>
  </si>
  <si>
    <t>if(if($K$1&lt;&gt;'GMPP Return'!$F$25,HLOOKUP('GMPP Return'!$C$25,'[2015-12-15 GMPP Data Hub Open v2.xlsx]1617-Q3'!$B$1:$HA$1000,B547,FALSE),INDIRECT("'" &amp; $C$1 &amp; "'!" &amp; C547))="","",IF($K$1&lt;&gt;'GMPP Return'!$F$25,HLOOKUP('GMPP Return'!$C$25,'[2015-12-15 GMPP Data Hub Open v2.xlsx]1617-Q3'!$B$1:$HA$1000,B547,FALSE),INDIRECT("'" &amp; $C$1 &amp; "'!" &amp; C547)))</t>
  </si>
  <si>
    <t>if(if($L$1&lt;&gt;'GMPP Return'!$F$25,HLOOKUP('GMPP Return'!$C$25,'[2015-12-15 GMPP Data Hub Open v2.xlsx]1617-Q4'!$B$1:$HA$1000,B547,FALSE),INDIRECT("'" &amp; $C$1 &amp; "'!" &amp; C547))="","",IF($L$1&lt;&gt;'GMPP Return'!$F$25,HLOOKUP('GMPP Return'!$C$25,'[2015-12-15 GMPP Data Hub Open v2.xlsx]1617-Q4'!$B$1:$HA$1000,B547,FALSE),INDIRECT("'" &amp; $C$1 &amp; "'!" &amp; C547)))</t>
  </si>
  <si>
    <t>if(if($K$1&lt;&gt;'GMPP Return'!$F$25,HLOOKUP('GMPP Return'!$C$25,'[2015-12-15 GMPP Data Hub Open v2.xlsx]1617-Q3'!$B$1:$HA$1000,B548,FALSE),INDIRECT("'" &amp; $C$1 &amp; "'!" &amp; C548))="","",IF($K$1&lt;&gt;'GMPP Return'!$F$25,HLOOKUP('GMPP Return'!$C$25,'[2015-12-15 GMPP Data Hub Open v2.xlsx]1617-Q3'!$B$1:$HA$1000,B548,FALSE),INDIRECT("'" &amp; $C$1 &amp; "'!" &amp; C548)))</t>
  </si>
  <si>
    <t>if(if($L$1&lt;&gt;'GMPP Return'!$F$25,HLOOKUP('GMPP Return'!$C$25,'[2015-12-15 GMPP Data Hub Open v2.xlsx]1617-Q4'!$B$1:$HA$1000,B548,FALSE),INDIRECT("'" &amp; $C$1 &amp; "'!" &amp; C548))="","",IF($L$1&lt;&gt;'GMPP Return'!$F$25,HLOOKUP('GMPP Return'!$C$25,'[2015-12-15 GMPP Data Hub Open v2.xlsx]1617-Q4'!$B$1:$HA$1000,B548,FALSE),INDIRECT("'" &amp; $C$1 &amp; "'!" &amp; C548)))</t>
  </si>
  <si>
    <t>if(if($K$1&lt;&gt;'GMPP Return'!$F$25,HLOOKUP('GMPP Return'!$C$25,'[2015-12-15 GMPP Data Hub Open v2.xlsx]1617-Q3'!$B$1:$HA$1000,B549,FALSE),INDIRECT("'" &amp; $C$1 &amp; "'!" &amp; C549))="","",IF($K$1&lt;&gt;'GMPP Return'!$F$25,HLOOKUP('GMPP Return'!$C$25,'[2015-12-15 GMPP Data Hub Open v2.xlsx]1617-Q3'!$B$1:$HA$1000,B549,FALSE),INDIRECT("'" &amp; $C$1 &amp; "'!" &amp; C549)))</t>
  </si>
  <si>
    <t>if(if($L$1&lt;&gt;'GMPP Return'!$F$25,HLOOKUP('GMPP Return'!$C$25,'[2015-12-15 GMPP Data Hub Open v2.xlsx]1617-Q4'!$B$1:$HA$1000,B549,FALSE),INDIRECT("'" &amp; $C$1 &amp; "'!" &amp; C549))="","",IF($L$1&lt;&gt;'GMPP Return'!$F$25,HLOOKUP('GMPP Return'!$C$25,'[2015-12-15 GMPP Data Hub Open v2.xlsx]1617-Q4'!$B$1:$HA$1000,B549,FALSE),INDIRECT("'" &amp; $C$1 &amp; "'!" &amp; C549)))</t>
  </si>
  <si>
    <t>if(if($K$1&lt;&gt;'GMPP Return'!$F$25,HLOOKUP('GMPP Return'!$C$25,'[2015-12-15 GMPP Data Hub Open v2.xlsx]1617-Q3'!$B$1:$HA$1000,B550,FALSE),INDIRECT("'" &amp; $C$1 &amp; "'!" &amp; C550))="","",IF($K$1&lt;&gt;'GMPP Return'!$F$25,HLOOKUP('GMPP Return'!$C$25,'[2015-12-15 GMPP Data Hub Open v2.xlsx]1617-Q3'!$B$1:$HA$1000,B550,FALSE),INDIRECT("'" &amp; $C$1 &amp; "'!" &amp; C550)))</t>
  </si>
  <si>
    <t>if(if($L$1&lt;&gt;'GMPP Return'!$F$25,HLOOKUP('GMPP Return'!$C$25,'[2015-12-15 GMPP Data Hub Open v2.xlsx]1617-Q4'!$B$1:$HA$1000,B550,FALSE),INDIRECT("'" &amp; $C$1 &amp; "'!" &amp; C550))="","",IF($L$1&lt;&gt;'GMPP Return'!$F$25,HLOOKUP('GMPP Return'!$C$25,'[2015-12-15 GMPP Data Hub Open v2.xlsx]1617-Q4'!$B$1:$HA$1000,B550,FALSE),INDIRECT("'" &amp; $C$1 &amp; "'!" &amp; C550)))</t>
  </si>
  <si>
    <t>if(if($K$1&lt;&gt;'GMPP Return'!$F$25,HLOOKUP('GMPP Return'!$C$25,'[2015-12-15 GMPP Data Hub Open v2.xlsx]1617-Q3'!$B$1:$HA$1000,B551,FALSE),INDIRECT("'" &amp; $C$1 &amp; "'!" &amp; C551))="","",IF($K$1&lt;&gt;'GMPP Return'!$F$25,HLOOKUP('GMPP Return'!$C$25,'[2015-12-15 GMPP Data Hub Open v2.xlsx]1617-Q3'!$B$1:$HA$1000,B551,FALSE),INDIRECT("'" &amp; $C$1 &amp; "'!" &amp; C551)))</t>
  </si>
  <si>
    <t>if(if($L$1&lt;&gt;'GMPP Return'!$F$25,HLOOKUP('GMPP Return'!$C$25,'[2015-12-15 GMPP Data Hub Open v2.xlsx]1617-Q4'!$B$1:$HA$1000,B551,FALSE),INDIRECT("'" &amp; $C$1 &amp; "'!" &amp; C551))="","",IF($L$1&lt;&gt;'GMPP Return'!$F$25,HLOOKUP('GMPP Return'!$C$25,'[2015-12-15 GMPP Data Hub Open v2.xlsx]1617-Q4'!$B$1:$HA$1000,B551,FALSE),INDIRECT("'" &amp; $C$1 &amp; "'!" &amp; C551)))</t>
  </si>
  <si>
    <t>if(if($K$1&lt;&gt;'GMPP Return'!$F$25,HLOOKUP('GMPP Return'!$C$25,'[2015-12-15 GMPP Data Hub Open v2.xlsx]1617-Q3'!$B$1:$HA$1000,B552,FALSE),INDIRECT("'" &amp; $C$1 &amp; "'!" &amp; C552))="","",IF($K$1&lt;&gt;'GMPP Return'!$F$25,HLOOKUP('GMPP Return'!$C$25,'[2015-12-15 GMPP Data Hub Open v2.xlsx]1617-Q3'!$B$1:$HA$1000,B552,FALSE),INDIRECT("'" &amp; $C$1 &amp; "'!" &amp; C552)))</t>
  </si>
  <si>
    <t>if(if($L$1&lt;&gt;'GMPP Return'!$F$25,HLOOKUP('GMPP Return'!$C$25,'[2015-12-15 GMPP Data Hub Open v2.xlsx]1617-Q4'!$B$1:$HA$1000,B552,FALSE),INDIRECT("'" &amp; $C$1 &amp; "'!" &amp; C552))="","",IF($L$1&lt;&gt;'GMPP Return'!$F$25,HLOOKUP('GMPP Return'!$C$25,'[2015-12-15 GMPP Data Hub Open v2.xlsx]1617-Q4'!$B$1:$HA$1000,B552,FALSE),INDIRECT("'" &amp; $C$1 &amp; "'!" &amp; C552)))</t>
  </si>
  <si>
    <t>if(if($K$1&lt;&gt;'GMPP Return'!$F$25,HLOOKUP('GMPP Return'!$C$25,'[2015-12-15 GMPP Data Hub Open v2.xlsx]1617-Q3'!$B$1:$HA$1000,B553,FALSE),INDIRECT("'" &amp; $C$1 &amp; "'!" &amp; C553))="","",IF($K$1&lt;&gt;'GMPP Return'!$F$25,HLOOKUP('GMPP Return'!$C$25,'[2015-12-15 GMPP Data Hub Open v2.xlsx]1617-Q3'!$B$1:$HA$1000,B553,FALSE),INDIRECT("'" &amp; $C$1 &amp; "'!" &amp; C553)))</t>
  </si>
  <si>
    <t>if(if($L$1&lt;&gt;'GMPP Return'!$F$25,HLOOKUP('GMPP Return'!$C$25,'[2015-12-15 GMPP Data Hub Open v2.xlsx]1617-Q4'!$B$1:$HA$1000,B553,FALSE),INDIRECT("'" &amp; $C$1 &amp; "'!" &amp; C553))="","",IF($L$1&lt;&gt;'GMPP Return'!$F$25,HLOOKUP('GMPP Return'!$C$25,'[2015-12-15 GMPP Data Hub Open v2.xlsx]1617-Q4'!$B$1:$HA$1000,B553,FALSE),INDIRECT("'" &amp; $C$1 &amp; "'!" &amp; C553)))</t>
  </si>
  <si>
    <t>if(if($K$1&lt;&gt;'GMPP Return'!$F$25,HLOOKUP('GMPP Return'!$C$25,'[2015-12-15 GMPP Data Hub Open v2.xlsx]1617-Q3'!$B$1:$HA$1000,B554,FALSE),INDIRECT("'" &amp; $C$1 &amp; "'!" &amp; C554))="","",IF($K$1&lt;&gt;'GMPP Return'!$F$25,HLOOKUP('GMPP Return'!$C$25,'[2015-12-15 GMPP Data Hub Open v2.xlsx]1617-Q3'!$B$1:$HA$1000,B554,FALSE),INDIRECT("'" &amp; $C$1 &amp; "'!" &amp; C554)))</t>
  </si>
  <si>
    <t>if(if($L$1&lt;&gt;'GMPP Return'!$F$25,HLOOKUP('GMPP Return'!$C$25,'[2015-12-15 GMPP Data Hub Open v2.xlsx]1617-Q4'!$B$1:$HA$1000,B554,FALSE),INDIRECT("'" &amp; $C$1 &amp; "'!" &amp; C554))="","",IF($L$1&lt;&gt;'GMPP Return'!$F$25,HLOOKUP('GMPP Return'!$C$25,'[2015-12-15 GMPP Data Hub Open v2.xlsx]1617-Q4'!$B$1:$HA$1000,B554,FALSE),INDIRECT("'" &amp; $C$1 &amp; "'!" &amp; C554)))</t>
  </si>
  <si>
    <t>if(if($K$1&lt;&gt;'GMPP Return'!$F$25,HLOOKUP('GMPP Return'!$C$25,'[2015-12-15 GMPP Data Hub Open v2.xlsx]1617-Q3'!$B$1:$HA$1000,B555,FALSE),INDIRECT("'" &amp; $C$1 &amp; "'!" &amp; C555))="","",IF($K$1&lt;&gt;'GMPP Return'!$F$25,HLOOKUP('GMPP Return'!$C$25,'[2015-12-15 GMPP Data Hub Open v2.xlsx]1617-Q3'!$B$1:$HA$1000,B555,FALSE),INDIRECT("'" &amp; $C$1 &amp; "'!" &amp; C555)))</t>
  </si>
  <si>
    <t>if(if($L$1&lt;&gt;'GMPP Return'!$F$25,HLOOKUP('GMPP Return'!$C$25,'[2015-12-15 GMPP Data Hub Open v2.xlsx]1617-Q4'!$B$1:$HA$1000,B555,FALSE),INDIRECT("'" &amp; $C$1 &amp; "'!" &amp; C555))="","",IF($L$1&lt;&gt;'GMPP Return'!$F$25,HLOOKUP('GMPP Return'!$C$25,'[2015-12-15 GMPP Data Hub Open v2.xlsx]1617-Q4'!$B$1:$HA$1000,B555,FALSE),INDIRECT("'" &amp; $C$1 &amp; "'!" &amp; C555)))</t>
  </si>
  <si>
    <t>if(if($K$1&lt;&gt;'GMPP Return'!$F$25,HLOOKUP('GMPP Return'!$C$25,'[2015-12-15 GMPP Data Hub Open v2.xlsx]1617-Q3'!$B$1:$HA$1000,B556,FALSE),INDIRECT("'" &amp; $C$1 &amp; "'!" &amp; C556))="","",IF($K$1&lt;&gt;'GMPP Return'!$F$25,HLOOKUP('GMPP Return'!$C$25,'[2015-12-15 GMPP Data Hub Open v2.xlsx]1617-Q3'!$B$1:$HA$1000,B556,FALSE),INDIRECT("'" &amp; $C$1 &amp; "'!" &amp; C556)))</t>
  </si>
  <si>
    <t>if(if($L$1&lt;&gt;'GMPP Return'!$F$25,HLOOKUP('GMPP Return'!$C$25,'[2015-12-15 GMPP Data Hub Open v2.xlsx]1617-Q4'!$B$1:$HA$1000,B556,FALSE),INDIRECT("'" &amp; $C$1 &amp; "'!" &amp; C556))="","",IF($L$1&lt;&gt;'GMPP Return'!$F$25,HLOOKUP('GMPP Return'!$C$25,'[2015-12-15 GMPP Data Hub Open v2.xlsx]1617-Q4'!$B$1:$HA$1000,B556,FALSE),INDIRECT("'" &amp; $C$1 &amp; "'!" &amp; C556)))</t>
  </si>
  <si>
    <t>if(if($K$1&lt;&gt;'GMPP Return'!$F$25,HLOOKUP('GMPP Return'!$C$25,'[2015-12-15 GMPP Data Hub Open v2.xlsx]1617-Q3'!$B$1:$HA$1000,B557,FALSE),INDIRECT("'" &amp; $C$1 &amp; "'!" &amp; C557))="","",IF($K$1&lt;&gt;'GMPP Return'!$F$25,HLOOKUP('GMPP Return'!$C$25,'[2015-12-15 GMPP Data Hub Open v2.xlsx]1617-Q3'!$B$1:$HA$1000,B557,FALSE),INDIRECT("'" &amp; $C$1 &amp; "'!" &amp; C557)))</t>
  </si>
  <si>
    <t>if(if($L$1&lt;&gt;'GMPP Return'!$F$25,HLOOKUP('GMPP Return'!$C$25,'[2015-12-15 GMPP Data Hub Open v2.xlsx]1617-Q4'!$B$1:$HA$1000,B557,FALSE),INDIRECT("'" &amp; $C$1 &amp; "'!" &amp; C557))="","",IF($L$1&lt;&gt;'GMPP Return'!$F$25,HLOOKUP('GMPP Return'!$C$25,'[2015-12-15 GMPP Data Hub Open v2.xlsx]1617-Q4'!$B$1:$HA$1000,B557,FALSE),INDIRECT("'" &amp; $C$1 &amp; "'!" &amp; C557)))</t>
  </si>
  <si>
    <t>if(if($K$1&lt;&gt;'GMPP Return'!$F$25,HLOOKUP('GMPP Return'!$C$25,'[2015-12-15 GMPP Data Hub Open v2.xlsx]1617-Q3'!$B$1:$HA$1000,B558,FALSE),INDIRECT("'" &amp; $C$1 &amp; "'!" &amp; C558))="","",IF($K$1&lt;&gt;'GMPP Return'!$F$25,HLOOKUP('GMPP Return'!$C$25,'[2015-12-15 GMPP Data Hub Open v2.xlsx]1617-Q3'!$B$1:$HA$1000,B558,FALSE),INDIRECT("'" &amp; $C$1 &amp; "'!" &amp; C558)))</t>
  </si>
  <si>
    <t>if(if($L$1&lt;&gt;'GMPP Return'!$F$25,HLOOKUP('GMPP Return'!$C$25,'[2015-12-15 GMPP Data Hub Open v2.xlsx]1617-Q4'!$B$1:$HA$1000,B558,FALSE),INDIRECT("'" &amp; $C$1 &amp; "'!" &amp; C558))="","",IF($L$1&lt;&gt;'GMPP Return'!$F$25,HLOOKUP('GMPP Return'!$C$25,'[2015-12-15 GMPP Data Hub Open v2.xlsx]1617-Q4'!$B$1:$HA$1000,B558,FALSE),INDIRECT("'" &amp; $C$1 &amp; "'!" &amp; C558)))</t>
  </si>
  <si>
    <t>if(if($K$1&lt;&gt;'GMPP Return'!$F$25,HLOOKUP('GMPP Return'!$C$25,'[2015-12-15 GMPP Data Hub Open v2.xlsx]1617-Q3'!$B$1:$HA$1000,B559,FALSE),INDIRECT("'" &amp; $C$1 &amp; "'!" &amp; C559))="","",IF($K$1&lt;&gt;'GMPP Return'!$F$25,HLOOKUP('GMPP Return'!$C$25,'[2015-12-15 GMPP Data Hub Open v2.xlsx]1617-Q3'!$B$1:$HA$1000,B559,FALSE),INDIRECT("'" &amp; $C$1 &amp; "'!" &amp; C559)))</t>
  </si>
  <si>
    <t>if(if($L$1&lt;&gt;'GMPP Return'!$F$25,HLOOKUP('GMPP Return'!$C$25,'[2015-12-15 GMPP Data Hub Open v2.xlsx]1617-Q4'!$B$1:$HA$1000,B559,FALSE),INDIRECT("'" &amp; $C$1 &amp; "'!" &amp; C559))="","",IF($L$1&lt;&gt;'GMPP Return'!$F$25,HLOOKUP('GMPP Return'!$C$25,'[2015-12-15 GMPP Data Hub Open v2.xlsx]1617-Q4'!$B$1:$HA$1000,B559,FALSE),INDIRECT("'" &amp; $C$1 &amp; "'!" &amp; C559)))</t>
  </si>
  <si>
    <t>if(if($K$1&lt;&gt;'GMPP Return'!$F$25,HLOOKUP('GMPP Return'!$C$25,'[2015-12-15 GMPP Data Hub Open v2.xlsx]1617-Q3'!$B$1:$HA$1000,B560,FALSE),INDIRECT("'" &amp; $C$1 &amp; "'!" &amp; C560))="","",IF($K$1&lt;&gt;'GMPP Return'!$F$25,HLOOKUP('GMPP Return'!$C$25,'[2015-12-15 GMPP Data Hub Open v2.xlsx]1617-Q3'!$B$1:$HA$1000,B560,FALSE),INDIRECT("'" &amp; $C$1 &amp; "'!" &amp; C560)))</t>
  </si>
  <si>
    <t>if(if($L$1&lt;&gt;'GMPP Return'!$F$25,HLOOKUP('GMPP Return'!$C$25,'[2015-12-15 GMPP Data Hub Open v2.xlsx]1617-Q4'!$B$1:$HA$1000,B560,FALSE),INDIRECT("'" &amp; $C$1 &amp; "'!" &amp; C560))="","",IF($L$1&lt;&gt;'GMPP Return'!$F$25,HLOOKUP('GMPP Return'!$C$25,'[2015-12-15 GMPP Data Hub Open v2.xlsx]1617-Q4'!$B$1:$HA$1000,B560,FALSE),INDIRECT("'" &amp; $C$1 &amp; "'!" &amp; C560)))</t>
  </si>
  <si>
    <t>if(if($K$1&lt;&gt;'GMPP Return'!$F$25,HLOOKUP('GMPP Return'!$C$25,'[2015-12-15 GMPP Data Hub Open v2.xlsx]1617-Q3'!$B$1:$HA$1000,B561,FALSE),INDIRECT("'" &amp; $C$1 &amp; "'!" &amp; C561))="","",IF($K$1&lt;&gt;'GMPP Return'!$F$25,HLOOKUP('GMPP Return'!$C$25,'[2015-12-15 GMPP Data Hub Open v2.xlsx]1617-Q3'!$B$1:$HA$1000,B561,FALSE),INDIRECT("'" &amp; $C$1 &amp; "'!" &amp; C561)))</t>
  </si>
  <si>
    <t>if(if($L$1&lt;&gt;'GMPP Return'!$F$25,HLOOKUP('GMPP Return'!$C$25,'[2015-12-15 GMPP Data Hub Open v2.xlsx]1617-Q4'!$B$1:$HA$1000,B561,FALSE),INDIRECT("'" &amp; $C$1 &amp; "'!" &amp; C561))="","",IF($L$1&lt;&gt;'GMPP Return'!$F$25,HLOOKUP('GMPP Return'!$C$25,'[2015-12-15 GMPP Data Hub Open v2.xlsx]1617-Q4'!$B$1:$HA$1000,B561,FALSE),INDIRECT("'" &amp; $C$1 &amp; "'!" &amp; C561)))</t>
  </si>
  <si>
    <t>if(if($K$1&lt;&gt;'GMPP Return'!$F$25,HLOOKUP('GMPP Return'!$C$25,'[2015-12-15 GMPP Data Hub Open v2.xlsx]1617-Q3'!$B$1:$HA$1000,B562,FALSE),INDIRECT("'" &amp; $C$1 &amp; "'!" &amp; C562))="","",IF($K$1&lt;&gt;'GMPP Return'!$F$25,HLOOKUP('GMPP Return'!$C$25,'[2015-12-15 GMPP Data Hub Open v2.xlsx]1617-Q3'!$B$1:$HA$1000,B562,FALSE),INDIRECT("'" &amp; $C$1 &amp; "'!" &amp; C562)))</t>
  </si>
  <si>
    <t>if(if($L$1&lt;&gt;'GMPP Return'!$F$25,HLOOKUP('GMPP Return'!$C$25,'[2015-12-15 GMPP Data Hub Open v2.xlsx]1617-Q4'!$B$1:$HA$1000,B562,FALSE),INDIRECT("'" &amp; $C$1 &amp; "'!" &amp; C562))="","",IF($L$1&lt;&gt;'GMPP Return'!$F$25,HLOOKUP('GMPP Return'!$C$25,'[2015-12-15 GMPP Data Hub Open v2.xlsx]1617-Q4'!$B$1:$HA$1000,B562,FALSE),INDIRECT("'" &amp; $C$1 &amp; "'!" &amp; C562)))</t>
  </si>
  <si>
    <t>if(if($K$1&lt;&gt;'GMPP Return'!$F$25,HLOOKUP('GMPP Return'!$C$25,'[2015-12-15 GMPP Data Hub Open v2.xlsx]1617-Q3'!$B$1:$HA$1000,B563,FALSE),INDIRECT("'" &amp; $C$1 &amp; "'!" &amp; C563))="","",IF($K$1&lt;&gt;'GMPP Return'!$F$25,HLOOKUP('GMPP Return'!$C$25,'[2015-12-15 GMPP Data Hub Open v2.xlsx]1617-Q3'!$B$1:$HA$1000,B563,FALSE),INDIRECT("'" &amp; $C$1 &amp; "'!" &amp; C563)))</t>
  </si>
  <si>
    <t>if(if($L$1&lt;&gt;'GMPP Return'!$F$25,HLOOKUP('GMPP Return'!$C$25,'[2015-12-15 GMPP Data Hub Open v2.xlsx]1617-Q4'!$B$1:$HA$1000,B563,FALSE),INDIRECT("'" &amp; $C$1 &amp; "'!" &amp; C563))="","",IF($L$1&lt;&gt;'GMPP Return'!$F$25,HLOOKUP('GMPP Return'!$C$25,'[2015-12-15 GMPP Data Hub Open v2.xlsx]1617-Q4'!$B$1:$HA$1000,B563,FALSE),INDIRECT("'" &amp; $C$1 &amp; "'!" &amp; C563)))</t>
  </si>
  <si>
    <t>if(if($K$1&lt;&gt;'GMPP Return'!$F$25,HLOOKUP('GMPP Return'!$C$25,'[2015-12-15 GMPP Data Hub Open v2.xlsx]1617-Q3'!$B$1:$HA$1000,B564,FALSE),INDIRECT("'" &amp; $C$1 &amp; "'!" &amp; C564))="","",IF($K$1&lt;&gt;'GMPP Return'!$F$25,HLOOKUP('GMPP Return'!$C$25,'[2015-12-15 GMPP Data Hub Open v2.xlsx]1617-Q3'!$B$1:$HA$1000,B564,FALSE),INDIRECT("'" &amp; $C$1 &amp; "'!" &amp; C564)))</t>
  </si>
  <si>
    <t>if(if($L$1&lt;&gt;'GMPP Return'!$F$25,HLOOKUP('GMPP Return'!$C$25,'[2015-12-15 GMPP Data Hub Open v2.xlsx]1617-Q4'!$B$1:$HA$1000,B564,FALSE),INDIRECT("'" &amp; $C$1 &amp; "'!" &amp; C564))="","",IF($L$1&lt;&gt;'GMPP Return'!$F$25,HLOOKUP('GMPP Return'!$C$25,'[2015-12-15 GMPP Data Hub Open v2.xlsx]1617-Q4'!$B$1:$HA$1000,B564,FALSE),INDIRECT("'" &amp; $C$1 &amp; "'!" &amp; C564)))</t>
  </si>
  <si>
    <t>if(if($K$1&lt;&gt;'GMPP Return'!$F$25,HLOOKUP('GMPP Return'!$C$25,'[2015-12-15 GMPP Data Hub Open v2.xlsx]1617-Q3'!$B$1:$HA$1000,B565,FALSE),INDIRECT("'" &amp; $C$1 &amp; "'!" &amp; C565))="","",IF($K$1&lt;&gt;'GMPP Return'!$F$25,HLOOKUP('GMPP Return'!$C$25,'[2015-12-15 GMPP Data Hub Open v2.xlsx]1617-Q3'!$B$1:$HA$1000,B565,FALSE),INDIRECT("'" &amp; $C$1 &amp; "'!" &amp; C565)))</t>
  </si>
  <si>
    <t>if(if($L$1&lt;&gt;'GMPP Return'!$F$25,HLOOKUP('GMPP Return'!$C$25,'[2015-12-15 GMPP Data Hub Open v2.xlsx]1617-Q4'!$B$1:$HA$1000,B565,FALSE),INDIRECT("'" &amp; $C$1 &amp; "'!" &amp; C565))="","",IF($L$1&lt;&gt;'GMPP Return'!$F$25,HLOOKUP('GMPP Return'!$C$25,'[2015-12-15 GMPP Data Hub Open v2.xlsx]1617-Q4'!$B$1:$HA$1000,B565,FALSE),INDIRECT("'" &amp; $C$1 &amp; "'!" &amp; C565)))</t>
  </si>
  <si>
    <t>if(if($K$1&lt;&gt;'GMPP Return'!$F$25,HLOOKUP('GMPP Return'!$C$25,'[2015-12-15 GMPP Data Hub Open v2.xlsx]1617-Q3'!$B$1:$HA$1000,B566,FALSE),INDIRECT("'" &amp; $C$1 &amp; "'!" &amp; C566))="","",IF($K$1&lt;&gt;'GMPP Return'!$F$25,HLOOKUP('GMPP Return'!$C$25,'[2015-12-15 GMPP Data Hub Open v2.xlsx]1617-Q3'!$B$1:$HA$1000,B566,FALSE),INDIRECT("'" &amp; $C$1 &amp; "'!" &amp; C566)))</t>
  </si>
  <si>
    <t>if(if($L$1&lt;&gt;'GMPP Return'!$F$25,HLOOKUP('GMPP Return'!$C$25,'[2015-12-15 GMPP Data Hub Open v2.xlsx]1617-Q4'!$B$1:$HA$1000,B566,FALSE),INDIRECT("'" &amp; $C$1 &amp; "'!" &amp; C566))="","",IF($L$1&lt;&gt;'GMPP Return'!$F$25,HLOOKUP('GMPP Return'!$C$25,'[2015-12-15 GMPP Data Hub Open v2.xlsx]1617-Q4'!$B$1:$HA$1000,B566,FALSE),INDIRECT("'" &amp; $C$1 &amp; "'!" &amp; C566)))</t>
  </si>
  <si>
    <t>if(if($K$1&lt;&gt;'GMPP Return'!$F$25,HLOOKUP('GMPP Return'!$C$25,'[2015-12-15 GMPP Data Hub Open v2.xlsx]1617-Q3'!$B$1:$HA$1000,B567,FALSE),INDIRECT("'" &amp; $C$1 &amp; "'!" &amp; C567))="","",IF($K$1&lt;&gt;'GMPP Return'!$F$25,HLOOKUP('GMPP Return'!$C$25,'[2015-12-15 GMPP Data Hub Open v2.xlsx]1617-Q3'!$B$1:$HA$1000,B567,FALSE),INDIRECT("'" &amp; $C$1 &amp; "'!" &amp; C567)))</t>
  </si>
  <si>
    <t>if(if($L$1&lt;&gt;'GMPP Return'!$F$25,HLOOKUP('GMPP Return'!$C$25,'[2015-12-15 GMPP Data Hub Open v2.xlsx]1617-Q4'!$B$1:$HA$1000,B567,FALSE),INDIRECT("'" &amp; $C$1 &amp; "'!" &amp; C567))="","",IF($L$1&lt;&gt;'GMPP Return'!$F$25,HLOOKUP('GMPP Return'!$C$25,'[2015-12-15 GMPP Data Hub Open v2.xlsx]1617-Q4'!$B$1:$HA$1000,B567,FALSE),INDIRECT("'" &amp; $C$1 &amp; "'!" &amp; C567)))</t>
  </si>
  <si>
    <t>if(if($K$1&lt;&gt;'GMPP Return'!$F$25,HLOOKUP('GMPP Return'!$C$25,'[2015-12-15 GMPP Data Hub Open v2.xlsx]1617-Q3'!$B$1:$HA$1000,B568,FALSE),INDIRECT("'" &amp; $C$1 &amp; "'!" &amp; C568))="","",IF($K$1&lt;&gt;'GMPP Return'!$F$25,HLOOKUP('GMPP Return'!$C$25,'[2015-12-15 GMPP Data Hub Open v2.xlsx]1617-Q3'!$B$1:$HA$1000,B568,FALSE),INDIRECT("'" &amp; $C$1 &amp; "'!" &amp; C568)))</t>
  </si>
  <si>
    <t>if(if($L$1&lt;&gt;'GMPP Return'!$F$25,HLOOKUP('GMPP Return'!$C$25,'[2015-12-15 GMPP Data Hub Open v2.xlsx]1617-Q4'!$B$1:$HA$1000,B568,FALSE),INDIRECT("'" &amp; $C$1 &amp; "'!" &amp; C568))="","",IF($L$1&lt;&gt;'GMPP Return'!$F$25,HLOOKUP('GMPP Return'!$C$25,'[2015-12-15 GMPP Data Hub Open v2.xlsx]1617-Q4'!$B$1:$HA$1000,B568,FALSE),INDIRECT("'" &amp; $C$1 &amp; "'!" &amp; C568)))</t>
  </si>
  <si>
    <t>if(if($K$1&lt;&gt;'GMPP Return'!$F$25,HLOOKUP('GMPP Return'!$C$25,'[2015-12-15 GMPP Data Hub Open v2.xlsx]1617-Q3'!$B$1:$HA$1000,B569,FALSE),INDIRECT("'" &amp; $C$1 &amp; "'!" &amp; C569))="","",IF($K$1&lt;&gt;'GMPP Return'!$F$25,HLOOKUP('GMPP Return'!$C$25,'[2015-12-15 GMPP Data Hub Open v2.xlsx]1617-Q3'!$B$1:$HA$1000,B569,FALSE),INDIRECT("'" &amp; $C$1 &amp; "'!" &amp; C569)))</t>
  </si>
  <si>
    <t>if(if($L$1&lt;&gt;'GMPP Return'!$F$25,HLOOKUP('GMPP Return'!$C$25,'[2015-12-15 GMPP Data Hub Open v2.xlsx]1617-Q4'!$B$1:$HA$1000,B569,FALSE),INDIRECT("'" &amp; $C$1 &amp; "'!" &amp; C569))="","",IF($L$1&lt;&gt;'GMPP Return'!$F$25,HLOOKUP('GMPP Return'!$C$25,'[2015-12-15 GMPP Data Hub Open v2.xlsx]1617-Q4'!$B$1:$HA$1000,B569,FALSE),INDIRECT("'" &amp; $C$1 &amp; "'!" &amp; C569)))</t>
  </si>
  <si>
    <t>if(if($K$1&lt;&gt;'GMPP Return'!$F$25,HLOOKUP('GMPP Return'!$C$25,'[2015-12-15 GMPP Data Hub Open v2.xlsx]1617-Q3'!$B$1:$HA$1000,B570,FALSE),INDIRECT("'" &amp; $C$1 &amp; "'!" &amp; C570))="","",IF($K$1&lt;&gt;'GMPP Return'!$F$25,HLOOKUP('GMPP Return'!$C$25,'[2015-12-15 GMPP Data Hub Open v2.xlsx]1617-Q3'!$B$1:$HA$1000,B570,FALSE),INDIRECT("'" &amp; $C$1 &amp; "'!" &amp; C570)))</t>
  </si>
  <si>
    <t>if(if($L$1&lt;&gt;'GMPP Return'!$F$25,HLOOKUP('GMPP Return'!$C$25,'[2015-12-15 GMPP Data Hub Open v2.xlsx]1617-Q4'!$B$1:$HA$1000,B570,FALSE),INDIRECT("'" &amp; $C$1 &amp; "'!" &amp; C570))="","",IF($L$1&lt;&gt;'GMPP Return'!$F$25,HLOOKUP('GMPP Return'!$C$25,'[2015-12-15 GMPP Data Hub Open v2.xlsx]1617-Q4'!$B$1:$HA$1000,B570,FALSE),INDIRECT("'" &amp; $C$1 &amp; "'!" &amp; C570)))</t>
  </si>
  <si>
    <t>if(if($K$1&lt;&gt;'GMPP Return'!$F$25,HLOOKUP('GMPP Return'!$C$25,'[2015-12-15 GMPP Data Hub Open v2.xlsx]1617-Q3'!$B$1:$HA$1000,B571,FALSE),INDIRECT("'" &amp; $C$1 &amp; "'!" &amp; C571))="","",IF($K$1&lt;&gt;'GMPP Return'!$F$25,HLOOKUP('GMPP Return'!$C$25,'[2015-12-15 GMPP Data Hub Open v2.xlsx]1617-Q3'!$B$1:$HA$1000,B571,FALSE),INDIRECT("'" &amp; $C$1 &amp; "'!" &amp; C571)))</t>
  </si>
  <si>
    <t>if(if($L$1&lt;&gt;'GMPP Return'!$F$25,HLOOKUP('GMPP Return'!$C$25,'[2015-12-15 GMPP Data Hub Open v2.xlsx]1617-Q4'!$B$1:$HA$1000,B571,FALSE),INDIRECT("'" &amp; $C$1 &amp; "'!" &amp; C571))="","",IF($L$1&lt;&gt;'GMPP Return'!$F$25,HLOOKUP('GMPP Return'!$C$25,'[2015-12-15 GMPP Data Hub Open v2.xlsx]1617-Q4'!$B$1:$HA$1000,B571,FALSE),INDIRECT("'" &amp; $C$1 &amp; "'!" &amp; C571)))</t>
  </si>
  <si>
    <t>if(if($K$1&lt;&gt;'GMPP Return'!$F$25,HLOOKUP('GMPP Return'!$C$25,'[2015-12-15 GMPP Data Hub Open v2.xlsx]1617-Q3'!$B$1:$HA$1000,B572,FALSE),INDIRECT("'" &amp; $C$1 &amp; "'!" &amp; C572))="","",IF($K$1&lt;&gt;'GMPP Return'!$F$25,HLOOKUP('GMPP Return'!$C$25,'[2015-12-15 GMPP Data Hub Open v2.xlsx]1617-Q3'!$B$1:$HA$1000,B572,FALSE),INDIRECT("'" &amp; $C$1 &amp; "'!" &amp; C572)))</t>
  </si>
  <si>
    <t>if(if($L$1&lt;&gt;'GMPP Return'!$F$25,HLOOKUP('GMPP Return'!$C$25,'[2015-12-15 GMPP Data Hub Open v2.xlsx]1617-Q4'!$B$1:$HA$1000,B572,FALSE),INDIRECT("'" &amp; $C$1 &amp; "'!" &amp; C572))="","",IF($L$1&lt;&gt;'GMPP Return'!$F$25,HLOOKUP('GMPP Return'!$C$25,'[2015-12-15 GMPP Data Hub Open v2.xlsx]1617-Q4'!$B$1:$HA$1000,B572,FALSE),INDIRECT("'" &amp; $C$1 &amp; "'!" &amp; C572)))</t>
  </si>
  <si>
    <t>if(if($K$1&lt;&gt;'GMPP Return'!$F$25,HLOOKUP('GMPP Return'!$C$25,'[2015-12-15 GMPP Data Hub Open v2.xlsx]1617-Q3'!$B$1:$HA$1000,B573,FALSE),INDIRECT("'" &amp; $C$1 &amp; "'!" &amp; C573))="","",IF($K$1&lt;&gt;'GMPP Return'!$F$25,HLOOKUP('GMPP Return'!$C$25,'[2015-12-15 GMPP Data Hub Open v2.xlsx]1617-Q3'!$B$1:$HA$1000,B573,FALSE),INDIRECT("'" &amp; $C$1 &amp; "'!" &amp; C573)))</t>
  </si>
  <si>
    <t>if(if($L$1&lt;&gt;'GMPP Return'!$F$25,HLOOKUP('GMPP Return'!$C$25,'[2015-12-15 GMPP Data Hub Open v2.xlsx]1617-Q4'!$B$1:$HA$1000,B573,FALSE),INDIRECT("'" &amp; $C$1 &amp; "'!" &amp; C573))="","",IF($L$1&lt;&gt;'GMPP Return'!$F$25,HLOOKUP('GMPP Return'!$C$25,'[2015-12-15 GMPP Data Hub Open v2.xlsx]1617-Q4'!$B$1:$HA$1000,B573,FALSE),INDIRECT("'" &amp; $C$1 &amp; "'!" &amp; C573)))</t>
  </si>
  <si>
    <t>if(if($K$1&lt;&gt;'GMPP Return'!$F$25,HLOOKUP('GMPP Return'!$C$25,'[2015-12-15 GMPP Data Hub Open v2.xlsx]1617-Q3'!$B$1:$HA$1000,B574,FALSE),INDIRECT("'" &amp; $C$1 &amp; "'!" &amp; C574))="","",IF($K$1&lt;&gt;'GMPP Return'!$F$25,HLOOKUP('GMPP Return'!$C$25,'[2015-12-15 GMPP Data Hub Open v2.xlsx]1617-Q3'!$B$1:$HA$1000,B574,FALSE),INDIRECT("'" &amp; $C$1 &amp; "'!" &amp; C574)))</t>
  </si>
  <si>
    <t>if(if($L$1&lt;&gt;'GMPP Return'!$F$25,HLOOKUP('GMPP Return'!$C$25,'[2015-12-15 GMPP Data Hub Open v2.xlsx]1617-Q4'!$B$1:$HA$1000,B574,FALSE),INDIRECT("'" &amp; $C$1 &amp; "'!" &amp; C574))="","",IF($L$1&lt;&gt;'GMPP Return'!$F$25,HLOOKUP('GMPP Return'!$C$25,'[2015-12-15 GMPP Data Hub Open v2.xlsx]1617-Q4'!$B$1:$HA$1000,B574,FALSE),INDIRECT("'" &amp; $C$1 &amp; "'!" &amp; C574)))</t>
  </si>
  <si>
    <t>if(if($K$1&lt;&gt;'GMPP Return'!$F$25,HLOOKUP('GMPP Return'!$C$25,'[2015-12-15 GMPP Data Hub Open v2.xlsx]1617-Q3'!$B$1:$HA$1000,B575,FALSE),INDIRECT("'" &amp; $C$1 &amp; "'!" &amp; C575))="","",IF($K$1&lt;&gt;'GMPP Return'!$F$25,HLOOKUP('GMPP Return'!$C$25,'[2015-12-15 GMPP Data Hub Open v2.xlsx]1617-Q3'!$B$1:$HA$1000,B575,FALSE),INDIRECT("'" &amp; $C$1 &amp; "'!" &amp; C575)))</t>
  </si>
  <si>
    <t>if(if($L$1&lt;&gt;'GMPP Return'!$F$25,HLOOKUP('GMPP Return'!$C$25,'[2015-12-15 GMPP Data Hub Open v2.xlsx]1617-Q4'!$B$1:$HA$1000,B575,FALSE),INDIRECT("'" &amp; $C$1 &amp; "'!" &amp; C575))="","",IF($L$1&lt;&gt;'GMPP Return'!$F$25,HLOOKUP('GMPP Return'!$C$25,'[2015-12-15 GMPP Data Hub Open v2.xlsx]1617-Q4'!$B$1:$HA$1000,B575,FALSE),INDIRECT("'" &amp; $C$1 &amp; "'!" &amp; C575)))</t>
  </si>
  <si>
    <t>if(if($K$1&lt;&gt;'GMPP Return'!$F$25,HLOOKUP('GMPP Return'!$C$25,'[2015-12-15 GMPP Data Hub Open v2.xlsx]1617-Q3'!$B$1:$HA$1000,B576,FALSE),INDIRECT("'" &amp; $C$1 &amp; "'!" &amp; C576))="","",IF($K$1&lt;&gt;'GMPP Return'!$F$25,HLOOKUP('GMPP Return'!$C$25,'[2015-12-15 GMPP Data Hub Open v2.xlsx]1617-Q3'!$B$1:$HA$1000,B576,FALSE),INDIRECT("'" &amp; $C$1 &amp; "'!" &amp; C576)))</t>
  </si>
  <si>
    <t>if(if($L$1&lt;&gt;'GMPP Return'!$F$25,HLOOKUP('GMPP Return'!$C$25,'[2015-12-15 GMPP Data Hub Open v2.xlsx]1617-Q4'!$B$1:$HA$1000,B576,FALSE),INDIRECT("'" &amp; $C$1 &amp; "'!" &amp; C576))="","",IF($L$1&lt;&gt;'GMPP Return'!$F$25,HLOOKUP('GMPP Return'!$C$25,'[2015-12-15 GMPP Data Hub Open v2.xlsx]1617-Q4'!$B$1:$HA$1000,B576,FALSE),INDIRECT("'" &amp; $C$1 &amp; "'!" &amp; C576)))</t>
  </si>
  <si>
    <t>if(if($K$1&lt;&gt;'GMPP Return'!$F$25,HLOOKUP('GMPP Return'!$C$25,'[2015-12-15 GMPP Data Hub Open v2.xlsx]1617-Q3'!$B$1:$HA$1000,B577,FALSE),INDIRECT("'" &amp; $C$1 &amp; "'!" &amp; C577))="","",IF($K$1&lt;&gt;'GMPP Return'!$F$25,HLOOKUP('GMPP Return'!$C$25,'[2015-12-15 GMPP Data Hub Open v2.xlsx]1617-Q3'!$B$1:$HA$1000,B577,FALSE),INDIRECT("'" &amp; $C$1 &amp; "'!" &amp; C577)))</t>
  </si>
  <si>
    <t>if(if($L$1&lt;&gt;'GMPP Return'!$F$25,HLOOKUP('GMPP Return'!$C$25,'[2015-12-15 GMPP Data Hub Open v2.xlsx]1617-Q4'!$B$1:$HA$1000,B577,FALSE),INDIRECT("'" &amp; $C$1 &amp; "'!" &amp; C577))="","",IF($L$1&lt;&gt;'GMPP Return'!$F$25,HLOOKUP('GMPP Return'!$C$25,'[2015-12-15 GMPP Data Hub Open v2.xlsx]1617-Q4'!$B$1:$HA$1000,B577,FALSE),INDIRECT("'" &amp; $C$1 &amp; "'!" &amp; C577)))</t>
  </si>
  <si>
    <t>if(if($K$1&lt;&gt;'GMPP Return'!$F$25,HLOOKUP('GMPP Return'!$C$25,'[2015-12-15 GMPP Data Hub Open v2.xlsx]1617-Q3'!$B$1:$HA$1000,B578,FALSE),INDIRECT("'" &amp; $C$1 &amp; "'!" &amp; C578))="","",IF($K$1&lt;&gt;'GMPP Return'!$F$25,HLOOKUP('GMPP Return'!$C$25,'[2015-12-15 GMPP Data Hub Open v2.xlsx]1617-Q3'!$B$1:$HA$1000,B578,FALSE),INDIRECT("'" &amp; $C$1 &amp; "'!" &amp; C578)))</t>
  </si>
  <si>
    <t>if(if($L$1&lt;&gt;'GMPP Return'!$F$25,HLOOKUP('GMPP Return'!$C$25,'[2015-12-15 GMPP Data Hub Open v2.xlsx]1617-Q4'!$B$1:$HA$1000,B578,FALSE),INDIRECT("'" &amp; $C$1 &amp; "'!" &amp; C578))="","",IF($L$1&lt;&gt;'GMPP Return'!$F$25,HLOOKUP('GMPP Return'!$C$25,'[2015-12-15 GMPP Data Hub Open v2.xlsx]1617-Q4'!$B$1:$HA$1000,B578,FALSE),INDIRECT("'" &amp; $C$1 &amp; "'!" &amp; C578)))</t>
  </si>
  <si>
    <t>if(if($K$1&lt;&gt;'GMPP Return'!$F$25,HLOOKUP('GMPP Return'!$C$25,'[2015-12-15 GMPP Data Hub Open v2.xlsx]1617-Q3'!$B$1:$HA$1000,B579,FALSE),INDIRECT("'" &amp; $C$1 &amp; "'!" &amp; C579))="","",IF($K$1&lt;&gt;'GMPP Return'!$F$25,HLOOKUP('GMPP Return'!$C$25,'[2015-12-15 GMPP Data Hub Open v2.xlsx]1617-Q3'!$B$1:$HA$1000,B579,FALSE),INDIRECT("'" &amp; $C$1 &amp; "'!" &amp; C579)))</t>
  </si>
  <si>
    <t>if(if($L$1&lt;&gt;'GMPP Return'!$F$25,HLOOKUP('GMPP Return'!$C$25,'[2015-12-15 GMPP Data Hub Open v2.xlsx]1617-Q4'!$B$1:$HA$1000,B579,FALSE),INDIRECT("'" &amp; $C$1 &amp; "'!" &amp; C579))="","",IF($L$1&lt;&gt;'GMPP Return'!$F$25,HLOOKUP('GMPP Return'!$C$25,'[2015-12-15 GMPP Data Hub Open v2.xlsx]1617-Q4'!$B$1:$HA$1000,B579,FALSE),INDIRECT("'" &amp; $C$1 &amp; "'!" &amp; C579)))</t>
  </si>
  <si>
    <t>if(if($K$1&lt;&gt;'GMPP Return'!$F$25,HLOOKUP('GMPP Return'!$C$25,'[2015-12-15 GMPP Data Hub Open v2.xlsx]1617-Q3'!$B$1:$HA$1000,B580,FALSE),INDIRECT("'" &amp; $C$1 &amp; "'!" &amp; C580))="","",IF($K$1&lt;&gt;'GMPP Return'!$F$25,HLOOKUP('GMPP Return'!$C$25,'[2015-12-15 GMPP Data Hub Open v2.xlsx]1617-Q3'!$B$1:$HA$1000,B580,FALSE),INDIRECT("'" &amp; $C$1 &amp; "'!" &amp; C580)))</t>
  </si>
  <si>
    <t>if(if($L$1&lt;&gt;'GMPP Return'!$F$25,HLOOKUP('GMPP Return'!$C$25,'[2015-12-15 GMPP Data Hub Open v2.xlsx]1617-Q4'!$B$1:$HA$1000,B580,FALSE),INDIRECT("'" &amp; $C$1 &amp; "'!" &amp; C580))="","",IF($L$1&lt;&gt;'GMPP Return'!$F$25,HLOOKUP('GMPP Return'!$C$25,'[2015-12-15 GMPP Data Hub Open v2.xlsx]1617-Q4'!$B$1:$HA$1000,B580,FALSE),INDIRECT("'" &amp; $C$1 &amp; "'!" &amp; C580)))</t>
  </si>
  <si>
    <t>if(if($K$1&lt;&gt;'GMPP Return'!$F$25,HLOOKUP('GMPP Return'!$C$25,'[2015-12-15 GMPP Data Hub Open v2.xlsx]1617-Q3'!$B$1:$HA$1000,B581,FALSE),INDIRECT("'" &amp; $C$1 &amp; "'!" &amp; C581))="","",IF($K$1&lt;&gt;'GMPP Return'!$F$25,HLOOKUP('GMPP Return'!$C$25,'[2015-12-15 GMPP Data Hub Open v2.xlsx]1617-Q3'!$B$1:$HA$1000,B581,FALSE),INDIRECT("'" &amp; $C$1 &amp; "'!" &amp; C581)))</t>
  </si>
  <si>
    <t>if(if($L$1&lt;&gt;'GMPP Return'!$F$25,HLOOKUP('GMPP Return'!$C$25,'[2015-12-15 GMPP Data Hub Open v2.xlsx]1617-Q4'!$B$1:$HA$1000,B581,FALSE),INDIRECT("'" &amp; $C$1 &amp; "'!" &amp; C581))="","",IF($L$1&lt;&gt;'GMPP Return'!$F$25,HLOOKUP('GMPP Return'!$C$25,'[2015-12-15 GMPP Data Hub Open v2.xlsx]1617-Q4'!$B$1:$HA$1000,B581,FALSE),INDIRECT("'" &amp; $C$1 &amp; "'!" &amp; C581)))</t>
  </si>
  <si>
    <t>if(if($K$1&lt;&gt;'GMPP Return'!$F$25,HLOOKUP('GMPP Return'!$C$25,'[2015-12-15 GMPP Data Hub Open v2.xlsx]1617-Q3'!$B$1:$HA$1000,B582,FALSE),INDIRECT("'" &amp; $C$1 &amp; "'!" &amp; C582))="","",IF($K$1&lt;&gt;'GMPP Return'!$F$25,HLOOKUP('GMPP Return'!$C$25,'[2015-12-15 GMPP Data Hub Open v2.xlsx]1617-Q3'!$B$1:$HA$1000,B582,FALSE),INDIRECT("'" &amp; $C$1 &amp; "'!" &amp; C582)))</t>
  </si>
  <si>
    <t>if(if($L$1&lt;&gt;'GMPP Return'!$F$25,HLOOKUP('GMPP Return'!$C$25,'[2015-12-15 GMPP Data Hub Open v2.xlsx]1617-Q4'!$B$1:$HA$1000,B582,FALSE),INDIRECT("'" &amp; $C$1 &amp; "'!" &amp; C582))="","",IF($L$1&lt;&gt;'GMPP Return'!$F$25,HLOOKUP('GMPP Return'!$C$25,'[2015-12-15 GMPP Data Hub Open v2.xlsx]1617-Q4'!$B$1:$HA$1000,B582,FALSE),INDIRECT("'" &amp; $C$1 &amp; "'!" &amp; C582)))</t>
  </si>
  <si>
    <t>if(if($K$1&lt;&gt;'GMPP Return'!$F$25,HLOOKUP('GMPP Return'!$C$25,'[2015-12-15 GMPP Data Hub Open v2.xlsx]1617-Q3'!$B$1:$HA$1000,B583,FALSE),INDIRECT("'" &amp; $C$1 &amp; "'!" &amp; C583))="","",IF($K$1&lt;&gt;'GMPP Return'!$F$25,HLOOKUP('GMPP Return'!$C$25,'[2015-12-15 GMPP Data Hub Open v2.xlsx]1617-Q3'!$B$1:$HA$1000,B583,FALSE),INDIRECT("'" &amp; $C$1 &amp; "'!" &amp; C583)))</t>
  </si>
  <si>
    <t>if(if($L$1&lt;&gt;'GMPP Return'!$F$25,HLOOKUP('GMPP Return'!$C$25,'[2015-12-15 GMPP Data Hub Open v2.xlsx]1617-Q4'!$B$1:$HA$1000,B583,FALSE),INDIRECT("'" &amp; $C$1 &amp; "'!" &amp; C583))="","",IF($L$1&lt;&gt;'GMPP Return'!$F$25,HLOOKUP('GMPP Return'!$C$25,'[2015-12-15 GMPP Data Hub Open v2.xlsx]1617-Q4'!$B$1:$HA$1000,B583,FALSE),INDIRECT("'" &amp; $C$1 &amp; "'!" &amp; C583)))</t>
  </si>
  <si>
    <t>if(if($K$1&lt;&gt;'GMPP Return'!$F$25,HLOOKUP('GMPP Return'!$C$25,'[2015-12-15 GMPP Data Hub Open v2.xlsx]1617-Q3'!$B$1:$HA$1000,B584,FALSE),INDIRECT("'" &amp; $C$1 &amp; "'!" &amp; C584))="","",IF($K$1&lt;&gt;'GMPP Return'!$F$25,HLOOKUP('GMPP Return'!$C$25,'[2015-12-15 GMPP Data Hub Open v2.xlsx]1617-Q3'!$B$1:$HA$1000,B584,FALSE),INDIRECT("'" &amp; $C$1 &amp; "'!" &amp; C584)))</t>
  </si>
  <si>
    <t>if(if($L$1&lt;&gt;'GMPP Return'!$F$25,HLOOKUP('GMPP Return'!$C$25,'[2015-12-15 GMPP Data Hub Open v2.xlsx]1617-Q4'!$B$1:$HA$1000,B584,FALSE),INDIRECT("'" &amp; $C$1 &amp; "'!" &amp; C584))="","",IF($L$1&lt;&gt;'GMPP Return'!$F$25,HLOOKUP('GMPP Return'!$C$25,'[2015-12-15 GMPP Data Hub Open v2.xlsx]1617-Q4'!$B$1:$HA$1000,B584,FALSE),INDIRECT("'" &amp; $C$1 &amp; "'!" &amp; C584)))</t>
  </si>
  <si>
    <t>if(if($K$1&lt;&gt;'GMPP Return'!$F$25,HLOOKUP('GMPP Return'!$C$25,'[2015-12-15 GMPP Data Hub Open v2.xlsx]1617-Q3'!$B$1:$HA$1000,B585,FALSE),INDIRECT("'" &amp; $C$1 &amp; "'!" &amp; C585))="","",IF($K$1&lt;&gt;'GMPP Return'!$F$25,HLOOKUP('GMPP Return'!$C$25,'[2015-12-15 GMPP Data Hub Open v2.xlsx]1617-Q3'!$B$1:$HA$1000,B585,FALSE),INDIRECT("'" &amp; $C$1 &amp; "'!" &amp; C585)))</t>
  </si>
  <si>
    <t>if(if($L$1&lt;&gt;'GMPP Return'!$F$25,HLOOKUP('GMPP Return'!$C$25,'[2015-12-15 GMPP Data Hub Open v2.xlsx]1617-Q4'!$B$1:$HA$1000,B585,FALSE),INDIRECT("'" &amp; $C$1 &amp; "'!" &amp; C585))="","",IF($L$1&lt;&gt;'GMPP Return'!$F$25,HLOOKUP('GMPP Return'!$C$25,'[2015-12-15 GMPP Data Hub Open v2.xlsx]1617-Q4'!$B$1:$HA$1000,B585,FALSE),INDIRECT("'" &amp; $C$1 &amp; "'!" &amp; C585)))</t>
  </si>
  <si>
    <t>if(if($K$1&lt;&gt;'GMPP Return'!$F$25,HLOOKUP('GMPP Return'!$C$25,'[2015-12-15 GMPP Data Hub Open v2.xlsx]1617-Q3'!$B$1:$HA$1000,B586,FALSE),INDIRECT("'" &amp; $C$1 &amp; "'!" &amp; C586))="","",IF($K$1&lt;&gt;'GMPP Return'!$F$25,HLOOKUP('GMPP Return'!$C$25,'[2015-12-15 GMPP Data Hub Open v2.xlsx]1617-Q3'!$B$1:$HA$1000,B586,FALSE),INDIRECT("'" &amp; $C$1 &amp; "'!" &amp; C586)))</t>
  </si>
  <si>
    <t>if(if($L$1&lt;&gt;'GMPP Return'!$F$25,HLOOKUP('GMPP Return'!$C$25,'[2015-12-15 GMPP Data Hub Open v2.xlsx]1617-Q4'!$B$1:$HA$1000,B586,FALSE),INDIRECT("'" &amp; $C$1 &amp; "'!" &amp; C586))="","",IF($L$1&lt;&gt;'GMPP Return'!$F$25,HLOOKUP('GMPP Return'!$C$25,'[2015-12-15 GMPP Data Hub Open v2.xlsx]1617-Q4'!$B$1:$HA$1000,B586,FALSE),INDIRECT("'" &amp; $C$1 &amp; "'!" &amp; C586)))</t>
  </si>
  <si>
    <t>if(if($K$1&lt;&gt;'GMPP Return'!$F$25,HLOOKUP('GMPP Return'!$C$25,'[2015-12-15 GMPP Data Hub Open v2.xlsx]1617-Q3'!$B$1:$HA$1000,B587,FALSE),INDIRECT("'" &amp; $C$1 &amp; "'!" &amp; C587))="","",IF($K$1&lt;&gt;'GMPP Return'!$F$25,HLOOKUP('GMPP Return'!$C$25,'[2015-12-15 GMPP Data Hub Open v2.xlsx]1617-Q3'!$B$1:$HA$1000,B587,FALSE),INDIRECT("'" &amp; $C$1 &amp; "'!" &amp; C587)))</t>
  </si>
  <si>
    <t>if(if($L$1&lt;&gt;'GMPP Return'!$F$25,HLOOKUP('GMPP Return'!$C$25,'[2015-12-15 GMPP Data Hub Open v2.xlsx]1617-Q4'!$B$1:$HA$1000,B587,FALSE),INDIRECT("'" &amp; $C$1 &amp; "'!" &amp; C587))="","",IF($L$1&lt;&gt;'GMPP Return'!$F$25,HLOOKUP('GMPP Return'!$C$25,'[2015-12-15 GMPP Data Hub Open v2.xlsx]1617-Q4'!$B$1:$HA$1000,B587,FALSE),INDIRECT("'" &amp; $C$1 &amp; "'!" &amp; C587)))</t>
  </si>
  <si>
    <t>if(if($K$1&lt;&gt;'GMPP Return'!$F$25,HLOOKUP('GMPP Return'!$C$25,'[2015-12-15 GMPP Data Hub Open v2.xlsx]1617-Q3'!$B$1:$HA$1000,B588,FALSE),INDIRECT("'" &amp; $C$1 &amp; "'!" &amp; C588))="","",IF($K$1&lt;&gt;'GMPP Return'!$F$25,HLOOKUP('GMPP Return'!$C$25,'[2015-12-15 GMPP Data Hub Open v2.xlsx]1617-Q3'!$B$1:$HA$1000,B588,FALSE),INDIRECT("'" &amp; $C$1 &amp; "'!" &amp; C588)))</t>
  </si>
  <si>
    <t>if(if($L$1&lt;&gt;'GMPP Return'!$F$25,HLOOKUP('GMPP Return'!$C$25,'[2015-12-15 GMPP Data Hub Open v2.xlsx]1617-Q4'!$B$1:$HA$1000,B588,FALSE),INDIRECT("'" &amp; $C$1 &amp; "'!" &amp; C588))="","",IF($L$1&lt;&gt;'GMPP Return'!$F$25,HLOOKUP('GMPP Return'!$C$25,'[2015-12-15 GMPP Data Hub Open v2.xlsx]1617-Q4'!$B$1:$HA$1000,B588,FALSE),INDIRECT("'" &amp; $C$1 &amp; "'!" &amp; C588)))</t>
  </si>
  <si>
    <t>if(if($K$1&lt;&gt;'GMPP Return'!$F$25,HLOOKUP('GMPP Return'!$C$25,'[2015-12-15 GMPP Data Hub Open v2.xlsx]1617-Q3'!$B$1:$HA$1000,B589,FALSE),INDIRECT("'" &amp; $C$1 &amp; "'!" &amp; C589))="","",IF($K$1&lt;&gt;'GMPP Return'!$F$25,HLOOKUP('GMPP Return'!$C$25,'[2015-12-15 GMPP Data Hub Open v2.xlsx]1617-Q3'!$B$1:$HA$1000,B589,FALSE),INDIRECT("'" &amp; $C$1 &amp; "'!" &amp; C589)))</t>
  </si>
  <si>
    <t>if(if($L$1&lt;&gt;'GMPP Return'!$F$25,HLOOKUP('GMPP Return'!$C$25,'[2015-12-15 GMPP Data Hub Open v2.xlsx]1617-Q4'!$B$1:$HA$1000,B589,FALSE),INDIRECT("'" &amp; $C$1 &amp; "'!" &amp; C589))="","",IF($L$1&lt;&gt;'GMPP Return'!$F$25,HLOOKUP('GMPP Return'!$C$25,'[2015-12-15 GMPP Data Hub Open v2.xlsx]1617-Q4'!$B$1:$HA$1000,B589,FALSE),INDIRECT("'" &amp; $C$1 &amp; "'!" &amp; C589)))</t>
  </si>
  <si>
    <t>if(if($K$1&lt;&gt;'GMPP Return'!$F$25,HLOOKUP('GMPP Return'!$C$25,'[2015-12-15 GMPP Data Hub Open v2.xlsx]1617-Q3'!$B$1:$HA$1000,B590,FALSE),INDIRECT("'" &amp; $C$1 &amp; "'!" &amp; C590))="","",IF($K$1&lt;&gt;'GMPP Return'!$F$25,HLOOKUP('GMPP Return'!$C$25,'[2015-12-15 GMPP Data Hub Open v2.xlsx]1617-Q3'!$B$1:$HA$1000,B590,FALSE),INDIRECT("'" &amp; $C$1 &amp; "'!" &amp; C590)))</t>
  </si>
  <si>
    <t>if(if($L$1&lt;&gt;'GMPP Return'!$F$25,HLOOKUP('GMPP Return'!$C$25,'[2015-12-15 GMPP Data Hub Open v2.xlsx]1617-Q4'!$B$1:$HA$1000,B590,FALSE),INDIRECT("'" &amp; $C$1 &amp; "'!" &amp; C590))="","",IF($L$1&lt;&gt;'GMPP Return'!$F$25,HLOOKUP('GMPP Return'!$C$25,'[2015-12-15 GMPP Data Hub Open v2.xlsx]1617-Q4'!$B$1:$HA$1000,B590,FALSE),INDIRECT("'" &amp; $C$1 &amp; "'!" &amp; C590)))</t>
  </si>
  <si>
    <t>if(if($K$1&lt;&gt;'GMPP Return'!$F$25,HLOOKUP('GMPP Return'!$C$25,'[2015-12-15 GMPP Data Hub Open v2.xlsx]1617-Q3'!$B$1:$HA$1000,B591,FALSE),INDIRECT("'" &amp; $C$1 &amp; "'!" &amp; C591))="","",IF($K$1&lt;&gt;'GMPP Return'!$F$25,HLOOKUP('GMPP Return'!$C$25,'[2015-12-15 GMPP Data Hub Open v2.xlsx]1617-Q3'!$B$1:$HA$1000,B591,FALSE),INDIRECT("'" &amp; $C$1 &amp; "'!" &amp; C591)))</t>
  </si>
  <si>
    <t>if(if($L$1&lt;&gt;'GMPP Return'!$F$25,HLOOKUP('GMPP Return'!$C$25,'[2015-12-15 GMPP Data Hub Open v2.xlsx]1617-Q4'!$B$1:$HA$1000,B591,FALSE),INDIRECT("'" &amp; $C$1 &amp; "'!" &amp; C591))="","",IF($L$1&lt;&gt;'GMPP Return'!$F$25,HLOOKUP('GMPP Return'!$C$25,'[2015-12-15 GMPP Data Hub Open v2.xlsx]1617-Q4'!$B$1:$HA$1000,B591,FALSE),INDIRECT("'" &amp; $C$1 &amp; "'!" &amp; C591)))</t>
  </si>
  <si>
    <t>if(if($K$1&lt;&gt;'GMPP Return'!$F$25,HLOOKUP('GMPP Return'!$C$25,'[2015-12-15 GMPP Data Hub Open v2.xlsx]1617-Q3'!$B$1:$HA$1000,B592,FALSE),INDIRECT("'" &amp; $C$1 &amp; "'!" &amp; C592))="","",IF($K$1&lt;&gt;'GMPP Return'!$F$25,HLOOKUP('GMPP Return'!$C$25,'[2015-12-15 GMPP Data Hub Open v2.xlsx]1617-Q3'!$B$1:$HA$1000,B592,FALSE),INDIRECT("'" &amp; $C$1 &amp; "'!" &amp; C592)))</t>
  </si>
  <si>
    <t>if(if($L$1&lt;&gt;'GMPP Return'!$F$25,HLOOKUP('GMPP Return'!$C$25,'[2015-12-15 GMPP Data Hub Open v2.xlsx]1617-Q4'!$B$1:$HA$1000,B592,FALSE),INDIRECT("'" &amp; $C$1 &amp; "'!" &amp; C592))="","",IF($L$1&lt;&gt;'GMPP Return'!$F$25,HLOOKUP('GMPP Return'!$C$25,'[2015-12-15 GMPP Data Hub Open v2.xlsx]1617-Q4'!$B$1:$HA$1000,B592,FALSE),INDIRECT("'" &amp; $C$1 &amp; "'!" &amp; C592)))</t>
  </si>
  <si>
    <t>if(if($K$1&lt;&gt;'GMPP Return'!$F$25,HLOOKUP('GMPP Return'!$C$25,'[2015-12-15 GMPP Data Hub Open v2.xlsx]1617-Q3'!$B$1:$HA$1000,B593,FALSE),INDIRECT("'" &amp; $C$1 &amp; "'!" &amp; C593))="","",IF($K$1&lt;&gt;'GMPP Return'!$F$25,HLOOKUP('GMPP Return'!$C$25,'[2015-12-15 GMPP Data Hub Open v2.xlsx]1617-Q3'!$B$1:$HA$1000,B593,FALSE),INDIRECT("'" &amp; $C$1 &amp; "'!" &amp; C593)))</t>
  </si>
  <si>
    <t>if(if($L$1&lt;&gt;'GMPP Return'!$F$25,HLOOKUP('GMPP Return'!$C$25,'[2015-12-15 GMPP Data Hub Open v2.xlsx]1617-Q4'!$B$1:$HA$1000,B593,FALSE),INDIRECT("'" &amp; $C$1 &amp; "'!" &amp; C593))="","",IF($L$1&lt;&gt;'GMPP Return'!$F$25,HLOOKUP('GMPP Return'!$C$25,'[2015-12-15 GMPP Data Hub Open v2.xlsx]1617-Q4'!$B$1:$HA$1000,B593,FALSE),INDIRECT("'" &amp; $C$1 &amp; "'!" &amp; C593)))</t>
  </si>
  <si>
    <t>if(if($K$1&lt;&gt;'GMPP Return'!$F$25,HLOOKUP('GMPP Return'!$C$25,'[2015-12-15 GMPP Data Hub Open v2.xlsx]1617-Q3'!$B$1:$HA$1000,B594,FALSE),INDIRECT("'" &amp; $C$1 &amp; "'!" &amp; C594))="","",IF($K$1&lt;&gt;'GMPP Return'!$F$25,HLOOKUP('GMPP Return'!$C$25,'[2015-12-15 GMPP Data Hub Open v2.xlsx]1617-Q3'!$B$1:$HA$1000,B594,FALSE),INDIRECT("'" &amp; $C$1 &amp; "'!" &amp; C594)))</t>
  </si>
  <si>
    <t>if(if($L$1&lt;&gt;'GMPP Return'!$F$25,HLOOKUP('GMPP Return'!$C$25,'[2015-12-15 GMPP Data Hub Open v2.xlsx]1617-Q4'!$B$1:$HA$1000,B594,FALSE),INDIRECT("'" &amp; $C$1 &amp; "'!" &amp; C594))="","",IF($L$1&lt;&gt;'GMPP Return'!$F$25,HLOOKUP('GMPP Return'!$C$25,'[2015-12-15 GMPP Data Hub Open v2.xlsx]1617-Q4'!$B$1:$HA$1000,B594,FALSE),INDIRECT("'" &amp; $C$1 &amp; "'!" &amp; C594)))</t>
  </si>
  <si>
    <t>if(if($K$1&lt;&gt;'GMPP Return'!$F$25,HLOOKUP('GMPP Return'!$C$25,'[2015-12-15 GMPP Data Hub Open v2.xlsx]1617-Q3'!$B$1:$HA$1000,B595,FALSE),INDIRECT("'" &amp; $C$1 &amp; "'!" &amp; C595))="","",IF($K$1&lt;&gt;'GMPP Return'!$F$25,HLOOKUP('GMPP Return'!$C$25,'[2015-12-15 GMPP Data Hub Open v2.xlsx]1617-Q3'!$B$1:$HA$1000,B595,FALSE),INDIRECT("'" &amp; $C$1 &amp; "'!" &amp; C595)))</t>
  </si>
  <si>
    <t>if(if($L$1&lt;&gt;'GMPP Return'!$F$25,HLOOKUP('GMPP Return'!$C$25,'[2015-12-15 GMPP Data Hub Open v2.xlsx]1617-Q4'!$B$1:$HA$1000,B595,FALSE),INDIRECT("'" &amp; $C$1 &amp; "'!" &amp; C595))="","",IF($L$1&lt;&gt;'GMPP Return'!$F$25,HLOOKUP('GMPP Return'!$C$25,'[2015-12-15 GMPP Data Hub Open v2.xlsx]1617-Q4'!$B$1:$HA$1000,B595,FALSE),INDIRECT("'" &amp; $C$1 &amp; "'!" &amp; C595)))</t>
  </si>
  <si>
    <t>if(if($K$1&lt;&gt;'GMPP Return'!$F$25,HLOOKUP('GMPP Return'!$C$25,'[2015-12-15 GMPP Data Hub Open v2.xlsx]1617-Q3'!$B$1:$HA$1000,B596,FALSE),INDIRECT("'" &amp; $C$1 &amp; "'!" &amp; C596))="","",IF($K$1&lt;&gt;'GMPP Return'!$F$25,HLOOKUP('GMPP Return'!$C$25,'[2015-12-15 GMPP Data Hub Open v2.xlsx]1617-Q3'!$B$1:$HA$1000,B596,FALSE),INDIRECT("'" &amp; $C$1 &amp; "'!" &amp; C596)))</t>
  </si>
  <si>
    <t>if(if($L$1&lt;&gt;'GMPP Return'!$F$25,HLOOKUP('GMPP Return'!$C$25,'[2015-12-15 GMPP Data Hub Open v2.xlsx]1617-Q4'!$B$1:$HA$1000,B596,FALSE),INDIRECT("'" &amp; $C$1 &amp; "'!" &amp; C596))="","",IF($L$1&lt;&gt;'GMPP Return'!$F$25,HLOOKUP('GMPP Return'!$C$25,'[2015-12-15 GMPP Data Hub Open v2.xlsx]1617-Q4'!$B$1:$HA$1000,B596,FALSE),INDIRECT("'" &amp; $C$1 &amp; "'!" &amp; C596)))</t>
  </si>
  <si>
    <t>if(if($K$1&lt;&gt;'GMPP Return'!$F$25,HLOOKUP('GMPP Return'!$C$25,'[2015-12-15 GMPP Data Hub Open v2.xlsx]1617-Q3'!$B$1:$HA$1000,B597,FALSE),INDIRECT("'" &amp; $C$1 &amp; "'!" &amp; C597))="","",IF($K$1&lt;&gt;'GMPP Return'!$F$25,HLOOKUP('GMPP Return'!$C$25,'[2015-12-15 GMPP Data Hub Open v2.xlsx]1617-Q3'!$B$1:$HA$1000,B597,FALSE),INDIRECT("'" &amp; $C$1 &amp; "'!" &amp; C597)))</t>
  </si>
  <si>
    <t>if(if($L$1&lt;&gt;'GMPP Return'!$F$25,HLOOKUP('GMPP Return'!$C$25,'[2015-12-15 GMPP Data Hub Open v2.xlsx]1617-Q4'!$B$1:$HA$1000,B597,FALSE),INDIRECT("'" &amp; $C$1 &amp; "'!" &amp; C597))="","",IF($L$1&lt;&gt;'GMPP Return'!$F$25,HLOOKUP('GMPP Return'!$C$25,'[2015-12-15 GMPP Data Hub Open v2.xlsx]1617-Q4'!$B$1:$HA$1000,B597,FALSE),INDIRECT("'" &amp; $C$1 &amp; "'!" &amp; C597)))</t>
  </si>
  <si>
    <t>if(if($K$1&lt;&gt;'GMPP Return'!$F$25,HLOOKUP('GMPP Return'!$C$25,'[2015-12-15 GMPP Data Hub Open v2.xlsx]1617-Q3'!$B$1:$HA$1000,B598,FALSE),INDIRECT("'" &amp; $C$1 &amp; "'!" &amp; C598))="","",IF($K$1&lt;&gt;'GMPP Return'!$F$25,HLOOKUP('GMPP Return'!$C$25,'[2015-12-15 GMPP Data Hub Open v2.xlsx]1617-Q3'!$B$1:$HA$1000,B598,FALSE),INDIRECT("'" &amp; $C$1 &amp; "'!" &amp; C598)))</t>
  </si>
  <si>
    <t>if(if($L$1&lt;&gt;'GMPP Return'!$F$25,HLOOKUP('GMPP Return'!$C$25,'[2015-12-15 GMPP Data Hub Open v2.xlsx]1617-Q4'!$B$1:$HA$1000,B598,FALSE),INDIRECT("'" &amp; $C$1 &amp; "'!" &amp; C598))="","",IF($L$1&lt;&gt;'GMPP Return'!$F$25,HLOOKUP('GMPP Return'!$C$25,'[2015-12-15 GMPP Data Hub Open v2.xlsx]1617-Q4'!$B$1:$HA$1000,B598,FALSE),INDIRECT("'" &amp; $C$1 &amp; "'!" &amp; C598)))</t>
  </si>
  <si>
    <t>if(if($K$1&lt;&gt;'GMPP Return'!$F$25,HLOOKUP('GMPP Return'!$C$25,'[2015-12-15 GMPP Data Hub Open v2.xlsx]1617-Q3'!$B$1:$HA$1000,B599,FALSE),INDIRECT("'" &amp; $C$1 &amp; "'!" &amp; C599))="","",IF($K$1&lt;&gt;'GMPP Return'!$F$25,HLOOKUP('GMPP Return'!$C$25,'[2015-12-15 GMPP Data Hub Open v2.xlsx]1617-Q3'!$B$1:$HA$1000,B599,FALSE),INDIRECT("'" &amp; $C$1 &amp; "'!" &amp; C599)))</t>
  </si>
  <si>
    <t>if(if($L$1&lt;&gt;'GMPP Return'!$F$25,HLOOKUP('GMPP Return'!$C$25,'[2015-12-15 GMPP Data Hub Open v2.xlsx]1617-Q4'!$B$1:$HA$1000,B599,FALSE),INDIRECT("'" &amp; $C$1 &amp; "'!" &amp; C599))="","",IF($L$1&lt;&gt;'GMPP Return'!$F$25,HLOOKUP('GMPP Return'!$C$25,'[2015-12-15 GMPP Data Hub Open v2.xlsx]1617-Q4'!$B$1:$HA$1000,B599,FALSE),INDIRECT("'" &amp; $C$1 &amp; "'!" &amp; C599)))</t>
  </si>
  <si>
    <t>if(if($K$1&lt;&gt;'GMPP Return'!$F$25,HLOOKUP('GMPP Return'!$C$25,'[2015-12-15 GMPP Data Hub Open v2.xlsx]1617-Q3'!$B$1:$HA$1000,B600,FALSE),INDIRECT("'" &amp; $C$1 &amp; "'!" &amp; C600))="","",IF($K$1&lt;&gt;'GMPP Return'!$F$25,HLOOKUP('GMPP Return'!$C$25,'[2015-12-15 GMPP Data Hub Open v2.xlsx]1617-Q3'!$B$1:$HA$1000,B600,FALSE),INDIRECT("'" &amp; $C$1 &amp; "'!" &amp; C600)))</t>
  </si>
  <si>
    <t>if(if($L$1&lt;&gt;'GMPP Return'!$F$25,HLOOKUP('GMPP Return'!$C$25,'[2015-12-15 GMPP Data Hub Open v2.xlsx]1617-Q4'!$B$1:$HA$1000,B600,FALSE),INDIRECT("'" &amp; $C$1 &amp; "'!" &amp; C600))="","",IF($L$1&lt;&gt;'GMPP Return'!$F$25,HLOOKUP('GMPP Return'!$C$25,'[2015-12-15 GMPP Data Hub Open v2.xlsx]1617-Q4'!$B$1:$HA$1000,B600,FALSE),INDIRECT("'" &amp; $C$1 &amp; "'!" &amp; C600)))</t>
  </si>
  <si>
    <t>if(if($K$1&lt;&gt;'GMPP Return'!$F$25,HLOOKUP('GMPP Return'!$C$25,'[2015-12-15 GMPP Data Hub Open v2.xlsx]1617-Q3'!$B$1:$HA$1000,B601,FALSE),INDIRECT("'" &amp; $C$1 &amp; "'!" &amp; C601))="","",IF($K$1&lt;&gt;'GMPP Return'!$F$25,HLOOKUP('GMPP Return'!$C$25,'[2015-12-15 GMPP Data Hub Open v2.xlsx]1617-Q3'!$B$1:$HA$1000,B601,FALSE),INDIRECT("'" &amp; $C$1 &amp; "'!" &amp; C601)))</t>
  </si>
  <si>
    <t>if(if($L$1&lt;&gt;'GMPP Return'!$F$25,HLOOKUP('GMPP Return'!$C$25,'[2015-12-15 GMPP Data Hub Open v2.xlsx]1617-Q4'!$B$1:$HA$1000,B601,FALSE),INDIRECT("'" &amp; $C$1 &amp; "'!" &amp; C601))="","",IF($L$1&lt;&gt;'GMPP Return'!$F$25,HLOOKUP('GMPP Return'!$C$25,'[2015-12-15 GMPP Data Hub Open v2.xlsx]1617-Q4'!$B$1:$HA$1000,B601,FALSE),INDIRECT("'" &amp; $C$1 &amp; "'!" &amp; C601)))</t>
  </si>
  <si>
    <t>if(if($K$1&lt;&gt;'GMPP Return'!$F$25,HLOOKUP('GMPP Return'!$C$25,'[2015-12-15 GMPP Data Hub Open v2.xlsx]1617-Q3'!$B$1:$HA$1000,B602,FALSE),INDIRECT("'" &amp; $C$1 &amp; "'!" &amp; C602))="","",IF($K$1&lt;&gt;'GMPP Return'!$F$25,HLOOKUP('GMPP Return'!$C$25,'[2015-12-15 GMPP Data Hub Open v2.xlsx]1617-Q3'!$B$1:$HA$1000,B602,FALSE),INDIRECT("'" &amp; $C$1 &amp; "'!" &amp; C602)))</t>
  </si>
  <si>
    <t>if(if($L$1&lt;&gt;'GMPP Return'!$F$25,HLOOKUP('GMPP Return'!$C$25,'[2015-12-15 GMPP Data Hub Open v2.xlsx]1617-Q4'!$B$1:$HA$1000,B602,FALSE),INDIRECT("'" &amp; $C$1 &amp; "'!" &amp; C602))="","",IF($L$1&lt;&gt;'GMPP Return'!$F$25,HLOOKUP('GMPP Return'!$C$25,'[2015-12-15 GMPP Data Hub Open v2.xlsx]1617-Q4'!$B$1:$HA$1000,B602,FALSE),INDIRECT("'" &amp; $C$1 &amp; "'!" &amp; C602)))</t>
  </si>
  <si>
    <t>if(if($K$1&lt;&gt;'GMPP Return'!$F$25,HLOOKUP('GMPP Return'!$C$25,'[2015-12-15 GMPP Data Hub Open v2.xlsx]1617-Q3'!$B$1:$HA$1000,B603,FALSE),INDIRECT("'" &amp; $C$1 &amp; "'!" &amp; C603))="","",IF($K$1&lt;&gt;'GMPP Return'!$F$25,HLOOKUP('GMPP Return'!$C$25,'[2015-12-15 GMPP Data Hub Open v2.xlsx]1617-Q3'!$B$1:$HA$1000,B603,FALSE),INDIRECT("'" &amp; $C$1 &amp; "'!" &amp; C603)))</t>
  </si>
  <si>
    <t>if(if($L$1&lt;&gt;'GMPP Return'!$F$25,HLOOKUP('GMPP Return'!$C$25,'[2015-12-15 GMPP Data Hub Open v2.xlsx]1617-Q4'!$B$1:$HA$1000,B603,FALSE),INDIRECT("'" &amp; $C$1 &amp; "'!" &amp; C603))="","",IF($L$1&lt;&gt;'GMPP Return'!$F$25,HLOOKUP('GMPP Return'!$C$25,'[2015-12-15 GMPP Data Hub Open v2.xlsx]1617-Q4'!$B$1:$HA$1000,B603,FALSE),INDIRECT("'" &amp; $C$1 &amp; "'!" &amp; C603)))</t>
  </si>
  <si>
    <t>if(if($K$1&lt;&gt;'GMPP Return'!$F$25,HLOOKUP('GMPP Return'!$C$25,'[2015-12-15 GMPP Data Hub Open v2.xlsx]1617-Q3'!$B$1:$HA$1000,B604,FALSE),INDIRECT("'" &amp; $C$1 &amp; "'!" &amp; C604))="","",IF($K$1&lt;&gt;'GMPP Return'!$F$25,HLOOKUP('GMPP Return'!$C$25,'[2015-12-15 GMPP Data Hub Open v2.xlsx]1617-Q3'!$B$1:$HA$1000,B604,FALSE),INDIRECT("'" &amp; $C$1 &amp; "'!" &amp; C604)))</t>
  </si>
  <si>
    <t>if(if($L$1&lt;&gt;'GMPP Return'!$F$25,HLOOKUP('GMPP Return'!$C$25,'[2015-12-15 GMPP Data Hub Open v2.xlsx]1617-Q4'!$B$1:$HA$1000,B604,FALSE),INDIRECT("'" &amp; $C$1 &amp; "'!" &amp; C604))="","",IF($L$1&lt;&gt;'GMPP Return'!$F$25,HLOOKUP('GMPP Return'!$C$25,'[2015-12-15 GMPP Data Hub Open v2.xlsx]1617-Q4'!$B$1:$HA$1000,B604,FALSE),INDIRECT("'" &amp; $C$1 &amp; "'!" &amp; C604)))</t>
  </si>
  <si>
    <t>if(if($K$1&lt;&gt;'GMPP Return'!$F$25,HLOOKUP('GMPP Return'!$C$25,'[2015-12-15 GMPP Data Hub Open v2.xlsx]1617-Q3'!$B$1:$HA$1000,B605,FALSE),INDIRECT("'" &amp; $C$1 &amp; "'!" &amp; C605))="","",IF($K$1&lt;&gt;'GMPP Return'!$F$25,HLOOKUP('GMPP Return'!$C$25,'[2015-12-15 GMPP Data Hub Open v2.xlsx]1617-Q3'!$B$1:$HA$1000,B605,FALSE),INDIRECT("'" &amp; $C$1 &amp; "'!" &amp; C605)))</t>
  </si>
  <si>
    <t>if(if($L$1&lt;&gt;'GMPP Return'!$F$25,HLOOKUP('GMPP Return'!$C$25,'[2015-12-15 GMPP Data Hub Open v2.xlsx]1617-Q4'!$B$1:$HA$1000,B605,FALSE),INDIRECT("'" &amp; $C$1 &amp; "'!" &amp; C605))="","",IF($L$1&lt;&gt;'GMPP Return'!$F$25,HLOOKUP('GMPP Return'!$C$25,'[2015-12-15 GMPP Data Hub Open v2.xlsx]1617-Q4'!$B$1:$HA$1000,B605,FALSE),INDIRECT("'" &amp; $C$1 &amp; "'!" &amp; C605)))</t>
  </si>
  <si>
    <t>if(if($K$1&lt;&gt;'GMPP Return'!$F$25,HLOOKUP('GMPP Return'!$C$25,'[2015-12-15 GMPP Data Hub Open v2.xlsx]1617-Q3'!$B$1:$HA$1000,B606,FALSE),INDIRECT("'" &amp; $C$1 &amp; "'!" &amp; C606))="","",IF($K$1&lt;&gt;'GMPP Return'!$F$25,HLOOKUP('GMPP Return'!$C$25,'[2015-12-15 GMPP Data Hub Open v2.xlsx]1617-Q3'!$B$1:$HA$1000,B606,FALSE),INDIRECT("'" &amp; $C$1 &amp; "'!" &amp; C606)))</t>
  </si>
  <si>
    <t>if(if($L$1&lt;&gt;'GMPP Return'!$F$25,HLOOKUP('GMPP Return'!$C$25,'[2015-12-15 GMPP Data Hub Open v2.xlsx]1617-Q4'!$B$1:$HA$1000,B606,FALSE),INDIRECT("'" &amp; $C$1 &amp; "'!" &amp; C606))="","",IF($L$1&lt;&gt;'GMPP Return'!$F$25,HLOOKUP('GMPP Return'!$C$25,'[2015-12-15 GMPP Data Hub Open v2.xlsx]1617-Q4'!$B$1:$HA$1000,B606,FALSE),INDIRECT("'" &amp; $C$1 &amp; "'!" &amp; C606)))</t>
  </si>
  <si>
    <t>if(if($K$1&lt;&gt;'GMPP Return'!$F$25,HLOOKUP('GMPP Return'!$C$25,'[2015-12-15 GMPP Data Hub Open v2.xlsx]1617-Q3'!$B$1:$HA$1000,B607,FALSE),INDIRECT("'" &amp; $C$1 &amp; "'!" &amp; C607))="","",IF($K$1&lt;&gt;'GMPP Return'!$F$25,HLOOKUP('GMPP Return'!$C$25,'[2015-12-15 GMPP Data Hub Open v2.xlsx]1617-Q3'!$B$1:$HA$1000,B607,FALSE),INDIRECT("'" &amp; $C$1 &amp; "'!" &amp; C607)))</t>
  </si>
  <si>
    <t>if(if($L$1&lt;&gt;'GMPP Return'!$F$25,HLOOKUP('GMPP Return'!$C$25,'[2015-12-15 GMPP Data Hub Open v2.xlsx]1617-Q4'!$B$1:$HA$1000,B607,FALSE),INDIRECT("'" &amp; $C$1 &amp; "'!" &amp; C607))="","",IF($L$1&lt;&gt;'GMPP Return'!$F$25,HLOOKUP('GMPP Return'!$C$25,'[2015-12-15 GMPP Data Hub Open v2.xlsx]1617-Q4'!$B$1:$HA$1000,B607,FALSE),INDIRECT("'" &amp; $C$1 &amp; "'!" &amp; C607)))</t>
  </si>
  <si>
    <t>if(if($K$1&lt;&gt;'GMPP Return'!$F$25,HLOOKUP('GMPP Return'!$C$25,'[2015-12-15 GMPP Data Hub Open v2.xlsx]1617-Q3'!$B$1:$HA$1000,B608,FALSE),INDIRECT("'" &amp; $C$1 &amp; "'!" &amp; C608))="","",IF($K$1&lt;&gt;'GMPP Return'!$F$25,HLOOKUP('GMPP Return'!$C$25,'[2015-12-15 GMPP Data Hub Open v2.xlsx]1617-Q3'!$B$1:$HA$1000,B608,FALSE),INDIRECT("'" &amp; $C$1 &amp; "'!" &amp; C608)))</t>
  </si>
  <si>
    <t>if(if($L$1&lt;&gt;'GMPP Return'!$F$25,HLOOKUP('GMPP Return'!$C$25,'[2015-12-15 GMPP Data Hub Open v2.xlsx]1617-Q4'!$B$1:$HA$1000,B608,FALSE),INDIRECT("'" &amp; $C$1 &amp; "'!" &amp; C608))="","",IF($L$1&lt;&gt;'GMPP Return'!$F$25,HLOOKUP('GMPP Return'!$C$25,'[2015-12-15 GMPP Data Hub Open v2.xlsx]1617-Q4'!$B$1:$HA$1000,B608,FALSE),INDIRECT("'" &amp; $C$1 &amp; "'!" &amp; C608)))</t>
  </si>
  <si>
    <t>if(if($K$1&lt;&gt;'GMPP Return'!$F$25,HLOOKUP('GMPP Return'!$C$25,'[2015-12-15 GMPP Data Hub Open v2.xlsx]1617-Q3'!$B$1:$HA$1000,B609,FALSE),INDIRECT("'" &amp; $C$1 &amp; "'!" &amp; C609))="","",IF($K$1&lt;&gt;'GMPP Return'!$F$25,HLOOKUP('GMPP Return'!$C$25,'[2015-12-15 GMPP Data Hub Open v2.xlsx]1617-Q3'!$B$1:$HA$1000,B609,FALSE),INDIRECT("'" &amp; $C$1 &amp; "'!" &amp; C609)))</t>
  </si>
  <si>
    <t>if(if($L$1&lt;&gt;'GMPP Return'!$F$25,HLOOKUP('GMPP Return'!$C$25,'[2015-12-15 GMPP Data Hub Open v2.xlsx]1617-Q4'!$B$1:$HA$1000,B609,FALSE),INDIRECT("'" &amp; $C$1 &amp; "'!" &amp; C609))="","",IF($L$1&lt;&gt;'GMPP Return'!$F$25,HLOOKUP('GMPP Return'!$C$25,'[2015-12-15 GMPP Data Hub Open v2.xlsx]1617-Q4'!$B$1:$HA$1000,B609,FALSE),INDIRECT("'" &amp; $C$1 &amp; "'!" &amp; C609)))</t>
  </si>
  <si>
    <t>if(if($K$1&lt;&gt;'GMPP Return'!$F$25,HLOOKUP('GMPP Return'!$C$25,'[2015-12-15 GMPP Data Hub Open v2.xlsx]1617-Q3'!$B$1:$HA$1000,B610,FALSE),INDIRECT("'" &amp; $C$1 &amp; "'!" &amp; C610))="","",IF($K$1&lt;&gt;'GMPP Return'!$F$25,HLOOKUP('GMPP Return'!$C$25,'[2015-12-15 GMPP Data Hub Open v2.xlsx]1617-Q3'!$B$1:$HA$1000,B610,FALSE),INDIRECT("'" &amp; $C$1 &amp; "'!" &amp; C610)))</t>
  </si>
  <si>
    <t>if(if($L$1&lt;&gt;'GMPP Return'!$F$25,HLOOKUP('GMPP Return'!$C$25,'[2015-12-15 GMPP Data Hub Open v2.xlsx]1617-Q4'!$B$1:$HA$1000,B610,FALSE),INDIRECT("'" &amp; $C$1 &amp; "'!" &amp; C610))="","",IF($L$1&lt;&gt;'GMPP Return'!$F$25,HLOOKUP('GMPP Return'!$C$25,'[2015-12-15 GMPP Data Hub Open v2.xlsx]1617-Q4'!$B$1:$HA$1000,B610,FALSE),INDIRECT("'" &amp; $C$1 &amp; "'!" &amp; C610)))</t>
  </si>
  <si>
    <t>if(if($K$1&lt;&gt;'GMPP Return'!$F$25,HLOOKUP('GMPP Return'!$C$25,'[2015-12-15 GMPP Data Hub Open v2.xlsx]1617-Q3'!$B$1:$HA$1000,B611,FALSE),INDIRECT("'" &amp; $C$1 &amp; "'!" &amp; C611))="","",IF($K$1&lt;&gt;'GMPP Return'!$F$25,HLOOKUP('GMPP Return'!$C$25,'[2015-12-15 GMPP Data Hub Open v2.xlsx]1617-Q3'!$B$1:$HA$1000,B611,FALSE),INDIRECT("'" &amp; $C$1 &amp; "'!" &amp; C611)))</t>
  </si>
  <si>
    <t>if(if($L$1&lt;&gt;'GMPP Return'!$F$25,HLOOKUP('GMPP Return'!$C$25,'[2015-12-15 GMPP Data Hub Open v2.xlsx]1617-Q4'!$B$1:$HA$1000,B611,FALSE),INDIRECT("'" &amp; $C$1 &amp; "'!" &amp; C611))="","",IF($L$1&lt;&gt;'GMPP Return'!$F$25,HLOOKUP('GMPP Return'!$C$25,'[2015-12-15 GMPP Data Hub Open v2.xlsx]1617-Q4'!$B$1:$HA$1000,B611,FALSE),INDIRECT("'" &amp; $C$1 &amp; "'!" &amp; C611)))</t>
  </si>
  <si>
    <t>if(if($K$1&lt;&gt;'GMPP Return'!$F$25,HLOOKUP('GMPP Return'!$C$25,'[2015-12-15 GMPP Data Hub Open v2.xlsx]1617-Q3'!$B$1:$HA$1000,B612,FALSE),INDIRECT("'" &amp; $C$1 &amp; "'!" &amp; C612))="","",IF($K$1&lt;&gt;'GMPP Return'!$F$25,HLOOKUP('GMPP Return'!$C$25,'[2015-12-15 GMPP Data Hub Open v2.xlsx]1617-Q3'!$B$1:$HA$1000,B612,FALSE),INDIRECT("'" &amp; $C$1 &amp; "'!" &amp; C612)))</t>
  </si>
  <si>
    <t>if(if($L$1&lt;&gt;'GMPP Return'!$F$25,HLOOKUP('GMPP Return'!$C$25,'[2015-12-15 GMPP Data Hub Open v2.xlsx]1617-Q4'!$B$1:$HA$1000,B612,FALSE),INDIRECT("'" &amp; $C$1 &amp; "'!" &amp; C612))="","",IF($L$1&lt;&gt;'GMPP Return'!$F$25,HLOOKUP('GMPP Return'!$C$25,'[2015-12-15 GMPP Data Hub Open v2.xlsx]1617-Q4'!$B$1:$HA$1000,B612,FALSE),INDIRECT("'" &amp; $C$1 &amp; "'!" &amp; C612)))</t>
  </si>
  <si>
    <t>if(if($K$1&lt;&gt;'GMPP Return'!$F$25,HLOOKUP('GMPP Return'!$C$25,'[2015-12-15 GMPP Data Hub Open v2.xlsx]1617-Q3'!$B$1:$HA$1000,B613,FALSE),INDIRECT("'" &amp; $C$1 &amp; "'!" &amp; C613))="","",IF($K$1&lt;&gt;'GMPP Return'!$F$25,HLOOKUP('GMPP Return'!$C$25,'[2015-12-15 GMPP Data Hub Open v2.xlsx]1617-Q3'!$B$1:$HA$1000,B613,FALSE),INDIRECT("'" &amp; $C$1 &amp; "'!" &amp; C613)))</t>
  </si>
  <si>
    <t>if(if($L$1&lt;&gt;'GMPP Return'!$F$25,HLOOKUP('GMPP Return'!$C$25,'[2015-12-15 GMPP Data Hub Open v2.xlsx]1617-Q4'!$B$1:$HA$1000,B613,FALSE),INDIRECT("'" &amp; $C$1 &amp; "'!" &amp; C613))="","",IF($L$1&lt;&gt;'GMPP Return'!$F$25,HLOOKUP('GMPP Return'!$C$25,'[2015-12-15 GMPP Data Hub Open v2.xlsx]1617-Q4'!$B$1:$HA$1000,B613,FALSE),INDIRECT("'" &amp; $C$1 &amp; "'!" &amp; C613)))</t>
  </si>
  <si>
    <t>if(if($K$1&lt;&gt;'GMPP Return'!$F$25,HLOOKUP('GMPP Return'!$C$25,'[2015-12-15 GMPP Data Hub Open v2.xlsx]1617-Q3'!$B$1:$HA$1000,B614,FALSE),INDIRECT("'" &amp; $C$1 &amp; "'!" &amp; C614))="","",IF($K$1&lt;&gt;'GMPP Return'!$F$25,HLOOKUP('GMPP Return'!$C$25,'[2015-12-15 GMPP Data Hub Open v2.xlsx]1617-Q3'!$B$1:$HA$1000,B614,FALSE),INDIRECT("'" &amp; $C$1 &amp; "'!" &amp; C614)))</t>
  </si>
  <si>
    <t>if(if($L$1&lt;&gt;'GMPP Return'!$F$25,HLOOKUP('GMPP Return'!$C$25,'[2015-12-15 GMPP Data Hub Open v2.xlsx]1617-Q4'!$B$1:$HA$1000,B614,FALSE),INDIRECT("'" &amp; $C$1 &amp; "'!" &amp; C614))="","",IF($L$1&lt;&gt;'GMPP Return'!$F$25,HLOOKUP('GMPP Return'!$C$25,'[2015-12-15 GMPP Data Hub Open v2.xlsx]1617-Q4'!$B$1:$HA$1000,B614,FALSE),INDIRECT("'" &amp; $C$1 &amp; "'!" &amp; C614)))</t>
  </si>
  <si>
    <t>if(if($K$1&lt;&gt;'GMPP Return'!$F$25,HLOOKUP('GMPP Return'!$C$25,'[2015-12-15 GMPP Data Hub Open v2.xlsx]1617-Q3'!$B$1:$HA$1000,B615,FALSE),INDIRECT("'" &amp; $C$1 &amp; "'!" &amp; C615))="","",IF($K$1&lt;&gt;'GMPP Return'!$F$25,HLOOKUP('GMPP Return'!$C$25,'[2015-12-15 GMPP Data Hub Open v2.xlsx]1617-Q3'!$B$1:$HA$1000,B615,FALSE),INDIRECT("'" &amp; $C$1 &amp; "'!" &amp; C615)))</t>
  </si>
  <si>
    <t>if(if($L$1&lt;&gt;'GMPP Return'!$F$25,HLOOKUP('GMPP Return'!$C$25,'[2015-12-15 GMPP Data Hub Open v2.xlsx]1617-Q4'!$B$1:$HA$1000,B615,FALSE),INDIRECT("'" &amp; $C$1 &amp; "'!" &amp; C615))="","",IF($L$1&lt;&gt;'GMPP Return'!$F$25,HLOOKUP('GMPP Return'!$C$25,'[2015-12-15 GMPP Data Hub Open v2.xlsx]1617-Q4'!$B$1:$HA$1000,B615,FALSE),INDIRECT("'" &amp; $C$1 &amp; "'!" &amp; C615)))</t>
  </si>
  <si>
    <t>if(if($K$1&lt;&gt;'GMPP Return'!$F$25,HLOOKUP('GMPP Return'!$C$25,'[2015-12-15 GMPP Data Hub Open v2.xlsx]1617-Q3'!$B$1:$HA$1000,B616,FALSE),INDIRECT("'" &amp; $C$1 &amp; "'!" &amp; C616))="","",IF($K$1&lt;&gt;'GMPP Return'!$F$25,HLOOKUP('GMPP Return'!$C$25,'[2015-12-15 GMPP Data Hub Open v2.xlsx]1617-Q3'!$B$1:$HA$1000,B616,FALSE),INDIRECT("'" &amp; $C$1 &amp; "'!" &amp; C616)))</t>
  </si>
  <si>
    <t>if(if($L$1&lt;&gt;'GMPP Return'!$F$25,HLOOKUP('GMPP Return'!$C$25,'[2015-12-15 GMPP Data Hub Open v2.xlsx]1617-Q4'!$B$1:$HA$1000,B616,FALSE),INDIRECT("'" &amp; $C$1 &amp; "'!" &amp; C616))="","",IF($L$1&lt;&gt;'GMPP Return'!$F$25,HLOOKUP('GMPP Return'!$C$25,'[2015-12-15 GMPP Data Hub Open v2.xlsx]1617-Q4'!$B$1:$HA$1000,B616,FALSE),INDIRECT("'" &amp; $C$1 &amp; "'!" &amp; C616)))</t>
  </si>
  <si>
    <t>if(if($K$1&lt;&gt;'GMPP Return'!$F$25,HLOOKUP('GMPP Return'!$C$25,'[2015-12-15 GMPP Data Hub Open v2.xlsx]1617-Q3'!$B$1:$HA$1000,B617,FALSE),INDIRECT("'" &amp; $C$1 &amp; "'!" &amp; C617))="","",IF($K$1&lt;&gt;'GMPP Return'!$F$25,HLOOKUP('GMPP Return'!$C$25,'[2015-12-15 GMPP Data Hub Open v2.xlsx]1617-Q3'!$B$1:$HA$1000,B617,FALSE),INDIRECT("'" &amp; $C$1 &amp; "'!" &amp; C617)))</t>
  </si>
  <si>
    <t>if(if($L$1&lt;&gt;'GMPP Return'!$F$25,HLOOKUP('GMPP Return'!$C$25,'[2015-12-15 GMPP Data Hub Open v2.xlsx]1617-Q4'!$B$1:$HA$1000,B617,FALSE),INDIRECT("'" &amp; $C$1 &amp; "'!" &amp; C617))="","",IF($L$1&lt;&gt;'GMPP Return'!$F$25,HLOOKUP('GMPP Return'!$C$25,'[2015-12-15 GMPP Data Hub Open v2.xlsx]1617-Q4'!$B$1:$HA$1000,B617,FALSE),INDIRECT("'" &amp; $C$1 &amp; "'!" &amp; C617)))</t>
  </si>
  <si>
    <t>if(if($K$1&lt;&gt;'GMPP Return'!$F$25,HLOOKUP('GMPP Return'!$C$25,'[2015-12-15 GMPP Data Hub Open v2.xlsx]1617-Q3'!$B$1:$HA$1000,B618,FALSE),INDIRECT("'" &amp; $C$1 &amp; "'!" &amp; C618))="","",IF($K$1&lt;&gt;'GMPP Return'!$F$25,HLOOKUP('GMPP Return'!$C$25,'[2015-12-15 GMPP Data Hub Open v2.xlsx]1617-Q3'!$B$1:$HA$1000,B618,FALSE),INDIRECT("'" &amp; $C$1 &amp; "'!" &amp; C618)))</t>
  </si>
  <si>
    <t>if(if($L$1&lt;&gt;'GMPP Return'!$F$25,HLOOKUP('GMPP Return'!$C$25,'[2015-12-15 GMPP Data Hub Open v2.xlsx]1617-Q4'!$B$1:$HA$1000,B618,FALSE),INDIRECT("'" &amp; $C$1 &amp; "'!" &amp; C618))="","",IF($L$1&lt;&gt;'GMPP Return'!$F$25,HLOOKUP('GMPP Return'!$C$25,'[2015-12-15 GMPP Data Hub Open v2.xlsx]1617-Q4'!$B$1:$HA$1000,B618,FALSE),INDIRECT("'" &amp; $C$1 &amp; "'!" &amp; C618)))</t>
  </si>
  <si>
    <t>if(if($K$1&lt;&gt;'GMPP Return'!$F$25,HLOOKUP('GMPP Return'!$C$25,'[2015-12-15 GMPP Data Hub Open v2.xlsx]1617-Q3'!$B$1:$HA$1000,B619,FALSE),INDIRECT("'" &amp; $C$1 &amp; "'!" &amp; C619))="","",IF($K$1&lt;&gt;'GMPP Return'!$F$25,HLOOKUP('GMPP Return'!$C$25,'[2015-12-15 GMPP Data Hub Open v2.xlsx]1617-Q3'!$B$1:$HA$1000,B619,FALSE),INDIRECT("'" &amp; $C$1 &amp; "'!" &amp; C619)))</t>
  </si>
  <si>
    <t>if(if($L$1&lt;&gt;'GMPP Return'!$F$25,HLOOKUP('GMPP Return'!$C$25,'[2015-12-15 GMPP Data Hub Open v2.xlsx]1617-Q4'!$B$1:$HA$1000,B619,FALSE),INDIRECT("'" &amp; $C$1 &amp; "'!" &amp; C619))="","",IF($L$1&lt;&gt;'GMPP Return'!$F$25,HLOOKUP('GMPP Return'!$C$25,'[2015-12-15 GMPP Data Hub Open v2.xlsx]1617-Q4'!$B$1:$HA$1000,B619,FALSE),INDIRECT("'" &amp; $C$1 &amp; "'!" &amp; C619)))</t>
  </si>
  <si>
    <t>if(if($K$1&lt;&gt;'GMPP Return'!$F$25,HLOOKUP('GMPP Return'!$C$25,'[2015-12-15 GMPP Data Hub Open v2.xlsx]1617-Q3'!$B$1:$HA$1000,B620,FALSE),INDIRECT("'" &amp; $C$1 &amp; "'!" &amp; C620))="","",IF($K$1&lt;&gt;'GMPP Return'!$F$25,HLOOKUP('GMPP Return'!$C$25,'[2015-12-15 GMPP Data Hub Open v2.xlsx]1617-Q3'!$B$1:$HA$1000,B620,FALSE),INDIRECT("'" &amp; $C$1 &amp; "'!" &amp; C620)))</t>
  </si>
  <si>
    <t>if(if($L$1&lt;&gt;'GMPP Return'!$F$25,HLOOKUP('GMPP Return'!$C$25,'[2015-12-15 GMPP Data Hub Open v2.xlsx]1617-Q4'!$B$1:$HA$1000,B620,FALSE),INDIRECT("'" &amp; $C$1 &amp; "'!" &amp; C620))="","",IF($L$1&lt;&gt;'GMPP Return'!$F$25,HLOOKUP('GMPP Return'!$C$25,'[2015-12-15 GMPP Data Hub Open v2.xlsx]1617-Q4'!$B$1:$HA$1000,B620,FALSE),INDIRECT("'" &amp; $C$1 &amp; "'!" &amp; C620)))</t>
  </si>
  <si>
    <t>if(if($K$1&lt;&gt;'GMPP Return'!$F$25,HLOOKUP('GMPP Return'!$C$25,'[2015-12-15 GMPP Data Hub Open v2.xlsx]1617-Q3'!$B$1:$HA$1000,B621,FALSE),INDIRECT("'" &amp; $C$1 &amp; "'!" &amp; C621))="","",IF($K$1&lt;&gt;'GMPP Return'!$F$25,HLOOKUP('GMPP Return'!$C$25,'[2015-12-15 GMPP Data Hub Open v2.xlsx]1617-Q3'!$B$1:$HA$1000,B621,FALSE),INDIRECT("'" &amp; $C$1 &amp; "'!" &amp; C621)))</t>
  </si>
  <si>
    <t>if(if($L$1&lt;&gt;'GMPP Return'!$F$25,HLOOKUP('GMPP Return'!$C$25,'[2015-12-15 GMPP Data Hub Open v2.xlsx]1617-Q4'!$B$1:$HA$1000,B621,FALSE),INDIRECT("'" &amp; $C$1 &amp; "'!" &amp; C621))="","",IF($L$1&lt;&gt;'GMPP Return'!$F$25,HLOOKUP('GMPP Return'!$C$25,'[2015-12-15 GMPP Data Hub Open v2.xlsx]1617-Q4'!$B$1:$HA$1000,B621,FALSE),INDIRECT("'" &amp; $C$1 &amp; "'!" &amp; C621)))</t>
  </si>
  <si>
    <t>if(if($K$1&lt;&gt;'GMPP Return'!$F$25,HLOOKUP('GMPP Return'!$C$25,'[2015-12-15 GMPP Data Hub Open v2.xlsx]1617-Q3'!$B$1:$HA$1000,B622,FALSE),INDIRECT("'" &amp; $C$1 &amp; "'!" &amp; C622))="","",IF($K$1&lt;&gt;'GMPP Return'!$F$25,HLOOKUP('GMPP Return'!$C$25,'[2015-12-15 GMPP Data Hub Open v2.xlsx]1617-Q3'!$B$1:$HA$1000,B622,FALSE),INDIRECT("'" &amp; $C$1 &amp; "'!" &amp; C622)))</t>
  </si>
  <si>
    <t>if(if($L$1&lt;&gt;'GMPP Return'!$F$25,HLOOKUP('GMPP Return'!$C$25,'[2015-12-15 GMPP Data Hub Open v2.xlsx]1617-Q4'!$B$1:$HA$1000,B622,FALSE),INDIRECT("'" &amp; $C$1 &amp; "'!" &amp; C622))="","",IF($L$1&lt;&gt;'GMPP Return'!$F$25,HLOOKUP('GMPP Return'!$C$25,'[2015-12-15 GMPP Data Hub Open v2.xlsx]1617-Q4'!$B$1:$HA$1000,B622,FALSE),INDIRECT("'" &amp; $C$1 &amp; "'!" &amp; C622)))</t>
  </si>
  <si>
    <t>if(if($K$1&lt;&gt;'GMPP Return'!$F$25,HLOOKUP('GMPP Return'!$C$25,'[2015-12-15 GMPP Data Hub Open v2.xlsx]1617-Q3'!$B$1:$HA$1000,B623,FALSE),INDIRECT("'" &amp; $C$1 &amp; "'!" &amp; C623))="","",IF($K$1&lt;&gt;'GMPP Return'!$F$25,HLOOKUP('GMPP Return'!$C$25,'[2015-12-15 GMPP Data Hub Open v2.xlsx]1617-Q3'!$B$1:$HA$1000,B623,FALSE),INDIRECT("'" &amp; $C$1 &amp; "'!" &amp; C623)))</t>
  </si>
  <si>
    <t>if(if($L$1&lt;&gt;'GMPP Return'!$F$25,HLOOKUP('GMPP Return'!$C$25,'[2015-12-15 GMPP Data Hub Open v2.xlsx]1617-Q4'!$B$1:$HA$1000,B623,FALSE),INDIRECT("'" &amp; $C$1 &amp; "'!" &amp; C623))="","",IF($L$1&lt;&gt;'GMPP Return'!$F$25,HLOOKUP('GMPP Return'!$C$25,'[2015-12-15 GMPP Data Hub Open v2.xlsx]1617-Q4'!$B$1:$HA$1000,B623,FALSE),INDIRECT("'" &amp; $C$1 &amp; "'!" &amp; C623)))</t>
  </si>
  <si>
    <t>if(if($K$1&lt;&gt;'GMPP Return'!$F$25,HLOOKUP('GMPP Return'!$C$25,'[2015-12-15 GMPP Data Hub Open v2.xlsx]1617-Q3'!$B$1:$HA$1000,B625,FALSE),INDIRECT("'" &amp; $C$1 &amp; "'!" &amp; C625))="","",IF($K$1&lt;&gt;'GMPP Return'!$F$25,HLOOKUP('GMPP Return'!$C$25,'[2015-12-15 GMPP Data Hub Open v2.xlsx]1617-Q3'!$B$1:$HA$1000,B625,FALSE),INDIRECT("'" &amp; $C$1 &amp; "'!" &amp; C625)))</t>
  </si>
  <si>
    <t>if(if($L$1&lt;&gt;'GMPP Return'!$F$25,HLOOKUP('GMPP Return'!$C$25,'[2015-12-15 GMPP Data Hub Open v2.xlsx]1617-Q4'!$B$1:$HA$1000,B625,FALSE),INDIRECT("'" &amp; $C$1 &amp; "'!" &amp; C625))="","",IF($L$1&lt;&gt;'GMPP Return'!$F$25,HLOOKUP('GMPP Return'!$C$25,'[2015-12-15 GMPP Data Hub Open v2.xlsx]1617-Q4'!$B$1:$HA$1000,B625,FALSE),INDIRECT("'" &amp; $C$1 &amp; "'!" &amp; C625)))</t>
  </si>
  <si>
    <t>if(if($K$1&lt;&gt;'GMPP Return'!$F$25,HLOOKUP('GMPP Return'!$C$25,'[2015-12-15 GMPP Data Hub Open v2.xlsx]1617-Q3'!$B$1:$HA$1000,B626,FALSE),INDIRECT("'" &amp; $C$1 &amp; "'!" &amp; C626))="","",IF($K$1&lt;&gt;'GMPP Return'!$F$25,HLOOKUP('GMPP Return'!$C$25,'[2015-12-15 GMPP Data Hub Open v2.xlsx]1617-Q3'!$B$1:$HA$1000,B626,FALSE),INDIRECT("'" &amp; $C$1 &amp; "'!" &amp; C626)))</t>
  </si>
  <si>
    <t>if(if($L$1&lt;&gt;'GMPP Return'!$F$25,HLOOKUP('GMPP Return'!$C$25,'[2015-12-15 GMPP Data Hub Open v2.xlsx]1617-Q4'!$B$1:$HA$1000,B626,FALSE),INDIRECT("'" &amp; $C$1 &amp; "'!" &amp; C626))="","",IF($L$1&lt;&gt;'GMPP Return'!$F$25,HLOOKUP('GMPP Return'!$C$25,'[2015-12-15 GMPP Data Hub Open v2.xlsx]1617-Q4'!$B$1:$HA$1000,B626,FALSE),INDIRECT("'" &amp; $C$1 &amp; "'!" &amp; C626)))</t>
  </si>
  <si>
    <t>if(if($K$1&lt;&gt;'GMPP Return'!$F$25,HLOOKUP('GMPP Return'!$C$25,'[2015-12-15 GMPP Data Hub Open v2.xlsx]1617-Q3'!$B$1:$HA$1000,B627,FALSE),INDIRECT("'" &amp; $C$1 &amp; "'!" &amp; C627))="","",IF($K$1&lt;&gt;'GMPP Return'!$F$25,HLOOKUP('GMPP Return'!$C$25,'[2015-12-15 GMPP Data Hub Open v2.xlsx]1617-Q3'!$B$1:$HA$1000,B627,FALSE),INDIRECT("'" &amp; $C$1 &amp; "'!" &amp; C627)))</t>
  </si>
  <si>
    <t>if(if($L$1&lt;&gt;'GMPP Return'!$F$25,HLOOKUP('GMPP Return'!$C$25,'[2015-12-15 GMPP Data Hub Open v2.xlsx]1617-Q4'!$B$1:$HA$1000,B627,FALSE),INDIRECT("'" &amp; $C$1 &amp; "'!" &amp; C627))="","",IF($L$1&lt;&gt;'GMPP Return'!$F$25,HLOOKUP('GMPP Return'!$C$25,'[2015-12-15 GMPP Data Hub Open v2.xlsx]1617-Q4'!$B$1:$HA$1000,B627,FALSE),INDIRECT("'" &amp; $C$1 &amp; "'!" &amp; C627)))</t>
  </si>
  <si>
    <t>if(if($K$1&lt;&gt;'GMPP Return'!$F$25,HLOOKUP('GMPP Return'!$C$25,'[2015-12-15 GMPP Data Hub Open v2.xlsx]1617-Q3'!$B$1:$HA$1000,B628,FALSE),INDIRECT("'" &amp; $C$1 &amp; "'!" &amp; C628))="","",IF($K$1&lt;&gt;'GMPP Return'!$F$25,HLOOKUP('GMPP Return'!$C$25,'[2015-12-15 GMPP Data Hub Open v2.xlsx]1617-Q3'!$B$1:$HA$1000,B628,FALSE),INDIRECT("'" &amp; $C$1 &amp; "'!" &amp; C628)))</t>
  </si>
  <si>
    <t>if(if($L$1&lt;&gt;'GMPP Return'!$F$25,HLOOKUP('GMPP Return'!$C$25,'[2015-12-15 GMPP Data Hub Open v2.xlsx]1617-Q4'!$B$1:$HA$1000,B628,FALSE),INDIRECT("'" &amp; $C$1 &amp; "'!" &amp; C628))="","",IF($L$1&lt;&gt;'GMPP Return'!$F$25,HLOOKUP('GMPP Return'!$C$25,'[2015-12-15 GMPP Data Hub Open v2.xlsx]1617-Q4'!$B$1:$HA$1000,B628,FALSE),INDIRECT("'" &amp; $C$1 &amp; "'!" &amp; C628)))</t>
  </si>
  <si>
    <t>if(if($K$1&lt;&gt;'GMPP Return'!$F$25,HLOOKUP('GMPP Return'!$C$25,'[2015-12-15 GMPP Data Hub Open v2.xlsx]1617-Q3'!$B$1:$HA$1000,B629,FALSE),INDIRECT("'" &amp; $C$1 &amp; "'!" &amp; C629))="","",IF($K$1&lt;&gt;'GMPP Return'!$F$25,HLOOKUP('GMPP Return'!$C$25,'[2015-12-15 GMPP Data Hub Open v2.xlsx]1617-Q3'!$B$1:$HA$1000,B629,FALSE),INDIRECT("'" &amp; $C$1 &amp; "'!" &amp; C629)))</t>
  </si>
  <si>
    <t>if(if($L$1&lt;&gt;'GMPP Return'!$F$25,HLOOKUP('GMPP Return'!$C$25,'[2015-12-15 GMPP Data Hub Open v2.xlsx]1617-Q4'!$B$1:$HA$1000,B629,FALSE),INDIRECT("'" &amp; $C$1 &amp; "'!" &amp; C629))="","",IF($L$1&lt;&gt;'GMPP Return'!$F$25,HLOOKUP('GMPP Return'!$C$25,'[2015-12-15 GMPP Data Hub Open v2.xlsx]1617-Q4'!$B$1:$HA$1000,B629,FALSE),INDIRECT("'" &amp; $C$1 &amp; "'!" &amp; C629)))</t>
  </si>
  <si>
    <t>if(if($K$1&lt;&gt;'GMPP Return'!$F$25,HLOOKUP('GMPP Return'!$C$25,'[2015-12-15 GMPP Data Hub Open v2.xlsx]1617-Q3'!$B$1:$HA$1000,B631,FALSE),INDIRECT("'" &amp; $C$1 &amp; "'!" &amp; C631))="","",IF($K$1&lt;&gt;'GMPP Return'!$F$25,HLOOKUP('GMPP Return'!$C$25,'[2015-12-15 GMPP Data Hub Open v2.xlsx]1617-Q3'!$B$1:$HA$1000,B631,FALSE),INDIRECT("'" &amp; $C$1 &amp; "'!" &amp; C631)))</t>
  </si>
  <si>
    <t>if(if($L$1&lt;&gt;'GMPP Return'!$F$25,HLOOKUP('GMPP Return'!$C$25,'[2015-12-15 GMPP Data Hub Open v2.xlsx]1617-Q4'!$B$1:$HA$1000,B631,FALSE),INDIRECT("'" &amp; $C$1 &amp; "'!" &amp; C631))="","",IF($L$1&lt;&gt;'GMPP Return'!$F$25,HLOOKUP('GMPP Return'!$C$25,'[2015-12-15 GMPP Data Hub Open v2.xlsx]1617-Q4'!$B$1:$HA$1000,B631,FALSE),INDIRECT("'" &amp; $C$1 &amp; "'!" &amp; C631)))</t>
  </si>
  <si>
    <t>if(if($K$1&lt;&gt;'GMPP Return'!$F$25,HLOOKUP('GMPP Return'!$C$25,'[2015-12-15 GMPP Data Hub Open v2.xlsx]1617-Q3'!$B$1:$HA$1000,B632,FALSE),INDIRECT("'" &amp; $C$1 &amp; "'!" &amp; C632))="","",IF($K$1&lt;&gt;'GMPP Return'!$F$25,HLOOKUP('GMPP Return'!$C$25,'[2015-12-15 GMPP Data Hub Open v2.xlsx]1617-Q3'!$B$1:$HA$1000,B632,FALSE),INDIRECT("'" &amp; $C$1 &amp; "'!" &amp; C632)))</t>
  </si>
  <si>
    <t>if(if($L$1&lt;&gt;'GMPP Return'!$F$25,HLOOKUP('GMPP Return'!$C$25,'[2015-12-15 GMPP Data Hub Open v2.xlsx]1617-Q4'!$B$1:$HA$1000,B632,FALSE),INDIRECT("'" &amp; $C$1 &amp; "'!" &amp; C632))="","",IF($L$1&lt;&gt;'GMPP Return'!$F$25,HLOOKUP('GMPP Return'!$C$25,'[2015-12-15 GMPP Data Hub Open v2.xlsx]1617-Q4'!$B$1:$HA$1000,B632,FALSE),INDIRECT("'" &amp; $C$1 &amp; "'!" &amp; C632)))</t>
  </si>
  <si>
    <t>if(if($K$1&lt;&gt;'GMPP Return'!$F$25,HLOOKUP('GMPP Return'!$C$25,'[2015-12-15 GMPP Data Hub Open v2.xlsx]1617-Q3'!$B$1:$HA$1000,B633,FALSE),INDIRECT("'" &amp; $C$1 &amp; "'!" &amp; C633))="","",IF($K$1&lt;&gt;'GMPP Return'!$F$25,HLOOKUP('GMPP Return'!$C$25,'[2015-12-15 GMPP Data Hub Open v2.xlsx]1617-Q3'!$B$1:$HA$1000,B633,FALSE),INDIRECT("'" &amp; $C$1 &amp; "'!" &amp; C633)))</t>
  </si>
  <si>
    <t>if(if($L$1&lt;&gt;'GMPP Return'!$F$25,HLOOKUP('GMPP Return'!$C$25,'[2015-12-15 GMPP Data Hub Open v2.xlsx]1617-Q4'!$B$1:$HA$1000,B633,FALSE),INDIRECT("'" &amp; $C$1 &amp; "'!" &amp; C633))="","",IF($L$1&lt;&gt;'GMPP Return'!$F$25,HLOOKUP('GMPP Return'!$C$25,'[2015-12-15 GMPP Data Hub Open v2.xlsx]1617-Q4'!$B$1:$HA$1000,B633,FALSE),INDIRECT("'" &amp; $C$1 &amp; "'!" &amp; C633)))</t>
  </si>
  <si>
    <t>if(if($K$1&lt;&gt;'GMPP Return'!$F$25,HLOOKUP('GMPP Return'!$C$25,'[2015-12-15 GMPP Data Hub Open v2.xlsx]1617-Q3'!$B$1:$HA$1000,B634,FALSE),INDIRECT("'" &amp; $C$1 &amp; "'!" &amp; C634))="","",IF($K$1&lt;&gt;'GMPP Return'!$F$25,HLOOKUP('GMPP Return'!$C$25,'[2015-12-15 GMPP Data Hub Open v2.xlsx]1617-Q3'!$B$1:$HA$1000,B634,FALSE),INDIRECT("'" &amp; $C$1 &amp; "'!" &amp; C634)))</t>
  </si>
  <si>
    <t>if(if($L$1&lt;&gt;'GMPP Return'!$F$25,HLOOKUP('GMPP Return'!$C$25,'[2015-12-15 GMPP Data Hub Open v2.xlsx]1617-Q4'!$B$1:$HA$1000,B634,FALSE),INDIRECT("'" &amp; $C$1 &amp; "'!" &amp; C634))="","",IF($L$1&lt;&gt;'GMPP Return'!$F$25,HLOOKUP('GMPP Return'!$C$25,'[2015-12-15 GMPP Data Hub Open v2.xlsx]1617-Q4'!$B$1:$HA$1000,B634,FALSE),INDIRECT("'" &amp; $C$1 &amp; "'!" &amp; C634)))</t>
  </si>
  <si>
    <t>if(if($K$1&lt;&gt;'GMPP Return'!$F$25,HLOOKUP('GMPP Return'!$C$25,'[2015-12-15 GMPP Data Hub Open v2.xlsx]1617-Q3'!$B$1:$HA$1000,B635,FALSE),INDIRECT("'" &amp; $C$1 &amp; "'!" &amp; C635))="","",IF($K$1&lt;&gt;'GMPP Return'!$F$25,HLOOKUP('GMPP Return'!$C$25,'[2015-12-15 GMPP Data Hub Open v2.xlsx]1617-Q3'!$B$1:$HA$1000,B635,FALSE),INDIRECT("'" &amp; $C$1 &amp; "'!" &amp; C635)))</t>
  </si>
  <si>
    <t>if(if($L$1&lt;&gt;'GMPP Return'!$F$25,HLOOKUP('GMPP Return'!$C$25,'[2015-12-15 GMPP Data Hub Open v2.xlsx]1617-Q4'!$B$1:$HA$1000,B635,FALSE),INDIRECT("'" &amp; $C$1 &amp; "'!" &amp; C635))="","",IF($L$1&lt;&gt;'GMPP Return'!$F$25,HLOOKUP('GMPP Return'!$C$25,'[2015-12-15 GMPP Data Hub Open v2.xlsx]1617-Q4'!$B$1:$HA$1000,B635,FALSE),INDIRECT("'" &amp; $C$1 &amp; "'!" &amp; C635)))</t>
  </si>
  <si>
    <t>if(if($K$1&lt;&gt;'GMPP Return'!$F$25,HLOOKUP('GMPP Return'!$C$25,'[2015-12-15 GMPP Data Hub Open v2.xlsx]1617-Q3'!$B$1:$HA$1000,B637,FALSE),INDIRECT("'" &amp; $C$1 &amp; "'!" &amp; C637))="","",IF($K$1&lt;&gt;'GMPP Return'!$F$25,HLOOKUP('GMPP Return'!$C$25,'[2015-12-15 GMPP Data Hub Open v2.xlsx]1617-Q3'!$B$1:$HA$1000,B637,FALSE),INDIRECT("'" &amp; $C$1 &amp; "'!" &amp; C637)))</t>
  </si>
  <si>
    <t>if(if($L$1&lt;&gt;'GMPP Return'!$F$25,HLOOKUP('GMPP Return'!$C$25,'[2015-12-15 GMPP Data Hub Open v2.xlsx]1617-Q4'!$B$1:$HA$1000,B637,FALSE),INDIRECT("'" &amp; $C$1 &amp; "'!" &amp; C637))="","",IF($L$1&lt;&gt;'GMPP Return'!$F$25,HLOOKUP('GMPP Return'!$C$25,'[2015-12-15 GMPP Data Hub Open v2.xlsx]1617-Q4'!$B$1:$HA$1000,B637,FALSE),INDIRECT("'" &amp; $C$1 &amp; "'!" &amp; C637)))</t>
  </si>
  <si>
    <t>if(if($K$1&lt;&gt;'GMPP Return'!$F$25,HLOOKUP('GMPP Return'!$C$25,'[2015-12-15 GMPP Data Hub Open v2.xlsx]1617-Q3'!$B$1:$HA$1000,B638,FALSE),INDIRECT("'" &amp; $C$1 &amp; "'!" &amp; C638))="","",IF($K$1&lt;&gt;'GMPP Return'!$F$25,HLOOKUP('GMPP Return'!$C$25,'[2015-12-15 GMPP Data Hub Open v2.xlsx]1617-Q3'!$B$1:$HA$1000,B638,FALSE),INDIRECT("'" &amp; $C$1 &amp; "'!" &amp; C638)))</t>
  </si>
  <si>
    <t>if(if($L$1&lt;&gt;'GMPP Return'!$F$25,HLOOKUP('GMPP Return'!$C$25,'[2015-12-15 GMPP Data Hub Open v2.xlsx]1617-Q4'!$B$1:$HA$1000,B638,FALSE),INDIRECT("'" &amp; $C$1 &amp; "'!" &amp; C638))="","",IF($L$1&lt;&gt;'GMPP Return'!$F$25,HLOOKUP('GMPP Return'!$C$25,'[2015-12-15 GMPP Data Hub Open v2.xlsx]1617-Q4'!$B$1:$HA$1000,B638,FALSE),INDIRECT("'" &amp; $C$1 &amp; "'!" &amp; C638)))</t>
  </si>
  <si>
    <t>if(if($K$1&lt;&gt;'GMPP Return'!$F$25,HLOOKUP('GMPP Return'!$C$25,'[2015-12-15 GMPP Data Hub Open v2.xlsx]1617-Q3'!$B$1:$HA$1000,B639,FALSE),INDIRECT("'" &amp; $C$1 &amp; "'!" &amp; C639))="","",IF($K$1&lt;&gt;'GMPP Return'!$F$25,HLOOKUP('GMPP Return'!$C$25,'[2015-12-15 GMPP Data Hub Open v2.xlsx]1617-Q3'!$B$1:$HA$1000,B639,FALSE),INDIRECT("'" &amp; $C$1 &amp; "'!" &amp; C639)))</t>
  </si>
  <si>
    <t>if(if($L$1&lt;&gt;'GMPP Return'!$F$25,HLOOKUP('GMPP Return'!$C$25,'[2015-12-15 GMPP Data Hub Open v2.xlsx]1617-Q4'!$B$1:$HA$1000,B639,FALSE),INDIRECT("'" &amp; $C$1 &amp; "'!" &amp; C639))="","",IF($L$1&lt;&gt;'GMPP Return'!$F$25,HLOOKUP('GMPP Return'!$C$25,'[2015-12-15 GMPP Data Hub Open v2.xlsx]1617-Q4'!$B$1:$HA$1000,B639,FALSE),INDIRECT("'" &amp; $C$1 &amp; "'!" &amp; C639)))</t>
  </si>
  <si>
    <t>if(if($K$1&lt;&gt;'GMPP Return'!$F$25,HLOOKUP('GMPP Return'!$C$25,'[2015-12-15 GMPP Data Hub Open v2.xlsx]1617-Q3'!$B$1:$HA$1000,B640,FALSE),INDIRECT("'" &amp; $C$1 &amp; "'!" &amp; C640))="","",IF($K$1&lt;&gt;'GMPP Return'!$F$25,HLOOKUP('GMPP Return'!$C$25,'[2015-12-15 GMPP Data Hub Open v2.xlsx]1617-Q3'!$B$1:$HA$1000,B640,FALSE),INDIRECT("'" &amp; $C$1 &amp; "'!" &amp; C640)))</t>
  </si>
  <si>
    <t>if(if($L$1&lt;&gt;'GMPP Return'!$F$25,HLOOKUP('GMPP Return'!$C$25,'[2015-12-15 GMPP Data Hub Open v2.xlsx]1617-Q4'!$B$1:$HA$1000,B640,FALSE),INDIRECT("'" &amp; $C$1 &amp; "'!" &amp; C640))="","",IF($L$1&lt;&gt;'GMPP Return'!$F$25,HLOOKUP('GMPP Return'!$C$25,'[2015-12-15 GMPP Data Hub Open v2.xlsx]1617-Q4'!$B$1:$HA$1000,B640,FALSE),INDIRECT("'" &amp; $C$1 &amp; "'!" &amp; C640)))</t>
  </si>
  <si>
    <t>if(if($K$1&lt;&gt;'GMPP Return'!$F$25,HLOOKUP('GMPP Return'!$C$25,'[2015-12-15 GMPP Data Hub Open v2.xlsx]1617-Q3'!$B$1:$HA$1000,B641,FALSE),INDIRECT("'" &amp; $C$1 &amp; "'!" &amp; C641))="","",IF($K$1&lt;&gt;'GMPP Return'!$F$25,HLOOKUP('GMPP Return'!$C$25,'[2015-12-15 GMPP Data Hub Open v2.xlsx]1617-Q3'!$B$1:$HA$1000,B641,FALSE),INDIRECT("'" &amp; $C$1 &amp; "'!" &amp; C641)))</t>
  </si>
  <si>
    <t>if(if($L$1&lt;&gt;'GMPP Return'!$F$25,HLOOKUP('GMPP Return'!$C$25,'[2015-12-15 GMPP Data Hub Open v2.xlsx]1617-Q4'!$B$1:$HA$1000,B641,FALSE),INDIRECT("'" &amp; $C$1 &amp; "'!" &amp; C641))="","",IF($L$1&lt;&gt;'GMPP Return'!$F$25,HLOOKUP('GMPP Return'!$C$25,'[2015-12-15 GMPP Data Hub Open v2.xlsx]1617-Q4'!$B$1:$HA$1000,B641,FALSE),INDIRECT("'" &amp; $C$1 &amp; "'!" &amp; C641)))</t>
  </si>
  <si>
    <t>if(if($K$1&lt;&gt;'GMPP Return'!$F$25,HLOOKUP('GMPP Return'!$C$25,'[2015-12-15 GMPP Data Hub Open v2.xlsx]1617-Q3'!$B$1:$HA$1000,B643,FALSE),INDIRECT("'" &amp; $C$1 &amp; "'!" &amp; C643))="","",IF($K$1&lt;&gt;'GMPP Return'!$F$25,HLOOKUP('GMPP Return'!$C$25,'[2015-12-15 GMPP Data Hub Open v2.xlsx]1617-Q3'!$B$1:$HA$1000,B643,FALSE),INDIRECT("'" &amp; $C$1 &amp; "'!" &amp; C643)))</t>
  </si>
  <si>
    <t>if(if($L$1&lt;&gt;'GMPP Return'!$F$25,HLOOKUP('GMPP Return'!$C$25,'[2015-12-15 GMPP Data Hub Open v2.xlsx]1617-Q4'!$B$1:$HA$1000,B643,FALSE),INDIRECT("'" &amp; $C$1 &amp; "'!" &amp; C643))="","",IF($L$1&lt;&gt;'GMPP Return'!$F$25,HLOOKUP('GMPP Return'!$C$25,'[2015-12-15 GMPP Data Hub Open v2.xlsx]1617-Q4'!$B$1:$HA$1000,B643,FALSE),INDIRECT("'" &amp; $C$1 &amp; "'!" &amp; C643)))</t>
  </si>
  <si>
    <t>if(if($K$1&lt;&gt;'GMPP Return'!$F$25,HLOOKUP('GMPP Return'!$C$25,'[2015-12-15 GMPP Data Hub Open v2.xlsx]1617-Q3'!$B$1:$HA$1000,B644,FALSE),INDIRECT("'" &amp; $C$1 &amp; "'!" &amp; C644))="","",IF($K$1&lt;&gt;'GMPP Return'!$F$25,HLOOKUP('GMPP Return'!$C$25,'[2015-12-15 GMPP Data Hub Open v2.xlsx]1617-Q3'!$B$1:$HA$1000,B644,FALSE),INDIRECT("'" &amp; $C$1 &amp; "'!" &amp; C644)))</t>
  </si>
  <si>
    <t>if(if($L$1&lt;&gt;'GMPP Return'!$F$25,HLOOKUP('GMPP Return'!$C$25,'[2015-12-15 GMPP Data Hub Open v2.xlsx]1617-Q4'!$B$1:$HA$1000,B644,FALSE),INDIRECT("'" &amp; $C$1 &amp; "'!" &amp; C644))="","",IF($L$1&lt;&gt;'GMPP Return'!$F$25,HLOOKUP('GMPP Return'!$C$25,'[2015-12-15 GMPP Data Hub Open v2.xlsx]1617-Q4'!$B$1:$HA$1000,B644,FALSE),INDIRECT("'" &amp; $C$1 &amp; "'!" &amp; C644)))</t>
  </si>
  <si>
    <t>if(if($K$1&lt;&gt;'GMPP Return'!$F$25,HLOOKUP('GMPP Return'!$C$25,'[2015-12-15 GMPP Data Hub Open v2.xlsx]1617-Q3'!$B$1:$HA$1000,B645,FALSE),INDIRECT("'" &amp; $C$1 &amp; "'!" &amp; C645))="","",IF($K$1&lt;&gt;'GMPP Return'!$F$25,HLOOKUP('GMPP Return'!$C$25,'[2015-12-15 GMPP Data Hub Open v2.xlsx]1617-Q3'!$B$1:$HA$1000,B645,FALSE),INDIRECT("'" &amp; $C$1 &amp; "'!" &amp; C645)))</t>
  </si>
  <si>
    <t>if(if($L$1&lt;&gt;'GMPP Return'!$F$25,HLOOKUP('GMPP Return'!$C$25,'[2015-12-15 GMPP Data Hub Open v2.xlsx]1617-Q4'!$B$1:$HA$1000,B645,FALSE),INDIRECT("'" &amp; $C$1 &amp; "'!" &amp; C645))="","",IF($L$1&lt;&gt;'GMPP Return'!$F$25,HLOOKUP('GMPP Return'!$C$25,'[2015-12-15 GMPP Data Hub Open v2.xlsx]1617-Q4'!$B$1:$HA$1000,B645,FALSE),INDIRECT("'" &amp; $C$1 &amp; "'!" &amp; C645)))</t>
  </si>
  <si>
    <t>if(if($K$1&lt;&gt;'GMPP Return'!$F$25,HLOOKUP('GMPP Return'!$C$25,'[2015-12-15 GMPP Data Hub Open v2.xlsx]1617-Q3'!$B$1:$HA$1000,B646,FALSE),INDIRECT("'" &amp; $C$1 &amp; "'!" &amp; C646))="","",IF($K$1&lt;&gt;'GMPP Return'!$F$25,HLOOKUP('GMPP Return'!$C$25,'[2015-12-15 GMPP Data Hub Open v2.xlsx]1617-Q3'!$B$1:$HA$1000,B646,FALSE),INDIRECT("'" &amp; $C$1 &amp; "'!" &amp; C646)))</t>
  </si>
  <si>
    <t>if(if($L$1&lt;&gt;'GMPP Return'!$F$25,HLOOKUP('GMPP Return'!$C$25,'[2015-12-15 GMPP Data Hub Open v2.xlsx]1617-Q4'!$B$1:$HA$1000,B646,FALSE),INDIRECT("'" &amp; $C$1 &amp; "'!" &amp; C646))="","",IF($L$1&lt;&gt;'GMPP Return'!$F$25,HLOOKUP('GMPP Return'!$C$25,'[2015-12-15 GMPP Data Hub Open v2.xlsx]1617-Q4'!$B$1:$HA$1000,B646,FALSE),INDIRECT("'" &amp; $C$1 &amp; "'!" &amp; C646)))</t>
  </si>
  <si>
    <t>if(if($K$1&lt;&gt;'GMPP Return'!$F$25,HLOOKUP('GMPP Return'!$C$25,'[2015-12-15 GMPP Data Hub Open v2.xlsx]1617-Q3'!$B$1:$HA$1000,B647,FALSE),INDIRECT("'" &amp; $C$1 &amp; "'!" &amp; C647))="","",IF($K$1&lt;&gt;'GMPP Return'!$F$25,HLOOKUP('GMPP Return'!$C$25,'[2015-12-15 GMPP Data Hub Open v2.xlsx]1617-Q3'!$B$1:$HA$1000,B647,FALSE),INDIRECT("'" &amp; $C$1 &amp; "'!" &amp; C647)))</t>
  </si>
  <si>
    <t>if(if($L$1&lt;&gt;'GMPP Return'!$F$25,HLOOKUP('GMPP Return'!$C$25,'[2015-12-15 GMPP Data Hub Open v2.xlsx]1617-Q4'!$B$1:$HA$1000,B647,FALSE),INDIRECT("'" &amp; $C$1 &amp; "'!" &amp; C647))="","",IF($L$1&lt;&gt;'GMPP Return'!$F$25,HLOOKUP('GMPP Return'!$C$25,'[2015-12-15 GMPP Data Hub Open v2.xlsx]1617-Q4'!$B$1:$HA$1000,B647,FALSE),INDIRECT("'" &amp; $C$1 &amp; "'!" &amp; C647)))</t>
  </si>
  <si>
    <t>if(if($K$1&lt;&gt;'GMPP Return'!$F$25,HLOOKUP('GMPP Return'!$C$25,'[2015-12-15 GMPP Data Hub Open v2.xlsx]1617-Q3'!$B$1:$HA$1000,B649,FALSE),INDIRECT("'" &amp; $C$1 &amp; "'!" &amp; C649))="","",IF($K$1&lt;&gt;'GMPP Return'!$F$25,HLOOKUP('GMPP Return'!$C$25,'[2015-12-15 GMPP Data Hub Open v2.xlsx]1617-Q3'!$B$1:$HA$1000,B649,FALSE),INDIRECT("'" &amp; $C$1 &amp; "'!" &amp; C649)))</t>
  </si>
  <si>
    <t>if(if($L$1&lt;&gt;'GMPP Return'!$F$25,HLOOKUP('GMPP Return'!$C$25,'[2015-12-15 GMPP Data Hub Open v2.xlsx]1617-Q4'!$B$1:$HA$1000,B649,FALSE),INDIRECT("'" &amp; $C$1 &amp; "'!" &amp; C649))="","",IF($L$1&lt;&gt;'GMPP Return'!$F$25,HLOOKUP('GMPP Return'!$C$25,'[2015-12-15 GMPP Data Hub Open v2.xlsx]1617-Q4'!$B$1:$HA$1000,B649,FALSE),INDIRECT("'" &amp; $C$1 &amp; "'!" &amp; C649)))</t>
  </si>
  <si>
    <t>if(if($K$1&lt;&gt;'GMPP Return'!$F$25,HLOOKUP('GMPP Return'!$C$25,'[2015-12-15 GMPP Data Hub Open v2.xlsx]1617-Q3'!$B$1:$HA$1000,B650,FALSE),INDIRECT("'" &amp; $C$1 &amp; "'!" &amp; C650))="","",IF($K$1&lt;&gt;'GMPP Return'!$F$25,HLOOKUP('GMPP Return'!$C$25,'[2015-12-15 GMPP Data Hub Open v2.xlsx]1617-Q3'!$B$1:$HA$1000,B650,FALSE),INDIRECT("'" &amp; $C$1 &amp; "'!" &amp; C650)))</t>
  </si>
  <si>
    <t>if(if($L$1&lt;&gt;'GMPP Return'!$F$25,HLOOKUP('GMPP Return'!$C$25,'[2015-12-15 GMPP Data Hub Open v2.xlsx]1617-Q4'!$B$1:$HA$1000,B650,FALSE),INDIRECT("'" &amp; $C$1 &amp; "'!" &amp; C650))="","",IF($L$1&lt;&gt;'GMPP Return'!$F$25,HLOOKUP('GMPP Return'!$C$25,'[2015-12-15 GMPP Data Hub Open v2.xlsx]1617-Q4'!$B$1:$HA$1000,B650,FALSE),INDIRECT("'" &amp; $C$1 &amp; "'!" &amp; C650)))</t>
  </si>
  <si>
    <t>if(if($K$1&lt;&gt;'GMPP Return'!$F$25,HLOOKUP('GMPP Return'!$C$25,'[2015-12-15 GMPP Data Hub Open v2.xlsx]1617-Q3'!$B$1:$HA$1000,B651,FALSE),INDIRECT("'" &amp; $C$1 &amp; "'!" &amp; C651))="","",IF($K$1&lt;&gt;'GMPP Return'!$F$25,HLOOKUP('GMPP Return'!$C$25,'[2015-12-15 GMPP Data Hub Open v2.xlsx]1617-Q3'!$B$1:$HA$1000,B651,FALSE),INDIRECT("'" &amp; $C$1 &amp; "'!" &amp; C651)))</t>
  </si>
  <si>
    <t>if(if($L$1&lt;&gt;'GMPP Return'!$F$25,HLOOKUP('GMPP Return'!$C$25,'[2015-12-15 GMPP Data Hub Open v2.xlsx]1617-Q4'!$B$1:$HA$1000,B651,FALSE),INDIRECT("'" &amp; $C$1 &amp; "'!" &amp; C651))="","",IF($L$1&lt;&gt;'GMPP Return'!$F$25,HLOOKUP('GMPP Return'!$C$25,'[2015-12-15 GMPP Data Hub Open v2.xlsx]1617-Q4'!$B$1:$HA$1000,B651,FALSE),INDIRECT("'" &amp; $C$1 &amp; "'!" &amp; C651)))</t>
  </si>
  <si>
    <t>if(if($K$1&lt;&gt;'GMPP Return'!$F$25,HLOOKUP('GMPP Return'!$C$25,'[2015-12-15 GMPP Data Hub Open v2.xlsx]1617-Q3'!$B$1:$HA$1000,B652,FALSE),INDIRECT("'" &amp; $C$1 &amp; "'!" &amp; C652))="","",IF($K$1&lt;&gt;'GMPP Return'!$F$25,HLOOKUP('GMPP Return'!$C$25,'[2015-12-15 GMPP Data Hub Open v2.xlsx]1617-Q3'!$B$1:$HA$1000,B652,FALSE),INDIRECT("'" &amp; $C$1 &amp; "'!" &amp; C652)))</t>
  </si>
  <si>
    <t>if(if($L$1&lt;&gt;'GMPP Return'!$F$25,HLOOKUP('GMPP Return'!$C$25,'[2015-12-15 GMPP Data Hub Open v2.xlsx]1617-Q4'!$B$1:$HA$1000,B652,FALSE),INDIRECT("'" &amp; $C$1 &amp; "'!" &amp; C652))="","",IF($L$1&lt;&gt;'GMPP Return'!$F$25,HLOOKUP('GMPP Return'!$C$25,'[2015-12-15 GMPP Data Hub Open v2.xlsx]1617-Q4'!$B$1:$HA$1000,B652,FALSE),INDIRECT("'" &amp; $C$1 &amp; "'!" &amp; C652)))</t>
  </si>
  <si>
    <t>if(if($K$1&lt;&gt;'GMPP Return'!$F$25,HLOOKUP('GMPP Return'!$C$25,'[2015-12-15 GMPP Data Hub Open v2.xlsx]1617-Q3'!$B$1:$HA$1000,B653,FALSE),INDIRECT("'" &amp; $C$1 &amp; "'!" &amp; C653))="","",IF($K$1&lt;&gt;'GMPP Return'!$F$25,HLOOKUP('GMPP Return'!$C$25,'[2015-12-15 GMPP Data Hub Open v2.xlsx]1617-Q3'!$B$1:$HA$1000,B653,FALSE),INDIRECT("'" &amp; $C$1 &amp; "'!" &amp; C653)))</t>
  </si>
  <si>
    <t>if(if($L$1&lt;&gt;'GMPP Return'!$F$25,HLOOKUP('GMPP Return'!$C$25,'[2015-12-15 GMPP Data Hub Open v2.xlsx]1617-Q4'!$B$1:$HA$1000,B653,FALSE),INDIRECT("'" &amp; $C$1 &amp; "'!" &amp; C653))="","",IF($L$1&lt;&gt;'GMPP Return'!$F$25,HLOOKUP('GMPP Return'!$C$25,'[2015-12-15 GMPP Data Hub Open v2.xlsx]1617-Q4'!$B$1:$HA$1000,B653,FALSE),INDIRECT("'" &amp; $C$1 &amp; "'!" &amp; C653)))</t>
  </si>
  <si>
    <t>if(if($K$1&lt;&gt;'GMPP Return'!$F$25,HLOOKUP('GMPP Return'!$C$25,'[2015-12-15 GMPP Data Hub Open v2.xlsx]1617-Q3'!$B$1:$HA$1000,B655,FALSE),INDIRECT("'" &amp; $C$1 &amp; "'!" &amp; C655))="","",IF($K$1&lt;&gt;'GMPP Return'!$F$25,HLOOKUP('GMPP Return'!$C$25,'[2015-12-15 GMPP Data Hub Open v2.xlsx]1617-Q3'!$B$1:$HA$1000,B655,FALSE),INDIRECT("'" &amp; $C$1 &amp; "'!" &amp; C655)))</t>
  </si>
  <si>
    <t>if(if($L$1&lt;&gt;'GMPP Return'!$F$25,HLOOKUP('GMPP Return'!$C$25,'[2015-12-15 GMPP Data Hub Open v2.xlsx]1617-Q4'!$B$1:$HA$1000,B655,FALSE),INDIRECT("'" &amp; $C$1 &amp; "'!" &amp; C655))="","",IF($L$1&lt;&gt;'GMPP Return'!$F$25,HLOOKUP('GMPP Return'!$C$25,'[2015-12-15 GMPP Data Hub Open v2.xlsx]1617-Q4'!$B$1:$HA$1000,B655,FALSE),INDIRECT("'" &amp; $C$1 &amp; "'!" &amp; C655)))</t>
  </si>
  <si>
    <t>if(if($K$1&lt;&gt;'GMPP Return'!$F$25,HLOOKUP('GMPP Return'!$C$25,'[2015-12-15 GMPP Data Hub Open v2.xlsx]1617-Q3'!$B$1:$HA$1000,B656,FALSE),INDIRECT("'" &amp; $C$1 &amp; "'!" &amp; C656))="","",IF($K$1&lt;&gt;'GMPP Return'!$F$25,HLOOKUP('GMPP Return'!$C$25,'[2015-12-15 GMPP Data Hub Open v2.xlsx]1617-Q3'!$B$1:$HA$1000,B656,FALSE),INDIRECT("'" &amp; $C$1 &amp; "'!" &amp; C656)))</t>
  </si>
  <si>
    <t>if(if($L$1&lt;&gt;'GMPP Return'!$F$25,HLOOKUP('GMPP Return'!$C$25,'[2015-12-15 GMPP Data Hub Open v2.xlsx]1617-Q4'!$B$1:$HA$1000,B656,FALSE),INDIRECT("'" &amp; $C$1 &amp; "'!" &amp; C656))="","",IF($L$1&lt;&gt;'GMPP Return'!$F$25,HLOOKUP('GMPP Return'!$C$25,'[2015-12-15 GMPP Data Hub Open v2.xlsx]1617-Q4'!$B$1:$HA$1000,B656,FALSE),INDIRECT("'" &amp; $C$1 &amp; "'!" &amp; C656)))</t>
  </si>
  <si>
    <t>if(if($K$1&lt;&gt;'GMPP Return'!$F$25,HLOOKUP('GMPP Return'!$C$25,'[2015-12-15 GMPP Data Hub Open v2.xlsx]1617-Q3'!$B$1:$HA$1000,B657,FALSE),INDIRECT("'" &amp; $C$1 &amp; "'!" &amp; C657))="","",IF($K$1&lt;&gt;'GMPP Return'!$F$25,HLOOKUP('GMPP Return'!$C$25,'[2015-12-15 GMPP Data Hub Open v2.xlsx]1617-Q3'!$B$1:$HA$1000,B657,FALSE),INDIRECT("'" &amp; $C$1 &amp; "'!" &amp; C657)))</t>
  </si>
  <si>
    <t>if(if($L$1&lt;&gt;'GMPP Return'!$F$25,HLOOKUP('GMPP Return'!$C$25,'[2015-12-15 GMPP Data Hub Open v2.xlsx]1617-Q4'!$B$1:$HA$1000,B657,FALSE),INDIRECT("'" &amp; $C$1 &amp; "'!" &amp; C657))="","",IF($L$1&lt;&gt;'GMPP Return'!$F$25,HLOOKUP('GMPP Return'!$C$25,'[2015-12-15 GMPP Data Hub Open v2.xlsx]1617-Q4'!$B$1:$HA$1000,B657,FALSE),INDIRECT("'" &amp; $C$1 &amp; "'!" &amp; C657)))</t>
  </si>
  <si>
    <t>if(if($K$1&lt;&gt;'GMPP Return'!$F$25,HLOOKUP('GMPP Return'!$C$25,'[2015-12-15 GMPP Data Hub Open v2.xlsx]1617-Q3'!$B$1:$HA$1000,B658,FALSE),INDIRECT("'" &amp; $C$1 &amp; "'!" &amp; C658))="","",IF($K$1&lt;&gt;'GMPP Return'!$F$25,HLOOKUP('GMPP Return'!$C$25,'[2015-12-15 GMPP Data Hub Open v2.xlsx]1617-Q3'!$B$1:$HA$1000,B658,FALSE),INDIRECT("'" &amp; $C$1 &amp; "'!" &amp; C658)))</t>
  </si>
  <si>
    <t>if(if($L$1&lt;&gt;'GMPP Return'!$F$25,HLOOKUP('GMPP Return'!$C$25,'[2015-12-15 GMPP Data Hub Open v2.xlsx]1617-Q4'!$B$1:$HA$1000,B658,FALSE),INDIRECT("'" &amp; $C$1 &amp; "'!" &amp; C658))="","",IF($L$1&lt;&gt;'GMPP Return'!$F$25,HLOOKUP('GMPP Return'!$C$25,'[2015-12-15 GMPP Data Hub Open v2.xlsx]1617-Q4'!$B$1:$HA$1000,B658,FALSE),INDIRECT("'" &amp; $C$1 &amp; "'!" &amp; C658)))</t>
  </si>
  <si>
    <t>if(if($K$1&lt;&gt;'GMPP Return'!$F$25,HLOOKUP('GMPP Return'!$C$25,'[2015-12-15 GMPP Data Hub Open v2.xlsx]1617-Q3'!$B$1:$HA$1000,B659,FALSE),INDIRECT("'" &amp; $C$1 &amp; "'!" &amp; C659))="","",IF($K$1&lt;&gt;'GMPP Return'!$F$25,HLOOKUP('GMPP Return'!$C$25,'[2015-12-15 GMPP Data Hub Open v2.xlsx]1617-Q3'!$B$1:$HA$1000,B659,FALSE),INDIRECT("'" &amp; $C$1 &amp; "'!" &amp; C659)))</t>
  </si>
  <si>
    <t>if(if($L$1&lt;&gt;'GMPP Return'!$F$25,HLOOKUP('GMPP Return'!$C$25,'[2015-12-15 GMPP Data Hub Open v2.xlsx]1617-Q4'!$B$1:$HA$1000,B659,FALSE),INDIRECT("'" &amp; $C$1 &amp; "'!" &amp; C659))="","",IF($L$1&lt;&gt;'GMPP Return'!$F$25,HLOOKUP('GMPP Return'!$C$25,'[2015-12-15 GMPP Data Hub Open v2.xlsx]1617-Q4'!$B$1:$HA$1000,B659,FALSE),INDIRECT("'" &amp; $C$1 &amp; "'!" &amp; C659)))</t>
  </si>
  <si>
    <t>if(if($K$1&lt;&gt;'GMPP Return'!$F$25,HLOOKUP('GMPP Return'!$C$25,'[2015-12-15 GMPP Data Hub Open v2.xlsx]1617-Q3'!$B$1:$HA$1000,B661,FALSE),INDIRECT("'" &amp; $C$1 &amp; "'!" &amp; C661))="","",IF($K$1&lt;&gt;'GMPP Return'!$F$25,HLOOKUP('GMPP Return'!$C$25,'[2015-12-15 GMPP Data Hub Open v2.xlsx]1617-Q3'!$B$1:$HA$1000,B661,FALSE),INDIRECT("'" &amp; $C$1 &amp; "'!" &amp; C661)))</t>
  </si>
  <si>
    <t>if(if($L$1&lt;&gt;'GMPP Return'!$F$25,HLOOKUP('GMPP Return'!$C$25,'[2015-12-15 GMPP Data Hub Open v2.xlsx]1617-Q4'!$B$1:$HA$1000,B661,FALSE),INDIRECT("'" &amp; $C$1 &amp; "'!" &amp; C661))="","",IF($L$1&lt;&gt;'GMPP Return'!$F$25,HLOOKUP('GMPP Return'!$C$25,'[2015-12-15 GMPP Data Hub Open v2.xlsx]1617-Q4'!$B$1:$HA$1000,B661,FALSE),INDIRECT("'" &amp; $C$1 &amp; "'!" &amp; C661)))</t>
  </si>
  <si>
    <t>if(if($K$1&lt;&gt;'GMPP Return'!$F$25,HLOOKUP('GMPP Return'!$C$25,'[2015-12-15 GMPP Data Hub Open v2.xlsx]1617-Q3'!$B$1:$HA$1000,B662,FALSE),INDIRECT("'" &amp; $C$1 &amp; "'!" &amp; C662))="","",IF($K$1&lt;&gt;'GMPP Return'!$F$25,HLOOKUP('GMPP Return'!$C$25,'[2015-12-15 GMPP Data Hub Open v2.xlsx]1617-Q3'!$B$1:$HA$1000,B662,FALSE),INDIRECT("'" &amp; $C$1 &amp; "'!" &amp; C662)))</t>
  </si>
  <si>
    <t>if(if($L$1&lt;&gt;'GMPP Return'!$F$25,HLOOKUP('GMPP Return'!$C$25,'[2015-12-15 GMPP Data Hub Open v2.xlsx]1617-Q4'!$B$1:$HA$1000,B662,FALSE),INDIRECT("'" &amp; $C$1 &amp; "'!" &amp; C662))="","",IF($L$1&lt;&gt;'GMPP Return'!$F$25,HLOOKUP('GMPP Return'!$C$25,'[2015-12-15 GMPP Data Hub Open v2.xlsx]1617-Q4'!$B$1:$HA$1000,B662,FALSE),INDIRECT("'" &amp; $C$1 &amp; "'!" &amp; C662)))</t>
  </si>
  <si>
    <t>if(if($K$1&lt;&gt;'GMPP Return'!$F$25,HLOOKUP('GMPP Return'!$C$25,'[2015-12-15 GMPP Data Hub Open v2.xlsx]1617-Q3'!$B$1:$HA$1000,B663,FALSE),INDIRECT("'" &amp; $C$1 &amp; "'!" &amp; C663))="","",IF($K$1&lt;&gt;'GMPP Return'!$F$25,HLOOKUP('GMPP Return'!$C$25,'[2015-12-15 GMPP Data Hub Open v2.xlsx]1617-Q3'!$B$1:$HA$1000,B663,FALSE),INDIRECT("'" &amp; $C$1 &amp; "'!" &amp; C663)))</t>
  </si>
  <si>
    <t>if(if($L$1&lt;&gt;'GMPP Return'!$F$25,HLOOKUP('GMPP Return'!$C$25,'[2015-12-15 GMPP Data Hub Open v2.xlsx]1617-Q4'!$B$1:$HA$1000,B663,FALSE),INDIRECT("'" &amp; $C$1 &amp; "'!" &amp; C663))="","",IF($L$1&lt;&gt;'GMPP Return'!$F$25,HLOOKUP('GMPP Return'!$C$25,'[2015-12-15 GMPP Data Hub Open v2.xlsx]1617-Q4'!$B$1:$HA$1000,B663,FALSE),INDIRECT("'" &amp; $C$1 &amp; "'!" &amp; C663)))</t>
  </si>
  <si>
    <t>if(if($K$1&lt;&gt;'GMPP Return'!$F$25,HLOOKUP('GMPP Return'!$C$25,'[2015-12-15 GMPP Data Hub Open v2.xlsx]1617-Q3'!$B$1:$HA$1000,B664,FALSE),INDIRECT("'" &amp; $C$1 &amp; "'!" &amp; C664))="","",IF($K$1&lt;&gt;'GMPP Return'!$F$25,HLOOKUP('GMPP Return'!$C$25,'[2015-12-15 GMPP Data Hub Open v2.xlsx]1617-Q3'!$B$1:$HA$1000,B664,FALSE),INDIRECT("'" &amp; $C$1 &amp; "'!" &amp; C664)))</t>
  </si>
  <si>
    <t>if(if($L$1&lt;&gt;'GMPP Return'!$F$25,HLOOKUP('GMPP Return'!$C$25,'[2015-12-15 GMPP Data Hub Open v2.xlsx]1617-Q4'!$B$1:$HA$1000,B664,FALSE),INDIRECT("'" &amp; $C$1 &amp; "'!" &amp; C664))="","",IF($L$1&lt;&gt;'GMPP Return'!$F$25,HLOOKUP('GMPP Return'!$C$25,'[2015-12-15 GMPP Data Hub Open v2.xlsx]1617-Q4'!$B$1:$HA$1000,B664,FALSE),INDIRECT("'" &amp; $C$1 &amp; "'!" &amp; C664)))</t>
  </si>
  <si>
    <t>if(if($K$1&lt;&gt;'GMPP Return'!$F$25,HLOOKUP('GMPP Return'!$C$25,'[2015-12-15 GMPP Data Hub Open v2.xlsx]1617-Q3'!$B$1:$HA$1000,B665,FALSE),INDIRECT("'" &amp; $C$1 &amp; "'!" &amp; C665))="","",IF($K$1&lt;&gt;'GMPP Return'!$F$25,HLOOKUP('GMPP Return'!$C$25,'[2015-12-15 GMPP Data Hub Open v2.xlsx]1617-Q3'!$B$1:$HA$1000,B665,FALSE),INDIRECT("'" &amp; $C$1 &amp; "'!" &amp; C665)))</t>
  </si>
  <si>
    <t>if(if($L$1&lt;&gt;'GMPP Return'!$F$25,HLOOKUP('GMPP Return'!$C$25,'[2015-12-15 GMPP Data Hub Open v2.xlsx]1617-Q4'!$B$1:$HA$1000,B665,FALSE),INDIRECT("'" &amp; $C$1 &amp; "'!" &amp; C665))="","",IF($L$1&lt;&gt;'GMPP Return'!$F$25,HLOOKUP('GMPP Return'!$C$25,'[2015-12-15 GMPP Data Hub Open v2.xlsx]1617-Q4'!$B$1:$HA$1000,B665,FALSE),INDIRECT("'" &amp; $C$1 &amp; "'!" &amp; C665)))</t>
  </si>
  <si>
    <t>if(if($K$1&lt;&gt;'GMPP Return'!$F$25,HLOOKUP('GMPP Return'!$C$25,'[2015-12-15 GMPP Data Hub Open v2.xlsx]1617-Q3'!$B$1:$HA$1000,B667,FALSE),INDIRECT("'" &amp; $C$1 &amp; "'!" &amp; C667))="","",IF($K$1&lt;&gt;'GMPP Return'!$F$25,HLOOKUP('GMPP Return'!$C$25,'[2015-12-15 GMPP Data Hub Open v2.xlsx]1617-Q3'!$B$1:$HA$1000,B667,FALSE),INDIRECT("'" &amp; $C$1 &amp; "'!" &amp; C667)))</t>
  </si>
  <si>
    <t>if(if($L$1&lt;&gt;'GMPP Return'!$F$25,HLOOKUP('GMPP Return'!$C$25,'[2015-12-15 GMPP Data Hub Open v2.xlsx]1617-Q4'!$B$1:$HA$1000,B667,FALSE),INDIRECT("'" &amp; $C$1 &amp; "'!" &amp; C667))="","",IF($L$1&lt;&gt;'GMPP Return'!$F$25,HLOOKUP('GMPP Return'!$C$25,'[2015-12-15 GMPP Data Hub Open v2.xlsx]1617-Q4'!$B$1:$HA$1000,B667,FALSE),INDIRECT("'" &amp; $C$1 &amp; "'!" &amp; C667)))</t>
  </si>
  <si>
    <t>if(if($K$1&lt;&gt;'GMPP Return'!$F$25,HLOOKUP('GMPP Return'!$C$25,'[2015-12-15 GMPP Data Hub Open v2.xlsx]1617-Q3'!$B$1:$HA$1000,B668,FALSE),INDIRECT("'" &amp; $C$1 &amp; "'!" &amp; C668))="","",IF($K$1&lt;&gt;'GMPP Return'!$F$25,HLOOKUP('GMPP Return'!$C$25,'[2015-12-15 GMPP Data Hub Open v2.xlsx]1617-Q3'!$B$1:$HA$1000,B668,FALSE),INDIRECT("'" &amp; $C$1 &amp; "'!" &amp; C668)))</t>
  </si>
  <si>
    <t>if(if($L$1&lt;&gt;'GMPP Return'!$F$25,HLOOKUP('GMPP Return'!$C$25,'[2015-12-15 GMPP Data Hub Open v2.xlsx]1617-Q4'!$B$1:$HA$1000,B668,FALSE),INDIRECT("'" &amp; $C$1 &amp; "'!" &amp; C668))="","",IF($L$1&lt;&gt;'GMPP Return'!$F$25,HLOOKUP('GMPP Return'!$C$25,'[2015-12-15 GMPP Data Hub Open v2.xlsx]1617-Q4'!$B$1:$HA$1000,B668,FALSE),INDIRECT("'" &amp; $C$1 &amp; "'!" &amp; C668)))</t>
  </si>
  <si>
    <t>if(if($K$1&lt;&gt;'GMPP Return'!$F$25,HLOOKUP('GMPP Return'!$C$25,'[2015-12-15 GMPP Data Hub Open v2.xlsx]1617-Q3'!$B$1:$HA$1000,B669,FALSE),INDIRECT("'" &amp; $C$1 &amp; "'!" &amp; C669))="","",IF($K$1&lt;&gt;'GMPP Return'!$F$25,HLOOKUP('GMPP Return'!$C$25,'[2015-12-15 GMPP Data Hub Open v2.xlsx]1617-Q3'!$B$1:$HA$1000,B669,FALSE),INDIRECT("'" &amp; $C$1 &amp; "'!" &amp; C669)))</t>
  </si>
  <si>
    <t>if(if($L$1&lt;&gt;'GMPP Return'!$F$25,HLOOKUP('GMPP Return'!$C$25,'[2015-12-15 GMPP Data Hub Open v2.xlsx]1617-Q4'!$B$1:$HA$1000,B669,FALSE),INDIRECT("'" &amp; $C$1 &amp; "'!" &amp; C669))="","",IF($L$1&lt;&gt;'GMPP Return'!$F$25,HLOOKUP('GMPP Return'!$C$25,'[2015-12-15 GMPP Data Hub Open v2.xlsx]1617-Q4'!$B$1:$HA$1000,B669,FALSE),INDIRECT("'" &amp; $C$1 &amp; "'!" &amp; C669)))</t>
  </si>
  <si>
    <t>if(if($K$1&lt;&gt;'GMPP Return'!$F$25,HLOOKUP('GMPP Return'!$C$25,'[2015-12-15 GMPP Data Hub Open v2.xlsx]1617-Q3'!$B$1:$HA$1000,B670,FALSE),INDIRECT("'" &amp; $C$1 &amp; "'!" &amp; C670))="","",IF($K$1&lt;&gt;'GMPP Return'!$F$25,HLOOKUP('GMPP Return'!$C$25,'[2015-12-15 GMPP Data Hub Open v2.xlsx]1617-Q3'!$B$1:$HA$1000,B670,FALSE),INDIRECT("'" &amp; $C$1 &amp; "'!" &amp; C670)))</t>
  </si>
  <si>
    <t>if(if($L$1&lt;&gt;'GMPP Return'!$F$25,HLOOKUP('GMPP Return'!$C$25,'[2015-12-15 GMPP Data Hub Open v2.xlsx]1617-Q4'!$B$1:$HA$1000,B670,FALSE),INDIRECT("'" &amp; $C$1 &amp; "'!" &amp; C670))="","",IF($L$1&lt;&gt;'GMPP Return'!$F$25,HLOOKUP('GMPP Return'!$C$25,'[2015-12-15 GMPP Data Hub Open v2.xlsx]1617-Q4'!$B$1:$HA$1000,B670,FALSE),INDIRECT("'" &amp; $C$1 &amp; "'!" &amp; C670)))</t>
  </si>
  <si>
    <t>if(if($K$1&lt;&gt;'GMPP Return'!$F$25,HLOOKUP('GMPP Return'!$C$25,'[2015-12-15 GMPP Data Hub Open v2.xlsx]1617-Q3'!$B$1:$HA$1000,B671,FALSE),INDIRECT("'" &amp; $C$1 &amp; "'!" &amp; C671))="","",IF($K$1&lt;&gt;'GMPP Return'!$F$25,HLOOKUP('GMPP Return'!$C$25,'[2015-12-15 GMPP Data Hub Open v2.xlsx]1617-Q3'!$B$1:$HA$1000,B671,FALSE),INDIRECT("'" &amp; $C$1 &amp; "'!" &amp; C671)))</t>
  </si>
  <si>
    <t>if(if($L$1&lt;&gt;'GMPP Return'!$F$25,HLOOKUP('GMPP Return'!$C$25,'[2015-12-15 GMPP Data Hub Open v2.xlsx]1617-Q4'!$B$1:$HA$1000,B671,FALSE),INDIRECT("'" &amp; $C$1 &amp; "'!" &amp; C671))="","",IF($L$1&lt;&gt;'GMPP Return'!$F$25,HLOOKUP('GMPP Return'!$C$25,'[2015-12-15 GMPP Data Hub Open v2.xlsx]1617-Q4'!$B$1:$HA$1000,B671,FALSE),INDIRECT("'" &amp; $C$1 &amp; "'!" &amp; C671)))</t>
  </si>
  <si>
    <t>if(if($K$1&lt;&gt;'GMPP Return'!$F$25,HLOOKUP('GMPP Return'!$C$25,'[2015-12-15 GMPP Data Hub Open v2.xlsx]1617-Q3'!$B$1:$HA$1000,B673,FALSE),INDIRECT("'" &amp; $C$1 &amp; "'!" &amp; C673))="","",IF($K$1&lt;&gt;'GMPP Return'!$F$25,HLOOKUP('GMPP Return'!$C$25,'[2015-12-15 GMPP Data Hub Open v2.xlsx]1617-Q3'!$B$1:$HA$1000,B673,FALSE),INDIRECT("'" &amp; $C$1 &amp; "'!" &amp; C673)))</t>
  </si>
  <si>
    <t>if(if($L$1&lt;&gt;'GMPP Return'!$F$25,HLOOKUP('GMPP Return'!$C$25,'[2015-12-15 GMPP Data Hub Open v2.xlsx]1617-Q4'!$B$1:$HA$1000,B673,FALSE),INDIRECT("'" &amp; $C$1 &amp; "'!" &amp; C673))="","",IF($L$1&lt;&gt;'GMPP Return'!$F$25,HLOOKUP('GMPP Return'!$C$25,'[2015-12-15 GMPP Data Hub Open v2.xlsx]1617-Q4'!$B$1:$HA$1000,B673,FALSE),INDIRECT("'" &amp; $C$1 &amp; "'!" &amp; C673)))</t>
  </si>
  <si>
    <t>if(if($K$1&lt;&gt;'GMPP Return'!$F$25,HLOOKUP('GMPP Return'!$C$25,'[2015-12-15 GMPP Data Hub Open v2.xlsx]1617-Q3'!$B$1:$HA$1000,B674,FALSE),INDIRECT("'" &amp; $C$1 &amp; "'!" &amp; C674))="","",IF($K$1&lt;&gt;'GMPP Return'!$F$25,HLOOKUP('GMPP Return'!$C$25,'[2015-12-15 GMPP Data Hub Open v2.xlsx]1617-Q3'!$B$1:$HA$1000,B674,FALSE),INDIRECT("'" &amp; $C$1 &amp; "'!" &amp; C674)))</t>
  </si>
  <si>
    <t>if(if($L$1&lt;&gt;'GMPP Return'!$F$25,HLOOKUP('GMPP Return'!$C$25,'[2015-12-15 GMPP Data Hub Open v2.xlsx]1617-Q4'!$B$1:$HA$1000,B674,FALSE),INDIRECT("'" &amp; $C$1 &amp; "'!" &amp; C674))="","",IF($L$1&lt;&gt;'GMPP Return'!$F$25,HLOOKUP('GMPP Return'!$C$25,'[2015-12-15 GMPP Data Hub Open v2.xlsx]1617-Q4'!$B$1:$HA$1000,B674,FALSE),INDIRECT("'" &amp; $C$1 &amp; "'!" &amp; C674)))</t>
  </si>
  <si>
    <t>if(if($K$1&lt;&gt;'GMPP Return'!$F$25,HLOOKUP('GMPP Return'!$C$25,'[2015-12-15 GMPP Data Hub Open v2.xlsx]1617-Q3'!$B$1:$HA$1000,B675,FALSE),INDIRECT("'" &amp; $C$1 &amp; "'!" &amp; C675))="","",IF($K$1&lt;&gt;'GMPP Return'!$F$25,HLOOKUP('GMPP Return'!$C$25,'[2015-12-15 GMPP Data Hub Open v2.xlsx]1617-Q3'!$B$1:$HA$1000,B675,FALSE),INDIRECT("'" &amp; $C$1 &amp; "'!" &amp; C675)))</t>
  </si>
  <si>
    <t>if(if($L$1&lt;&gt;'GMPP Return'!$F$25,HLOOKUP('GMPP Return'!$C$25,'[2015-12-15 GMPP Data Hub Open v2.xlsx]1617-Q4'!$B$1:$HA$1000,B675,FALSE),INDIRECT("'" &amp; $C$1 &amp; "'!" &amp; C675))="","",IF($L$1&lt;&gt;'GMPP Return'!$F$25,HLOOKUP('GMPP Return'!$C$25,'[2015-12-15 GMPP Data Hub Open v2.xlsx]1617-Q4'!$B$1:$HA$1000,B675,FALSE),INDIRECT("'" &amp; $C$1 &amp; "'!" &amp; C675)))</t>
  </si>
  <si>
    <t>if(if($K$1&lt;&gt;'GMPP Return'!$F$25,HLOOKUP('GMPP Return'!$C$25,'[2015-12-15 GMPP Data Hub Open v2.xlsx]1617-Q3'!$B$1:$HA$1000,B676,FALSE),INDIRECT("'" &amp; $C$1 &amp; "'!" &amp; C676))="","",IF($K$1&lt;&gt;'GMPP Return'!$F$25,HLOOKUP('GMPP Return'!$C$25,'[2015-12-15 GMPP Data Hub Open v2.xlsx]1617-Q3'!$B$1:$HA$1000,B676,FALSE),INDIRECT("'" &amp; $C$1 &amp; "'!" &amp; C676)))</t>
  </si>
  <si>
    <t>if(if($L$1&lt;&gt;'GMPP Return'!$F$25,HLOOKUP('GMPP Return'!$C$25,'[2015-12-15 GMPP Data Hub Open v2.xlsx]1617-Q4'!$B$1:$HA$1000,B676,FALSE),INDIRECT("'" &amp; $C$1 &amp; "'!" &amp; C676))="","",IF($L$1&lt;&gt;'GMPP Return'!$F$25,HLOOKUP('GMPP Return'!$C$25,'[2015-12-15 GMPP Data Hub Open v2.xlsx]1617-Q4'!$B$1:$HA$1000,B676,FALSE),INDIRECT("'" &amp; $C$1 &amp; "'!" &amp; C676)))</t>
  </si>
  <si>
    <t>if(if($K$1&lt;&gt;'GMPP Return'!$F$25,HLOOKUP('GMPP Return'!$C$25,'[2015-12-15 GMPP Data Hub Open v2.xlsx]1617-Q3'!$B$1:$HA$1000,B677,FALSE),INDIRECT("'" &amp; $C$1 &amp; "'!" &amp; C677))="","",IF($K$1&lt;&gt;'GMPP Return'!$F$25,HLOOKUP('GMPP Return'!$C$25,'[2015-12-15 GMPP Data Hub Open v2.xlsx]1617-Q3'!$B$1:$HA$1000,B677,FALSE),INDIRECT("'" &amp; $C$1 &amp; "'!" &amp; C677)))</t>
  </si>
  <si>
    <t>if(if($L$1&lt;&gt;'GMPP Return'!$F$25,HLOOKUP('GMPP Return'!$C$25,'[2015-12-15 GMPP Data Hub Open v2.xlsx]1617-Q4'!$B$1:$HA$1000,B677,FALSE),INDIRECT("'" &amp; $C$1 &amp; "'!" &amp; C677))="","",IF($L$1&lt;&gt;'GMPP Return'!$F$25,HLOOKUP('GMPP Return'!$C$25,'[2015-12-15 GMPP Data Hub Open v2.xlsx]1617-Q4'!$B$1:$HA$1000,B677,FALSE),INDIRECT("'" &amp; $C$1 &amp; "'!" &amp; C677)))</t>
  </si>
  <si>
    <t>if(if($K$1&lt;&gt;'GMPP Return'!$F$25,HLOOKUP('GMPP Return'!$C$25,'[2015-12-15 GMPP Data Hub Open v2.xlsx]1617-Q3'!$B$1:$HA$1000,B679,FALSE),INDIRECT("'" &amp; $C$1 &amp; "'!" &amp; C679))="","",IF($K$1&lt;&gt;'GMPP Return'!$F$25,HLOOKUP('GMPP Return'!$C$25,'[2015-12-15 GMPP Data Hub Open v2.xlsx]1617-Q3'!$B$1:$HA$1000,B679,FALSE),INDIRECT("'" &amp; $C$1 &amp; "'!" &amp; C679)))</t>
  </si>
  <si>
    <t>if(if($L$1&lt;&gt;'GMPP Return'!$F$25,HLOOKUP('GMPP Return'!$C$25,'[2015-12-15 GMPP Data Hub Open v2.xlsx]1617-Q4'!$B$1:$HA$1000,B679,FALSE),INDIRECT("'" &amp; $C$1 &amp; "'!" &amp; C679))="","",IF($L$1&lt;&gt;'GMPP Return'!$F$25,HLOOKUP('GMPP Return'!$C$25,'[2015-12-15 GMPP Data Hub Open v2.xlsx]1617-Q4'!$B$1:$HA$1000,B679,FALSE),INDIRECT("'" &amp; $C$1 &amp; "'!" &amp; C679)))</t>
  </si>
  <si>
    <t>if(if($K$1&lt;&gt;'GMPP Return'!$F$25,HLOOKUP('GMPP Return'!$C$25,'[2015-12-15 GMPP Data Hub Open v2.xlsx]1617-Q3'!$B$1:$HA$1000,B680,FALSE),INDIRECT("'" &amp; $C$1 &amp; "'!" &amp; C680))="","",IF($K$1&lt;&gt;'GMPP Return'!$F$25,HLOOKUP('GMPP Return'!$C$25,'[2015-12-15 GMPP Data Hub Open v2.xlsx]1617-Q3'!$B$1:$HA$1000,B680,FALSE),INDIRECT("'" &amp; $C$1 &amp; "'!" &amp; C680)))</t>
  </si>
  <si>
    <t>if(if($L$1&lt;&gt;'GMPP Return'!$F$25,HLOOKUP('GMPP Return'!$C$25,'[2015-12-15 GMPP Data Hub Open v2.xlsx]1617-Q4'!$B$1:$HA$1000,B680,FALSE),INDIRECT("'" &amp; $C$1 &amp; "'!" &amp; C680))="","",IF($L$1&lt;&gt;'GMPP Return'!$F$25,HLOOKUP('GMPP Return'!$C$25,'[2015-12-15 GMPP Data Hub Open v2.xlsx]1617-Q4'!$B$1:$HA$1000,B680,FALSE),INDIRECT("'" &amp; $C$1 &amp; "'!" &amp; C680)))</t>
  </si>
  <si>
    <t>if(if($K$1&lt;&gt;'GMPP Return'!$F$25,HLOOKUP('GMPP Return'!$C$25,'[2015-12-15 GMPP Data Hub Open v2.xlsx]1617-Q3'!$B$1:$HA$1000,B681,FALSE),INDIRECT("'" &amp; $C$1 &amp; "'!" &amp; C681))="","",IF($K$1&lt;&gt;'GMPP Return'!$F$25,HLOOKUP('GMPP Return'!$C$25,'[2015-12-15 GMPP Data Hub Open v2.xlsx]1617-Q3'!$B$1:$HA$1000,B681,FALSE),INDIRECT("'" &amp; $C$1 &amp; "'!" &amp; C681)))</t>
  </si>
  <si>
    <t>if(if($L$1&lt;&gt;'GMPP Return'!$F$25,HLOOKUP('GMPP Return'!$C$25,'[2015-12-15 GMPP Data Hub Open v2.xlsx]1617-Q4'!$B$1:$HA$1000,B681,FALSE),INDIRECT("'" &amp; $C$1 &amp; "'!" &amp; C681))="","",IF($L$1&lt;&gt;'GMPP Return'!$F$25,HLOOKUP('GMPP Return'!$C$25,'[2015-12-15 GMPP Data Hub Open v2.xlsx]1617-Q4'!$B$1:$HA$1000,B681,FALSE),INDIRECT("'" &amp; $C$1 &amp; "'!" &amp; C681)))</t>
  </si>
  <si>
    <t>if(if($K$1&lt;&gt;'GMPP Return'!$F$25,HLOOKUP('GMPP Return'!$C$25,'[2015-12-15 GMPP Data Hub Open v2.xlsx]1617-Q3'!$B$1:$HA$1000,B682,FALSE),INDIRECT("'" &amp; $C$1 &amp; "'!" &amp; C682))="","",IF($K$1&lt;&gt;'GMPP Return'!$F$25,HLOOKUP('GMPP Return'!$C$25,'[2015-12-15 GMPP Data Hub Open v2.xlsx]1617-Q3'!$B$1:$HA$1000,B682,FALSE),INDIRECT("'" &amp; $C$1 &amp; "'!" &amp; C682)))</t>
  </si>
  <si>
    <t>if(if($L$1&lt;&gt;'GMPP Return'!$F$25,HLOOKUP('GMPP Return'!$C$25,'[2015-12-15 GMPP Data Hub Open v2.xlsx]1617-Q4'!$B$1:$HA$1000,B682,FALSE),INDIRECT("'" &amp; $C$1 &amp; "'!" &amp; C682))="","",IF($L$1&lt;&gt;'GMPP Return'!$F$25,HLOOKUP('GMPP Return'!$C$25,'[2015-12-15 GMPP Data Hub Open v2.xlsx]1617-Q4'!$B$1:$HA$1000,B682,FALSE),INDIRECT("'" &amp; $C$1 &amp; "'!" &amp; C682)))</t>
  </si>
  <si>
    <t>if(if($K$1&lt;&gt;'GMPP Return'!$F$25,HLOOKUP('GMPP Return'!$C$25,'[2015-12-15 GMPP Data Hub Open v2.xlsx]1617-Q3'!$B$1:$HA$1000,B683,FALSE),INDIRECT("'" &amp; $C$1 &amp; "'!" &amp; C683))="","",IF($K$1&lt;&gt;'GMPP Return'!$F$25,HLOOKUP('GMPP Return'!$C$25,'[2015-12-15 GMPP Data Hub Open v2.xlsx]1617-Q3'!$B$1:$HA$1000,B683,FALSE),INDIRECT("'" &amp; $C$1 &amp; "'!" &amp; C683)))</t>
  </si>
  <si>
    <t>if(if($L$1&lt;&gt;'GMPP Return'!$F$25,HLOOKUP('GMPP Return'!$C$25,'[2015-12-15 GMPP Data Hub Open v2.xlsx]1617-Q4'!$B$1:$HA$1000,B683,FALSE),INDIRECT("'" &amp; $C$1 &amp; "'!" &amp; C683))="","",IF($L$1&lt;&gt;'GMPP Return'!$F$25,HLOOKUP('GMPP Return'!$C$25,'[2015-12-15 GMPP Data Hub Open v2.xlsx]1617-Q4'!$B$1:$HA$1000,B683,FALSE),INDIRECT("'" &amp; $C$1 &amp; "'!" &amp; C683)))</t>
  </si>
  <si>
    <t>if(if($K$1&lt;&gt;'GMPP Return'!$F$25,HLOOKUP('GMPP Return'!$C$25,'[2015-12-15 GMPP Data Hub Open v2.xlsx]1617-Q3'!$B$1:$HA$1000,B685,FALSE),INDIRECT("'" &amp; $C$1 &amp; "'!" &amp; C685))="","",IF($K$1&lt;&gt;'GMPP Return'!$F$25,HLOOKUP('GMPP Return'!$C$25,'[2015-12-15 GMPP Data Hub Open v2.xlsx]1617-Q3'!$B$1:$HA$1000,B685,FALSE),INDIRECT("'" &amp; $C$1 &amp; "'!" &amp; C685)))</t>
  </si>
  <si>
    <t>if(if($L$1&lt;&gt;'GMPP Return'!$F$25,HLOOKUP('GMPP Return'!$C$25,'[2015-12-15 GMPP Data Hub Open v2.xlsx]1617-Q4'!$B$1:$HA$1000,B685,FALSE),INDIRECT("'" &amp; $C$1 &amp; "'!" &amp; C685))="","",IF($L$1&lt;&gt;'GMPP Return'!$F$25,HLOOKUP('GMPP Return'!$C$25,'[2015-12-15 GMPP Data Hub Open v2.xlsx]1617-Q4'!$B$1:$HA$1000,B685,FALSE),INDIRECT("'" &amp; $C$1 &amp; "'!" &amp; C685)))</t>
  </si>
  <si>
    <t>if(if($K$1&lt;&gt;'GMPP Return'!$F$25,HLOOKUP('GMPP Return'!$C$25,'[2015-12-15 GMPP Data Hub Open v2.xlsx]1617-Q3'!$B$1:$HA$1000,B686,FALSE),INDIRECT("'" &amp; $C$1 &amp; "'!" &amp; C686))="","",IF($K$1&lt;&gt;'GMPP Return'!$F$25,HLOOKUP('GMPP Return'!$C$25,'[2015-12-15 GMPP Data Hub Open v2.xlsx]1617-Q3'!$B$1:$HA$1000,B686,FALSE),INDIRECT("'" &amp; $C$1 &amp; "'!" &amp; C686)))</t>
  </si>
  <si>
    <t>if(if($L$1&lt;&gt;'GMPP Return'!$F$25,HLOOKUP('GMPP Return'!$C$25,'[2015-12-15 GMPP Data Hub Open v2.xlsx]1617-Q4'!$B$1:$HA$1000,B686,FALSE),INDIRECT("'" &amp; $C$1 &amp; "'!" &amp; C686))="","",IF($L$1&lt;&gt;'GMPP Return'!$F$25,HLOOKUP('GMPP Return'!$C$25,'[2015-12-15 GMPP Data Hub Open v2.xlsx]1617-Q4'!$B$1:$HA$1000,B686,FALSE),INDIRECT("'" &amp; $C$1 &amp; "'!" &amp; C686)))</t>
  </si>
  <si>
    <t>if(if($K$1&lt;&gt;'GMPP Return'!$F$25,HLOOKUP('GMPP Return'!$C$25,'[2015-12-15 GMPP Data Hub Open v2.xlsx]1617-Q3'!$B$1:$HA$1000,B687,FALSE),INDIRECT("'" &amp; $C$1 &amp; "'!" &amp; C687))="","",IF($K$1&lt;&gt;'GMPP Return'!$F$25,HLOOKUP('GMPP Return'!$C$25,'[2015-12-15 GMPP Data Hub Open v2.xlsx]1617-Q3'!$B$1:$HA$1000,B687,FALSE),INDIRECT("'" &amp; $C$1 &amp; "'!" &amp; C687)))</t>
  </si>
  <si>
    <t>if(if($L$1&lt;&gt;'GMPP Return'!$F$25,HLOOKUP('GMPP Return'!$C$25,'[2015-12-15 GMPP Data Hub Open v2.xlsx]1617-Q4'!$B$1:$HA$1000,B687,FALSE),INDIRECT("'" &amp; $C$1 &amp; "'!" &amp; C687))="","",IF($L$1&lt;&gt;'GMPP Return'!$F$25,HLOOKUP('GMPP Return'!$C$25,'[2015-12-15 GMPP Data Hub Open v2.xlsx]1617-Q4'!$B$1:$HA$1000,B687,FALSE),INDIRECT("'" &amp; $C$1 &amp; "'!" &amp; C687)))</t>
  </si>
  <si>
    <t>if(if($K$1&lt;&gt;'GMPP Return'!$F$25,HLOOKUP('GMPP Return'!$C$25,'[2015-12-15 GMPP Data Hub Open v2.xlsx]1617-Q3'!$B$1:$HA$1000,B688,FALSE),INDIRECT("'" &amp; $C$1 &amp; "'!" &amp; C688))="","",IF($K$1&lt;&gt;'GMPP Return'!$F$25,HLOOKUP('GMPP Return'!$C$25,'[2015-12-15 GMPP Data Hub Open v2.xlsx]1617-Q3'!$B$1:$HA$1000,B688,FALSE),INDIRECT("'" &amp; $C$1 &amp; "'!" &amp; C688)))</t>
  </si>
  <si>
    <t>if(if($L$1&lt;&gt;'GMPP Return'!$F$25,HLOOKUP('GMPP Return'!$C$25,'[2015-12-15 GMPP Data Hub Open v2.xlsx]1617-Q4'!$B$1:$HA$1000,B688,FALSE),INDIRECT("'" &amp; $C$1 &amp; "'!" &amp; C688))="","",IF($L$1&lt;&gt;'GMPP Return'!$F$25,HLOOKUP('GMPP Return'!$C$25,'[2015-12-15 GMPP Data Hub Open v2.xlsx]1617-Q4'!$B$1:$HA$1000,B688,FALSE),INDIRECT("'" &amp; $C$1 &amp; "'!" &amp; C688)))</t>
  </si>
  <si>
    <t>if(if($K$1&lt;&gt;'GMPP Return'!$F$25,HLOOKUP('GMPP Return'!$C$25,'[2015-12-15 GMPP Data Hub Open v2.xlsx]1617-Q3'!$B$1:$HA$1000,B689,FALSE),INDIRECT("'" &amp; $C$1 &amp; "'!" &amp; C689))="","",IF($K$1&lt;&gt;'GMPP Return'!$F$25,HLOOKUP('GMPP Return'!$C$25,'[2015-12-15 GMPP Data Hub Open v2.xlsx]1617-Q3'!$B$1:$HA$1000,B689,FALSE),INDIRECT("'" &amp; $C$1 &amp; "'!" &amp; C689)))</t>
  </si>
  <si>
    <t>if(if($L$1&lt;&gt;'GMPP Return'!$F$25,HLOOKUP('GMPP Return'!$C$25,'[2015-12-15 GMPP Data Hub Open v2.xlsx]1617-Q4'!$B$1:$HA$1000,B689,FALSE),INDIRECT("'" &amp; $C$1 &amp; "'!" &amp; C689))="","",IF($L$1&lt;&gt;'GMPP Return'!$F$25,HLOOKUP('GMPP Return'!$C$25,'[2015-12-15 GMPP Data Hub Open v2.xlsx]1617-Q4'!$B$1:$HA$1000,B689,FALSE),INDIRECT("'" &amp; $C$1 &amp; "'!" &amp; C689)))</t>
  </si>
  <si>
    <t>if(if($K$1&lt;&gt;'GMPP Return'!$F$25,HLOOKUP('GMPP Return'!$C$25,'[2015-12-15 GMPP Data Hub Open v2.xlsx]1617-Q3'!$B$1:$HA$1000,B691,FALSE),INDIRECT("'" &amp; $C$1 &amp; "'!" &amp; C691))="","",IF($K$1&lt;&gt;'GMPP Return'!$F$25,HLOOKUP('GMPP Return'!$C$25,'[2015-12-15 GMPP Data Hub Open v2.xlsx]1617-Q3'!$B$1:$HA$1000,B691,FALSE),INDIRECT("'" &amp; $C$1 &amp; "'!" &amp; C691)))</t>
  </si>
  <si>
    <t>if(if($L$1&lt;&gt;'GMPP Return'!$F$25,HLOOKUP('GMPP Return'!$C$25,'[2015-12-15 GMPP Data Hub Open v2.xlsx]1617-Q4'!$B$1:$HA$1000,B691,FALSE),INDIRECT("'" &amp; $C$1 &amp; "'!" &amp; C691))="","",IF($L$1&lt;&gt;'GMPP Return'!$F$25,HLOOKUP('GMPP Return'!$C$25,'[2015-12-15 GMPP Data Hub Open v2.xlsx]1617-Q4'!$B$1:$HA$1000,B691,FALSE),INDIRECT("'" &amp; $C$1 &amp; "'!" &amp; C691)))</t>
  </si>
  <si>
    <t>if(if($K$1&lt;&gt;'GMPP Return'!$F$25,HLOOKUP('GMPP Return'!$C$25,'[2015-12-15 GMPP Data Hub Open v2.xlsx]1617-Q3'!$B$1:$HA$1000,B692,FALSE),INDIRECT("'" &amp; $C$1 &amp; "'!" &amp; C692))="","",IF($K$1&lt;&gt;'GMPP Return'!$F$25,HLOOKUP('GMPP Return'!$C$25,'[2015-12-15 GMPP Data Hub Open v2.xlsx]1617-Q3'!$B$1:$HA$1000,B692,FALSE),INDIRECT("'" &amp; $C$1 &amp; "'!" &amp; C692)))</t>
  </si>
  <si>
    <t>if(if($L$1&lt;&gt;'GMPP Return'!$F$25,HLOOKUP('GMPP Return'!$C$25,'[2015-12-15 GMPP Data Hub Open v2.xlsx]1617-Q4'!$B$1:$HA$1000,B692,FALSE),INDIRECT("'" &amp; $C$1 &amp; "'!" &amp; C692))="","",IF($L$1&lt;&gt;'GMPP Return'!$F$25,HLOOKUP('GMPP Return'!$C$25,'[2015-12-15 GMPP Data Hub Open v2.xlsx]1617-Q4'!$B$1:$HA$1000,B692,FALSE),INDIRECT("'" &amp; $C$1 &amp; "'!" &amp; C692)))</t>
  </si>
  <si>
    <t>if(if($K$1&lt;&gt;'GMPP Return'!$F$25,HLOOKUP('GMPP Return'!$C$25,'[2015-12-15 GMPP Data Hub Open v2.xlsx]1617-Q3'!$B$1:$HA$1000,B693,FALSE),INDIRECT("'" &amp; $C$1 &amp; "'!" &amp; C693))="","",IF($K$1&lt;&gt;'GMPP Return'!$F$25,HLOOKUP('GMPP Return'!$C$25,'[2015-12-15 GMPP Data Hub Open v2.xlsx]1617-Q3'!$B$1:$HA$1000,B693,FALSE),INDIRECT("'" &amp; $C$1 &amp; "'!" &amp; C693)))</t>
  </si>
  <si>
    <t>if(if($L$1&lt;&gt;'GMPP Return'!$F$25,HLOOKUP('GMPP Return'!$C$25,'[2015-12-15 GMPP Data Hub Open v2.xlsx]1617-Q4'!$B$1:$HA$1000,B693,FALSE),INDIRECT("'" &amp; $C$1 &amp; "'!" &amp; C693))="","",IF($L$1&lt;&gt;'GMPP Return'!$F$25,HLOOKUP('GMPP Return'!$C$25,'[2015-12-15 GMPP Data Hub Open v2.xlsx]1617-Q4'!$B$1:$HA$1000,B693,FALSE),INDIRECT("'" &amp; $C$1 &amp; "'!" &amp; C693)))</t>
  </si>
  <si>
    <t>if(if($K$1&lt;&gt;'GMPP Return'!$F$25,HLOOKUP('GMPP Return'!$C$25,'[2015-12-15 GMPP Data Hub Open v2.xlsx]1617-Q3'!$B$1:$HA$1000,B694,FALSE),INDIRECT("'" &amp; $C$1 &amp; "'!" &amp; C694))="","",IF($K$1&lt;&gt;'GMPP Return'!$F$25,HLOOKUP('GMPP Return'!$C$25,'[2015-12-15 GMPP Data Hub Open v2.xlsx]1617-Q3'!$B$1:$HA$1000,B694,FALSE),INDIRECT("'" &amp; $C$1 &amp; "'!" &amp; C694)))</t>
  </si>
  <si>
    <t>if(if($L$1&lt;&gt;'GMPP Return'!$F$25,HLOOKUP('GMPP Return'!$C$25,'[2015-12-15 GMPP Data Hub Open v2.xlsx]1617-Q4'!$B$1:$HA$1000,B694,FALSE),INDIRECT("'" &amp; $C$1 &amp; "'!" &amp; C694))="","",IF($L$1&lt;&gt;'GMPP Return'!$F$25,HLOOKUP('GMPP Return'!$C$25,'[2015-12-15 GMPP Data Hub Open v2.xlsx]1617-Q4'!$B$1:$HA$1000,B694,FALSE),INDIRECT("'" &amp; $C$1 &amp; "'!" &amp; C694)))</t>
  </si>
  <si>
    <t>if(if($K$1&lt;&gt;'GMPP Return'!$F$25,HLOOKUP('GMPP Return'!$C$25,'[2015-12-15 GMPP Data Hub Open v2.xlsx]1617-Q3'!$B$1:$HA$1000,B695,FALSE),INDIRECT("'" &amp; $C$1 &amp; "'!" &amp; C695))="","",IF($K$1&lt;&gt;'GMPP Return'!$F$25,HLOOKUP('GMPP Return'!$C$25,'[2015-12-15 GMPP Data Hub Open v2.xlsx]1617-Q3'!$B$1:$HA$1000,B695,FALSE),INDIRECT("'" &amp; $C$1 &amp; "'!" &amp; C695)))</t>
  </si>
  <si>
    <t>if(if($L$1&lt;&gt;'GMPP Return'!$F$25,HLOOKUP('GMPP Return'!$C$25,'[2015-12-15 GMPP Data Hub Open v2.xlsx]1617-Q4'!$B$1:$HA$1000,B695,FALSE),INDIRECT("'" &amp; $C$1 &amp; "'!" &amp; C695))="","",IF($L$1&lt;&gt;'GMPP Return'!$F$25,HLOOKUP('GMPP Return'!$C$25,'[2015-12-15 GMPP Data Hub Open v2.xlsx]1617-Q4'!$B$1:$HA$1000,B695,FALSE),INDIRECT("'" &amp; $C$1 &amp; "'!" &amp; C695)))</t>
  </si>
  <si>
    <t>if(if($K$1&lt;&gt;'GMPP Return'!$F$25,HLOOKUP('GMPP Return'!$C$25,'[2015-12-15 GMPP Data Hub Open v2.xlsx]1617-Q3'!$B$1:$HA$1000,B697,FALSE),INDIRECT("'" &amp; $C$1 &amp; "'!" &amp; C697))="","",IF($K$1&lt;&gt;'GMPP Return'!$F$25,HLOOKUP('GMPP Return'!$C$25,'[2015-12-15 GMPP Data Hub Open v2.xlsx]1617-Q3'!$B$1:$HA$1000,B697,FALSE),INDIRECT("'" &amp; $C$1 &amp; "'!" &amp; C697)))</t>
  </si>
  <si>
    <t>if(if($L$1&lt;&gt;'GMPP Return'!$F$25,HLOOKUP('GMPP Return'!$C$25,'[2015-12-15 GMPP Data Hub Open v2.xlsx]1617-Q4'!$B$1:$HA$1000,B697,FALSE),INDIRECT("'" &amp; $C$1 &amp; "'!" &amp; C697))="","",IF($L$1&lt;&gt;'GMPP Return'!$F$25,HLOOKUP('GMPP Return'!$C$25,'[2015-12-15 GMPP Data Hub Open v2.xlsx]1617-Q4'!$B$1:$HA$1000,B697,FALSE),INDIRECT("'" &amp; $C$1 &amp; "'!" &amp; C697)))</t>
  </si>
  <si>
    <t>if(if($K$1&lt;&gt;'GMPP Return'!$F$25,HLOOKUP('GMPP Return'!$C$25,'[2015-12-15 GMPP Data Hub Open v2.xlsx]1617-Q3'!$B$1:$HA$1000,B698,FALSE),INDIRECT("'" &amp; $C$1 &amp; "'!" &amp; C698))="","",IF($K$1&lt;&gt;'GMPP Return'!$F$25,HLOOKUP('GMPP Return'!$C$25,'[2015-12-15 GMPP Data Hub Open v2.xlsx]1617-Q3'!$B$1:$HA$1000,B698,FALSE),INDIRECT("'" &amp; $C$1 &amp; "'!" &amp; C698)))</t>
  </si>
  <si>
    <t>if(if($L$1&lt;&gt;'GMPP Return'!$F$25,HLOOKUP('GMPP Return'!$C$25,'[2015-12-15 GMPP Data Hub Open v2.xlsx]1617-Q4'!$B$1:$HA$1000,B698,FALSE),INDIRECT("'" &amp; $C$1 &amp; "'!" &amp; C698))="","",IF($L$1&lt;&gt;'GMPP Return'!$F$25,HLOOKUP('GMPP Return'!$C$25,'[2015-12-15 GMPP Data Hub Open v2.xlsx]1617-Q4'!$B$1:$HA$1000,B698,FALSE),INDIRECT("'" &amp; $C$1 &amp; "'!" &amp; C698)))</t>
  </si>
  <si>
    <t>if(if($K$1&lt;&gt;'GMPP Return'!$F$25,HLOOKUP('GMPP Return'!$C$25,'[2015-12-15 GMPP Data Hub Open v2.xlsx]1617-Q3'!$B$1:$HA$1000,B699,FALSE),INDIRECT("'" &amp; $C$1 &amp; "'!" &amp; C699))="","",IF($K$1&lt;&gt;'GMPP Return'!$F$25,HLOOKUP('GMPP Return'!$C$25,'[2015-12-15 GMPP Data Hub Open v2.xlsx]1617-Q3'!$B$1:$HA$1000,B699,FALSE),INDIRECT("'" &amp; $C$1 &amp; "'!" &amp; C699)))</t>
  </si>
  <si>
    <t>if(if($L$1&lt;&gt;'GMPP Return'!$F$25,HLOOKUP('GMPP Return'!$C$25,'[2015-12-15 GMPP Data Hub Open v2.xlsx]1617-Q4'!$B$1:$HA$1000,B699,FALSE),INDIRECT("'" &amp; $C$1 &amp; "'!" &amp; C699))="","",IF($L$1&lt;&gt;'GMPP Return'!$F$25,HLOOKUP('GMPP Return'!$C$25,'[2015-12-15 GMPP Data Hub Open v2.xlsx]1617-Q4'!$B$1:$HA$1000,B699,FALSE),INDIRECT("'" &amp; $C$1 &amp; "'!" &amp; C699)))</t>
  </si>
  <si>
    <t>if(if($K$1&lt;&gt;'GMPP Return'!$F$25,HLOOKUP('GMPP Return'!$C$25,'[2015-12-15 GMPP Data Hub Open v2.xlsx]1617-Q3'!$B$1:$HA$1000,B700,FALSE),INDIRECT("'" &amp; $C$1 &amp; "'!" &amp; C700))="","",IF($K$1&lt;&gt;'GMPP Return'!$F$25,HLOOKUP('GMPP Return'!$C$25,'[2015-12-15 GMPP Data Hub Open v2.xlsx]1617-Q3'!$B$1:$HA$1000,B700,FALSE),INDIRECT("'" &amp; $C$1 &amp; "'!" &amp; C700)))</t>
  </si>
  <si>
    <t>if(if($L$1&lt;&gt;'GMPP Return'!$F$25,HLOOKUP('GMPP Return'!$C$25,'[2015-12-15 GMPP Data Hub Open v2.xlsx]1617-Q4'!$B$1:$HA$1000,B700,FALSE),INDIRECT("'" &amp; $C$1 &amp; "'!" &amp; C700))="","",IF($L$1&lt;&gt;'GMPP Return'!$F$25,HLOOKUP('GMPP Return'!$C$25,'[2015-12-15 GMPP Data Hub Open v2.xlsx]1617-Q4'!$B$1:$HA$1000,B700,FALSE),INDIRECT("'" &amp; $C$1 &amp; "'!" &amp; C700)))</t>
  </si>
  <si>
    <t>if(if($K$1&lt;&gt;'GMPP Return'!$F$25,HLOOKUP('GMPP Return'!$C$25,'[2015-12-15 GMPP Data Hub Open v2.xlsx]1617-Q3'!$B$1:$HA$1000,B701,FALSE),INDIRECT("'" &amp; $C$1 &amp; "'!" &amp; C701))="","",IF($K$1&lt;&gt;'GMPP Return'!$F$25,HLOOKUP('GMPP Return'!$C$25,'[2015-12-15 GMPP Data Hub Open v2.xlsx]1617-Q3'!$B$1:$HA$1000,B701,FALSE),INDIRECT("'" &amp; $C$1 &amp; "'!" &amp; C701)))</t>
  </si>
  <si>
    <t>if(if($L$1&lt;&gt;'GMPP Return'!$F$25,HLOOKUP('GMPP Return'!$C$25,'[2015-12-15 GMPP Data Hub Open v2.xlsx]1617-Q4'!$B$1:$HA$1000,B701,FALSE),INDIRECT("'" &amp; $C$1 &amp; "'!" &amp; C701))="","",IF($L$1&lt;&gt;'GMPP Return'!$F$25,HLOOKUP('GMPP Return'!$C$25,'[2015-12-15 GMPP Data Hub Open v2.xlsx]1617-Q4'!$B$1:$HA$1000,B701,FALSE),INDIRECT("'" &amp; $C$1 &amp; "'!" &amp; C701)))</t>
  </si>
  <si>
    <t>if(if($K$1&lt;&gt;'GMPP Return'!$F$25,HLOOKUP('GMPP Return'!$C$25,'[2015-12-15 GMPP Data Hub Open v2.xlsx]1617-Q3'!$B$1:$HA$1000,B703,FALSE),INDIRECT("'" &amp; $C$1 &amp; "'!" &amp; C703))="","",IF($K$1&lt;&gt;'GMPP Return'!$F$25,HLOOKUP('GMPP Return'!$C$25,'[2015-12-15 GMPP Data Hub Open v2.xlsx]1617-Q3'!$B$1:$HA$1000,B703,FALSE),INDIRECT("'" &amp; $C$1 &amp; "'!" &amp; C703)))</t>
  </si>
  <si>
    <t>if(if($L$1&lt;&gt;'GMPP Return'!$F$25,HLOOKUP('GMPP Return'!$C$25,'[2015-12-15 GMPP Data Hub Open v2.xlsx]1617-Q4'!$B$1:$HA$1000,B703,FALSE),INDIRECT("'" &amp; $C$1 &amp; "'!" &amp; C703))="","",IF($L$1&lt;&gt;'GMPP Return'!$F$25,HLOOKUP('GMPP Return'!$C$25,'[2015-12-15 GMPP Data Hub Open v2.xlsx]1617-Q4'!$B$1:$HA$1000,B703,FALSE),INDIRECT("'" &amp; $C$1 &amp; "'!" &amp; C703)))</t>
  </si>
  <si>
    <t>if(if($K$1&lt;&gt;'GMPP Return'!$F$25,HLOOKUP('GMPP Return'!$C$25,'[2015-12-15 GMPP Data Hub Open v2.xlsx]1617-Q3'!$B$1:$HA$1000,B704,FALSE),INDIRECT("'" &amp; $C$1 &amp; "'!" &amp; C704))="","",IF($K$1&lt;&gt;'GMPP Return'!$F$25,HLOOKUP('GMPP Return'!$C$25,'[2015-12-15 GMPP Data Hub Open v2.xlsx]1617-Q3'!$B$1:$HA$1000,B704,FALSE),INDIRECT("'" &amp; $C$1 &amp; "'!" &amp; C704)))</t>
  </si>
  <si>
    <t>if(if($L$1&lt;&gt;'GMPP Return'!$F$25,HLOOKUP('GMPP Return'!$C$25,'[2015-12-15 GMPP Data Hub Open v2.xlsx]1617-Q4'!$B$1:$HA$1000,B704,FALSE),INDIRECT("'" &amp; $C$1 &amp; "'!" &amp; C704))="","",IF($L$1&lt;&gt;'GMPP Return'!$F$25,HLOOKUP('GMPP Return'!$C$25,'[2015-12-15 GMPP Data Hub Open v2.xlsx]1617-Q4'!$B$1:$HA$1000,B704,FALSE),INDIRECT("'" &amp; $C$1 &amp; "'!" &amp; C704)))</t>
  </si>
  <si>
    <t>if(if($K$1&lt;&gt;'GMPP Return'!$F$25,HLOOKUP('GMPP Return'!$C$25,'[2015-12-15 GMPP Data Hub Open v2.xlsx]1617-Q3'!$B$1:$HA$1000,B705,FALSE),INDIRECT("'" &amp; $C$1 &amp; "'!" &amp; C705))="","",IF($K$1&lt;&gt;'GMPP Return'!$F$25,HLOOKUP('GMPP Return'!$C$25,'[2015-12-15 GMPP Data Hub Open v2.xlsx]1617-Q3'!$B$1:$HA$1000,B705,FALSE),INDIRECT("'" &amp; $C$1 &amp; "'!" &amp; C705)))</t>
  </si>
  <si>
    <t>if(if($L$1&lt;&gt;'GMPP Return'!$F$25,HLOOKUP('GMPP Return'!$C$25,'[2015-12-15 GMPP Data Hub Open v2.xlsx]1617-Q4'!$B$1:$HA$1000,B705,FALSE),INDIRECT("'" &amp; $C$1 &amp; "'!" &amp; C705))="","",IF($L$1&lt;&gt;'GMPP Return'!$F$25,HLOOKUP('GMPP Return'!$C$25,'[2015-12-15 GMPP Data Hub Open v2.xlsx]1617-Q4'!$B$1:$HA$1000,B705,FALSE),INDIRECT("'" &amp; $C$1 &amp; "'!" &amp; C705)))</t>
  </si>
  <si>
    <t>if(if($K$1&lt;&gt;'GMPP Return'!$F$25,HLOOKUP('GMPP Return'!$C$25,'[2015-12-15 GMPP Data Hub Open v2.xlsx]1617-Q3'!$B$1:$HA$1000,B706,FALSE),INDIRECT("'" &amp; $C$1 &amp; "'!" &amp; C706))="","",IF($K$1&lt;&gt;'GMPP Return'!$F$25,HLOOKUP('GMPP Return'!$C$25,'[2015-12-15 GMPP Data Hub Open v2.xlsx]1617-Q3'!$B$1:$HA$1000,B706,FALSE),INDIRECT("'" &amp; $C$1 &amp; "'!" &amp; C706)))</t>
  </si>
  <si>
    <t>if(if($L$1&lt;&gt;'GMPP Return'!$F$25,HLOOKUP('GMPP Return'!$C$25,'[2015-12-15 GMPP Data Hub Open v2.xlsx]1617-Q4'!$B$1:$HA$1000,B706,FALSE),INDIRECT("'" &amp; $C$1 &amp; "'!" &amp; C706))="","",IF($L$1&lt;&gt;'GMPP Return'!$F$25,HLOOKUP('GMPP Return'!$C$25,'[2015-12-15 GMPP Data Hub Open v2.xlsx]1617-Q4'!$B$1:$HA$1000,B706,FALSE),INDIRECT("'" &amp; $C$1 &amp; "'!" &amp; C706)))</t>
  </si>
  <si>
    <t>if(if($K$1&lt;&gt;'GMPP Return'!$F$25,HLOOKUP('GMPP Return'!$C$25,'[2015-12-15 GMPP Data Hub Open v2.xlsx]1617-Q3'!$B$1:$HA$1000,B707,FALSE),INDIRECT("'" &amp; $C$1 &amp; "'!" &amp; C707))="","",IF($K$1&lt;&gt;'GMPP Return'!$F$25,HLOOKUP('GMPP Return'!$C$25,'[2015-12-15 GMPP Data Hub Open v2.xlsx]1617-Q3'!$B$1:$HA$1000,B707,FALSE),INDIRECT("'" &amp; $C$1 &amp; "'!" &amp; C707)))</t>
  </si>
  <si>
    <t>if(if($L$1&lt;&gt;'GMPP Return'!$F$25,HLOOKUP('GMPP Return'!$C$25,'[2015-12-15 GMPP Data Hub Open v2.xlsx]1617-Q4'!$B$1:$HA$1000,B707,FALSE),INDIRECT("'" &amp; $C$1 &amp; "'!" &amp; C707))="","",IF($L$1&lt;&gt;'GMPP Return'!$F$25,HLOOKUP('GMPP Return'!$C$25,'[2015-12-15 GMPP Data Hub Open v2.xlsx]1617-Q4'!$B$1:$HA$1000,B707,FALSE),INDIRECT("'" &amp; $C$1 &amp; "'!" &amp; C707)))</t>
  </si>
  <si>
    <t>if(if($K$1&lt;&gt;'GMPP Return'!$F$25,HLOOKUP('GMPP Return'!$C$25,'[2015-12-15 GMPP Data Hub Open v2.xlsx]1617-Q3'!$B$1:$HA$1000,B709,FALSE),INDIRECT("'" &amp; $C$1 &amp; "'!" &amp; C709))="","",IF($K$1&lt;&gt;'GMPP Return'!$F$25,HLOOKUP('GMPP Return'!$C$25,'[2015-12-15 GMPP Data Hub Open v2.xlsx]1617-Q3'!$B$1:$HA$1000,B709,FALSE),INDIRECT("'" &amp; $C$1 &amp; "'!" &amp; C709)))</t>
  </si>
  <si>
    <t>if(if($L$1&lt;&gt;'GMPP Return'!$F$25,HLOOKUP('GMPP Return'!$C$25,'[2015-12-15 GMPP Data Hub Open v2.xlsx]1617-Q4'!$B$1:$HA$1000,B709,FALSE),INDIRECT("'" &amp; $C$1 &amp; "'!" &amp; C709))="","",IF($L$1&lt;&gt;'GMPP Return'!$F$25,HLOOKUP('GMPP Return'!$C$25,'[2015-12-15 GMPP Data Hub Open v2.xlsx]1617-Q4'!$B$1:$HA$1000,B709,FALSE),INDIRECT("'" &amp; $C$1 &amp; "'!" &amp; C709)))</t>
  </si>
  <si>
    <t>if(if($K$1&lt;&gt;'GMPP Return'!$F$25,HLOOKUP('GMPP Return'!$C$25,'[2015-12-15 GMPP Data Hub Open v2.xlsx]1617-Q3'!$B$1:$HA$1000,B710,FALSE),INDIRECT("'" &amp; $C$1 &amp; "'!" &amp; C710))="","",IF($K$1&lt;&gt;'GMPP Return'!$F$25,HLOOKUP('GMPP Return'!$C$25,'[2015-12-15 GMPP Data Hub Open v2.xlsx]1617-Q3'!$B$1:$HA$1000,B710,FALSE),INDIRECT("'" &amp; $C$1 &amp; "'!" &amp; C710)))</t>
  </si>
  <si>
    <t>if(if($L$1&lt;&gt;'GMPP Return'!$F$25,HLOOKUP('GMPP Return'!$C$25,'[2015-12-15 GMPP Data Hub Open v2.xlsx]1617-Q4'!$B$1:$HA$1000,B710,FALSE),INDIRECT("'" &amp; $C$1 &amp; "'!" &amp; C710))="","",IF($L$1&lt;&gt;'GMPP Return'!$F$25,HLOOKUP('GMPP Return'!$C$25,'[2015-12-15 GMPP Data Hub Open v2.xlsx]1617-Q4'!$B$1:$HA$1000,B710,FALSE),INDIRECT("'" &amp; $C$1 &amp; "'!" &amp; C710)))</t>
  </si>
  <si>
    <t>if(if($K$1&lt;&gt;'GMPP Return'!$F$25,HLOOKUP('GMPP Return'!$C$25,'[2015-12-15 GMPP Data Hub Open v2.xlsx]1617-Q3'!$B$1:$HA$1000,B711,FALSE),INDIRECT("'" &amp; $C$1 &amp; "'!" &amp; C711))="","",IF($K$1&lt;&gt;'GMPP Return'!$F$25,HLOOKUP('GMPP Return'!$C$25,'[2015-12-15 GMPP Data Hub Open v2.xlsx]1617-Q3'!$B$1:$HA$1000,B711,FALSE),INDIRECT("'" &amp; $C$1 &amp; "'!" &amp; C711)))</t>
  </si>
  <si>
    <t>if(if($L$1&lt;&gt;'GMPP Return'!$F$25,HLOOKUP('GMPP Return'!$C$25,'[2015-12-15 GMPP Data Hub Open v2.xlsx]1617-Q4'!$B$1:$HA$1000,B711,FALSE),INDIRECT("'" &amp; $C$1 &amp; "'!" &amp; C711))="","",IF($L$1&lt;&gt;'GMPP Return'!$F$25,HLOOKUP('GMPP Return'!$C$25,'[2015-12-15 GMPP Data Hub Open v2.xlsx]1617-Q4'!$B$1:$HA$1000,B711,FALSE),INDIRECT("'" &amp; $C$1 &amp; "'!" &amp; C711)))</t>
  </si>
  <si>
    <t>if(if($K$1&lt;&gt;'GMPP Return'!$F$25,HLOOKUP('GMPP Return'!$C$25,'[2015-12-15 GMPP Data Hub Open v2.xlsx]1617-Q3'!$B$1:$HA$1000,B712,FALSE),INDIRECT("'" &amp; $C$1 &amp; "'!" &amp; C712))="","",IF($K$1&lt;&gt;'GMPP Return'!$F$25,HLOOKUP('GMPP Return'!$C$25,'[2015-12-15 GMPP Data Hub Open v2.xlsx]1617-Q3'!$B$1:$HA$1000,B712,FALSE),INDIRECT("'" &amp; $C$1 &amp; "'!" &amp; C712)))</t>
  </si>
  <si>
    <t>if(if($L$1&lt;&gt;'GMPP Return'!$F$25,HLOOKUP('GMPP Return'!$C$25,'[2015-12-15 GMPP Data Hub Open v2.xlsx]1617-Q4'!$B$1:$HA$1000,B712,FALSE),INDIRECT("'" &amp; $C$1 &amp; "'!" &amp; C712))="","",IF($L$1&lt;&gt;'GMPP Return'!$F$25,HLOOKUP('GMPP Return'!$C$25,'[2015-12-15 GMPP Data Hub Open v2.xlsx]1617-Q4'!$B$1:$HA$1000,B712,FALSE),INDIRECT("'" &amp; $C$1 &amp; "'!" &amp; C712)))</t>
  </si>
  <si>
    <t>if(if($K$1&lt;&gt;'GMPP Return'!$F$25,HLOOKUP('GMPP Return'!$C$25,'[2015-12-15 GMPP Data Hub Open v2.xlsx]1617-Q3'!$B$1:$HA$1000,B713,FALSE),INDIRECT("'" &amp; $C$1 &amp; "'!" &amp; C713))="","",IF($K$1&lt;&gt;'GMPP Return'!$F$25,HLOOKUP('GMPP Return'!$C$25,'[2015-12-15 GMPP Data Hub Open v2.xlsx]1617-Q3'!$B$1:$HA$1000,B713,FALSE),INDIRECT("'" &amp; $C$1 &amp; "'!" &amp; C713)))</t>
  </si>
  <si>
    <t>if(if($L$1&lt;&gt;'GMPP Return'!$F$25,HLOOKUP('GMPP Return'!$C$25,'[2015-12-15 GMPP Data Hub Open v2.xlsx]1617-Q4'!$B$1:$HA$1000,B713,FALSE),INDIRECT("'" &amp; $C$1 &amp; "'!" &amp; C713))="","",IF($L$1&lt;&gt;'GMPP Return'!$F$25,HLOOKUP('GMPP Return'!$C$25,'[2015-12-15 GMPP Data Hub Open v2.xlsx]1617-Q4'!$B$1:$HA$1000,B713,FALSE),INDIRECT("'" &amp; $C$1 &amp; "'!" &amp; C713)))</t>
  </si>
  <si>
    <t>if(if($K$1&lt;&gt;'GMPP Return'!$F$25,HLOOKUP('GMPP Return'!$C$25,'[2015-12-15 GMPP Data Hub Open v2.xlsx]1617-Q3'!$B$1:$HA$1000,B715,FALSE),INDIRECT("'" &amp; $C$1 &amp; "'!" &amp; C715))="","",IF($K$1&lt;&gt;'GMPP Return'!$F$25,HLOOKUP('GMPP Return'!$C$25,'[2015-12-15 GMPP Data Hub Open v2.xlsx]1617-Q3'!$B$1:$HA$1000,B715,FALSE),INDIRECT("'" &amp; $C$1 &amp; "'!" &amp; C715)))</t>
  </si>
  <si>
    <t>if(if($L$1&lt;&gt;'GMPP Return'!$F$25,HLOOKUP('GMPP Return'!$C$25,'[2015-12-15 GMPP Data Hub Open v2.xlsx]1617-Q4'!$B$1:$HA$1000,B715,FALSE),INDIRECT("'" &amp; $C$1 &amp; "'!" &amp; C715))="","",IF($L$1&lt;&gt;'GMPP Return'!$F$25,HLOOKUP('GMPP Return'!$C$25,'[2015-12-15 GMPP Data Hub Open v2.xlsx]1617-Q4'!$B$1:$HA$1000,B715,FALSE),INDIRECT("'" &amp; $C$1 &amp; "'!" &amp; C715)))</t>
  </si>
  <si>
    <t>if(if($K$1&lt;&gt;'GMPP Return'!$F$25,HLOOKUP('GMPP Return'!$C$25,'[2015-12-15 GMPP Data Hub Open v2.xlsx]1617-Q3'!$B$1:$HA$1000,B716,FALSE),INDIRECT("'" &amp; $C$1 &amp; "'!" &amp; C716))="","",IF($K$1&lt;&gt;'GMPP Return'!$F$25,HLOOKUP('GMPP Return'!$C$25,'[2015-12-15 GMPP Data Hub Open v2.xlsx]1617-Q3'!$B$1:$HA$1000,B716,FALSE),INDIRECT("'" &amp; $C$1 &amp; "'!" &amp; C716)))</t>
  </si>
  <si>
    <t>if(if($L$1&lt;&gt;'GMPP Return'!$F$25,HLOOKUP('GMPP Return'!$C$25,'[2015-12-15 GMPP Data Hub Open v2.xlsx]1617-Q4'!$B$1:$HA$1000,B716,FALSE),INDIRECT("'" &amp; $C$1 &amp; "'!" &amp; C716))="","",IF($L$1&lt;&gt;'GMPP Return'!$F$25,HLOOKUP('GMPP Return'!$C$25,'[2015-12-15 GMPP Data Hub Open v2.xlsx]1617-Q4'!$B$1:$HA$1000,B716,FALSE),INDIRECT("'" &amp; $C$1 &amp; "'!" &amp; C716)))</t>
  </si>
  <si>
    <t>if(if($K$1&lt;&gt;'GMPP Return'!$F$25,HLOOKUP('GMPP Return'!$C$25,'[2015-12-15 GMPP Data Hub Open v2.xlsx]1617-Q3'!$B$1:$HA$1000,B717,FALSE),INDIRECT("'" &amp; $C$1 &amp; "'!" &amp; C717))="","",IF($K$1&lt;&gt;'GMPP Return'!$F$25,HLOOKUP('GMPP Return'!$C$25,'[2015-12-15 GMPP Data Hub Open v2.xlsx]1617-Q3'!$B$1:$HA$1000,B717,FALSE),INDIRECT("'" &amp; $C$1 &amp; "'!" &amp; C717)))</t>
  </si>
  <si>
    <t>if(if($L$1&lt;&gt;'GMPP Return'!$F$25,HLOOKUP('GMPP Return'!$C$25,'[2015-12-15 GMPP Data Hub Open v2.xlsx]1617-Q4'!$B$1:$HA$1000,B717,FALSE),INDIRECT("'" &amp; $C$1 &amp; "'!" &amp; C717))="","",IF($L$1&lt;&gt;'GMPP Return'!$F$25,HLOOKUP('GMPP Return'!$C$25,'[2015-12-15 GMPP Data Hub Open v2.xlsx]1617-Q4'!$B$1:$HA$1000,B717,FALSE),INDIRECT("'" &amp; $C$1 &amp; "'!" &amp; C717)))</t>
  </si>
  <si>
    <t>if(if($K$1&lt;&gt;'GMPP Return'!$F$25,HLOOKUP('GMPP Return'!$C$25,'[2015-12-15 GMPP Data Hub Open v2.xlsx]1617-Q3'!$B$1:$HA$1000,B718,FALSE),INDIRECT("'" &amp; $C$1 &amp; "'!" &amp; C718))="","",IF($K$1&lt;&gt;'GMPP Return'!$F$25,HLOOKUP('GMPP Return'!$C$25,'[2015-12-15 GMPP Data Hub Open v2.xlsx]1617-Q3'!$B$1:$HA$1000,B718,FALSE),INDIRECT("'" &amp; $C$1 &amp; "'!" &amp; C718)))</t>
  </si>
  <si>
    <t>if(if($L$1&lt;&gt;'GMPP Return'!$F$25,HLOOKUP('GMPP Return'!$C$25,'[2015-12-15 GMPP Data Hub Open v2.xlsx]1617-Q4'!$B$1:$HA$1000,B718,FALSE),INDIRECT("'" &amp; $C$1 &amp; "'!" &amp; C718))="","",IF($L$1&lt;&gt;'GMPP Return'!$F$25,HLOOKUP('GMPP Return'!$C$25,'[2015-12-15 GMPP Data Hub Open v2.xlsx]1617-Q4'!$B$1:$HA$1000,B718,FALSE),INDIRECT("'" &amp; $C$1 &amp; "'!" &amp; C718)))</t>
  </si>
  <si>
    <t>if(if($K$1&lt;&gt;'GMPP Return'!$F$25,HLOOKUP('GMPP Return'!$C$25,'[2015-12-15 GMPP Data Hub Open v2.xlsx]1617-Q3'!$B$1:$HA$1000,B719,FALSE),INDIRECT("'" &amp; $C$1 &amp; "'!" &amp; C719))="","",IF($K$1&lt;&gt;'GMPP Return'!$F$25,HLOOKUP('GMPP Return'!$C$25,'[2015-12-15 GMPP Data Hub Open v2.xlsx]1617-Q3'!$B$1:$HA$1000,B719,FALSE),INDIRECT("'" &amp; $C$1 &amp; "'!" &amp; C719)))</t>
  </si>
  <si>
    <t>if(if($L$1&lt;&gt;'GMPP Return'!$F$25,HLOOKUP('GMPP Return'!$C$25,'[2015-12-15 GMPP Data Hub Open v2.xlsx]1617-Q4'!$B$1:$HA$1000,B719,FALSE),INDIRECT("'" &amp; $C$1 &amp; "'!" &amp; C719))="","",IF($L$1&lt;&gt;'GMPP Return'!$F$25,HLOOKUP('GMPP Return'!$C$25,'[2015-12-15 GMPP Data Hub Open v2.xlsx]1617-Q4'!$B$1:$HA$1000,B719,FALSE),INDIRECT("'" &amp; $C$1 &amp; "'!" &amp; C719)))</t>
  </si>
  <si>
    <t>if(if($K$1&lt;&gt;'GMPP Return'!$F$25,HLOOKUP('GMPP Return'!$C$25,'[2015-12-15 GMPP Data Hub Open v2.xlsx]1617-Q3'!$B$1:$HA$1000,B720,FALSE),INDIRECT("'" &amp; $C$1 &amp; "'!" &amp; C720))="","",IF($K$1&lt;&gt;'GMPP Return'!$F$25,HLOOKUP('GMPP Return'!$C$25,'[2015-12-15 GMPP Data Hub Open v2.xlsx]1617-Q3'!$B$1:$HA$1000,B720,FALSE),INDIRECT("'" &amp; $C$1 &amp; "'!" &amp; C720)))</t>
  </si>
  <si>
    <t>if(if($L$1&lt;&gt;'GMPP Return'!$F$25,HLOOKUP('GMPP Return'!$C$25,'[2015-12-15 GMPP Data Hub Open v2.xlsx]1617-Q4'!$B$1:$HA$1000,B720,FALSE),INDIRECT("'" &amp; $C$1 &amp; "'!" &amp; C720))="","",IF($L$1&lt;&gt;'GMPP Return'!$F$25,HLOOKUP('GMPP Return'!$C$25,'[2015-12-15 GMPP Data Hub Open v2.xlsx]1617-Q4'!$B$1:$HA$1000,B720,FALSE),INDIRECT("'" &amp; $C$1 &amp; "'!" &amp; C720)))</t>
  </si>
  <si>
    <t>if(if($K$1&lt;&gt;'GMPP Return'!$F$25,HLOOKUP('GMPP Return'!$C$25,'[2015-12-15 GMPP Data Hub Open v2.xlsx]1617-Q3'!$B$1:$HA$1000,B721,FALSE),INDIRECT("'" &amp; $C$1 &amp; "'!" &amp; C721))="","",IF($K$1&lt;&gt;'GMPP Return'!$F$25,HLOOKUP('GMPP Return'!$C$25,'[2015-12-15 GMPP Data Hub Open v2.xlsx]1617-Q3'!$B$1:$HA$1000,B721,FALSE),INDIRECT("'" &amp; $C$1 &amp; "'!" &amp; C721)))</t>
  </si>
  <si>
    <t>if(if($L$1&lt;&gt;'GMPP Return'!$F$25,HLOOKUP('GMPP Return'!$C$25,'[2015-12-15 GMPP Data Hub Open v2.xlsx]1617-Q4'!$B$1:$HA$1000,B721,FALSE),INDIRECT("'" &amp; $C$1 &amp; "'!" &amp; C721))="","",IF($L$1&lt;&gt;'GMPP Return'!$F$25,HLOOKUP('GMPP Return'!$C$25,'[2015-12-15 GMPP Data Hub Open v2.xlsx]1617-Q4'!$B$1:$HA$1000,B721,FALSE),INDIRECT("'" &amp; $C$1 &amp; "'!" &amp; C721)))</t>
  </si>
  <si>
    <t>if(if($K$1&lt;&gt;'GMPP Return'!$F$25,HLOOKUP('GMPP Return'!$C$25,'[2015-12-15 GMPP Data Hub Open v2.xlsx]1617-Q3'!$B$1:$HA$1000,B722,FALSE),INDIRECT("'" &amp; $C$1 &amp; "'!" &amp; C722))="","",IF($K$1&lt;&gt;'GMPP Return'!$F$25,HLOOKUP('GMPP Return'!$C$25,'[2015-12-15 GMPP Data Hub Open v2.xlsx]1617-Q3'!$B$1:$HA$1000,B722,FALSE),INDIRECT("'" &amp; $C$1 &amp; "'!" &amp; C722)))</t>
  </si>
  <si>
    <t>if(if($L$1&lt;&gt;'GMPP Return'!$F$25,HLOOKUP('GMPP Return'!$C$25,'[2015-12-15 GMPP Data Hub Open v2.xlsx]1617-Q4'!$B$1:$HA$1000,B722,FALSE),INDIRECT("'" &amp; $C$1 &amp; "'!" &amp; C722))="","",IF($L$1&lt;&gt;'GMPP Return'!$F$25,HLOOKUP('GMPP Return'!$C$25,'[2015-12-15 GMPP Data Hub Open v2.xlsx]1617-Q4'!$B$1:$HA$1000,B722,FALSE),INDIRECT("'" &amp; $C$1 &amp; "'!" &amp; C722)))</t>
  </si>
  <si>
    <t>if(if($K$1&lt;&gt;'GMPP Return'!$F$25,HLOOKUP('GMPP Return'!$C$25,'[2015-12-15 GMPP Data Hub Open v2.xlsx]1617-Q3'!$B$1:$HA$1000,B723,FALSE),INDIRECT("'" &amp; $C$1 &amp; "'!" &amp; C723))="","",IF($K$1&lt;&gt;'GMPP Return'!$F$25,HLOOKUP('GMPP Return'!$C$25,'[2015-12-15 GMPP Data Hub Open v2.xlsx]1617-Q3'!$B$1:$HA$1000,B723,FALSE),INDIRECT("'" &amp; $C$1 &amp; "'!" &amp; C723)))</t>
  </si>
  <si>
    <t>if(if($L$1&lt;&gt;'GMPP Return'!$F$25,HLOOKUP('GMPP Return'!$C$25,'[2015-12-15 GMPP Data Hub Open v2.xlsx]1617-Q4'!$B$1:$HA$1000,B723,FALSE),INDIRECT("'" &amp; $C$1 &amp; "'!" &amp; C723))="","",IF($L$1&lt;&gt;'GMPP Return'!$F$25,HLOOKUP('GMPP Return'!$C$25,'[2015-12-15 GMPP Data Hub Open v2.xlsx]1617-Q4'!$B$1:$HA$1000,B723,FALSE),INDIRECT("'" &amp; $C$1 &amp; "'!" &amp; C723)))</t>
  </si>
  <si>
    <t>if(if($K$1&lt;&gt;'GMPP Return'!$F$25,HLOOKUP('GMPP Return'!$C$25,'[2015-12-15 GMPP Data Hub Open v2.xlsx]1617-Q3'!$B$1:$HA$1000,B724,FALSE),INDIRECT("'" &amp; $C$1 &amp; "'!" &amp; C724))="","",IF($K$1&lt;&gt;'GMPP Return'!$F$25,HLOOKUP('GMPP Return'!$C$25,'[2015-12-15 GMPP Data Hub Open v2.xlsx]1617-Q3'!$B$1:$HA$1000,B724,FALSE),INDIRECT("'" &amp; $C$1 &amp; "'!" &amp; C724)))</t>
  </si>
  <si>
    <t>if(if($L$1&lt;&gt;'GMPP Return'!$F$25,HLOOKUP('GMPP Return'!$C$25,'[2015-12-15 GMPP Data Hub Open v2.xlsx]1617-Q4'!$B$1:$HA$1000,B724,FALSE),INDIRECT("'" &amp; $C$1 &amp; "'!" &amp; C724))="","",IF($L$1&lt;&gt;'GMPP Return'!$F$25,HLOOKUP('GMPP Return'!$C$25,'[2015-12-15 GMPP Data Hub Open v2.xlsx]1617-Q4'!$B$1:$HA$1000,B724,FALSE),INDIRECT("'" &amp; $C$1 &amp; "'!" &amp; C724)))</t>
  </si>
  <si>
    <t>if(if($K$1&lt;&gt;'GMPP Return'!$F$25,HLOOKUP('GMPP Return'!$C$25,'[2015-12-15 GMPP Data Hub Open v2.xlsx]1617-Q3'!$B$1:$HA$1000,B725,FALSE),INDIRECT("'" &amp; $C$1 &amp; "'!" &amp; C725))="","",IF($K$1&lt;&gt;'GMPP Return'!$F$25,HLOOKUP('GMPP Return'!$C$25,'[2015-12-15 GMPP Data Hub Open v2.xlsx]1617-Q3'!$B$1:$HA$1000,B725,FALSE),INDIRECT("'" &amp; $C$1 &amp; "'!" &amp; C725)))</t>
  </si>
  <si>
    <t>if(if($L$1&lt;&gt;'GMPP Return'!$F$25,HLOOKUP('GMPP Return'!$C$25,'[2015-12-15 GMPP Data Hub Open v2.xlsx]1617-Q4'!$B$1:$HA$1000,B725,FALSE),INDIRECT("'" &amp; $C$1 &amp; "'!" &amp; C725))="","",IF($L$1&lt;&gt;'GMPP Return'!$F$25,HLOOKUP('GMPP Return'!$C$25,'[2015-12-15 GMPP Data Hub Open v2.xlsx]1617-Q4'!$B$1:$HA$1000,B725,FALSE),INDIRECT("'" &amp; $C$1 &amp; "'!" &amp; C725)))</t>
  </si>
  <si>
    <t>if(if($K$1&lt;&gt;'GMPP Return'!$F$25,HLOOKUP('GMPP Return'!$C$25,'[2015-12-15 GMPP Data Hub Open v2.xlsx]1617-Q3'!$B$1:$HA$1000,B727,FALSE),INDIRECT("'" &amp; $C$1 &amp; "'!" &amp; C727))="","",IF($K$1&lt;&gt;'GMPP Return'!$F$25,HLOOKUP('GMPP Return'!$C$25,'[2015-12-15 GMPP Data Hub Open v2.xlsx]1617-Q3'!$B$1:$HA$1000,B727,FALSE),INDIRECT("'" &amp; $C$1 &amp; "'!" &amp; C727)))</t>
  </si>
  <si>
    <t>if(if($L$1&lt;&gt;'GMPP Return'!$F$25,HLOOKUP('GMPP Return'!$C$25,'[2015-12-15 GMPP Data Hub Open v2.xlsx]1617-Q4'!$B$1:$HA$1000,B727,FALSE),INDIRECT("'" &amp; $C$1 &amp; "'!" &amp; C727))="","",IF($L$1&lt;&gt;'GMPP Return'!$F$25,HLOOKUP('GMPP Return'!$C$25,'[2015-12-15 GMPP Data Hub Open v2.xlsx]1617-Q4'!$B$1:$HA$1000,B727,FALSE),INDIRECT("'" &amp; $C$1 &amp; "'!" &amp; C727)))</t>
  </si>
  <si>
    <t>if(if($K$1&lt;&gt;'GMPP Return'!$F$25,HLOOKUP('GMPP Return'!$C$25,'[2015-12-15 GMPP Data Hub Open v2.xlsx]1617-Q3'!$B$1:$HA$1000,B728,FALSE),INDIRECT("'" &amp; $C$1 &amp; "'!" &amp; C728))="","",IF($K$1&lt;&gt;'GMPP Return'!$F$25,HLOOKUP('GMPP Return'!$C$25,'[2015-12-15 GMPP Data Hub Open v2.xlsx]1617-Q3'!$B$1:$HA$1000,B728,FALSE),INDIRECT("'" &amp; $C$1 &amp; "'!" &amp; C728)))</t>
  </si>
  <si>
    <t>if(if($L$1&lt;&gt;'GMPP Return'!$F$25,HLOOKUP('GMPP Return'!$C$25,'[2015-12-15 GMPP Data Hub Open v2.xlsx]1617-Q4'!$B$1:$HA$1000,B728,FALSE),INDIRECT("'" &amp; $C$1 &amp; "'!" &amp; C728))="","",IF($L$1&lt;&gt;'GMPP Return'!$F$25,HLOOKUP('GMPP Return'!$C$25,'[2015-12-15 GMPP Data Hub Open v2.xlsx]1617-Q4'!$B$1:$HA$1000,B728,FALSE),INDIRECT("'" &amp; $C$1 &amp; "'!" &amp; C728)))</t>
  </si>
  <si>
    <t>if(if($K$1&lt;&gt;'GMPP Return'!$F$25,HLOOKUP('GMPP Return'!$C$25,'[2015-12-15 GMPP Data Hub Open v2.xlsx]1617-Q3'!$B$1:$HA$1000,B729,FALSE),INDIRECT("'" &amp; $C$1 &amp; "'!" &amp; C729))="","",IF($K$1&lt;&gt;'GMPP Return'!$F$25,HLOOKUP('GMPP Return'!$C$25,'[2015-12-15 GMPP Data Hub Open v2.xlsx]1617-Q3'!$B$1:$HA$1000,B729,FALSE),INDIRECT("'" &amp; $C$1 &amp; "'!" &amp; C729)))</t>
  </si>
  <si>
    <t>if(if($L$1&lt;&gt;'GMPP Return'!$F$25,HLOOKUP('GMPP Return'!$C$25,'[2015-12-15 GMPP Data Hub Open v2.xlsx]1617-Q4'!$B$1:$HA$1000,B729,FALSE),INDIRECT("'" &amp; $C$1 &amp; "'!" &amp; C729))="","",IF($L$1&lt;&gt;'GMPP Return'!$F$25,HLOOKUP('GMPP Return'!$C$25,'[2015-12-15 GMPP Data Hub Open v2.xlsx]1617-Q4'!$B$1:$HA$1000,B729,FALSE),INDIRECT("'" &amp; $C$1 &amp; "'!" &amp; C729)))</t>
  </si>
  <si>
    <t>if(if($K$1&lt;&gt;'GMPP Return'!$F$25,HLOOKUP('GMPP Return'!$C$25,'[2015-12-15 GMPP Data Hub Open v2.xlsx]1617-Q3'!$B$1:$HA$1000,B730,FALSE),INDIRECT("'" &amp; $C$1 &amp; "'!" &amp; C730))="","",IF($K$1&lt;&gt;'GMPP Return'!$F$25,HLOOKUP('GMPP Return'!$C$25,'[2015-12-15 GMPP Data Hub Open v2.xlsx]1617-Q3'!$B$1:$HA$1000,B730,FALSE),INDIRECT("'" &amp; $C$1 &amp; "'!" &amp; C730)))</t>
  </si>
  <si>
    <t>if(if($L$1&lt;&gt;'GMPP Return'!$F$25,HLOOKUP('GMPP Return'!$C$25,'[2015-12-15 GMPP Data Hub Open v2.xlsx]1617-Q4'!$B$1:$HA$1000,B730,FALSE),INDIRECT("'" &amp; $C$1 &amp; "'!" &amp; C730))="","",IF($L$1&lt;&gt;'GMPP Return'!$F$25,HLOOKUP('GMPP Return'!$C$25,'[2015-12-15 GMPP Data Hub Open v2.xlsx]1617-Q4'!$B$1:$HA$1000,B730,FALSE),INDIRECT("'" &amp; $C$1 &amp; "'!" &amp; C730)))</t>
  </si>
  <si>
    <t>if(if($K$1&lt;&gt;'GMPP Return'!$F$25,HLOOKUP('GMPP Return'!$C$25,'[2015-12-15 GMPP Data Hub Open v2.xlsx]1617-Q3'!$B$1:$HA$1000,B732,FALSE),INDIRECT("'" &amp; $C$1 &amp; "'!" &amp; C732))="","",IF($K$1&lt;&gt;'GMPP Return'!$F$25,HLOOKUP('GMPP Return'!$C$25,'[2015-12-15 GMPP Data Hub Open v2.xlsx]1617-Q3'!$B$1:$HA$1000,B732,FALSE),INDIRECT("'" &amp; $C$1 &amp; "'!" &amp; C732)))</t>
  </si>
  <si>
    <t>if(if($L$1&lt;&gt;'GMPP Return'!$F$25,HLOOKUP('GMPP Return'!$C$25,'[2015-12-15 GMPP Data Hub Open v2.xlsx]1617-Q4'!$B$1:$HA$1000,B732,FALSE),INDIRECT("'" &amp; $C$1 &amp; "'!" &amp; C732))="","",IF($L$1&lt;&gt;'GMPP Return'!$F$25,HLOOKUP('GMPP Return'!$C$25,'[2015-12-15 GMPP Data Hub Open v2.xlsx]1617-Q4'!$B$1:$HA$1000,B732,FALSE),INDIRECT("'" &amp; $C$1 &amp; "'!" &amp; C732)))</t>
  </si>
  <si>
    <t>if(if($K$1&lt;&gt;'GMPP Return'!$F$25,HLOOKUP('GMPP Return'!$C$25,'[2015-12-15 GMPP Data Hub Open v2.xlsx]1617-Q3'!$B$1:$HA$1000,B733,FALSE),INDIRECT("'" &amp; $C$1 &amp; "'!" &amp; C733))="","",IF($K$1&lt;&gt;'GMPP Return'!$F$25,HLOOKUP('GMPP Return'!$C$25,'[2015-12-15 GMPP Data Hub Open v2.xlsx]1617-Q3'!$B$1:$HA$1000,B733,FALSE),INDIRECT("'" &amp; $C$1 &amp; "'!" &amp; C733)))</t>
  </si>
  <si>
    <t>if(if($L$1&lt;&gt;'GMPP Return'!$F$25,HLOOKUP('GMPP Return'!$C$25,'[2015-12-15 GMPP Data Hub Open v2.xlsx]1617-Q4'!$B$1:$HA$1000,B733,FALSE),INDIRECT("'" &amp; $C$1 &amp; "'!" &amp; C733))="","",IF($L$1&lt;&gt;'GMPP Return'!$F$25,HLOOKUP('GMPP Return'!$C$25,'[2015-12-15 GMPP Data Hub Open v2.xlsx]1617-Q4'!$B$1:$HA$1000,B733,FALSE),INDIRECT("'" &amp; $C$1 &amp; "'!" &amp; C733)))</t>
  </si>
  <si>
    <t>if(if($K$1&lt;&gt;'GMPP Return'!$F$25,HLOOKUP('GMPP Return'!$C$25,'[2015-12-15 GMPP Data Hub Open v2.xlsx]1617-Q3'!$B$1:$HA$1000,B735,FALSE),INDIRECT("'" &amp; $C$1 &amp; "'!" &amp; C735))="","",IF($K$1&lt;&gt;'GMPP Return'!$F$25,HLOOKUP('GMPP Return'!$C$25,'[2015-12-15 GMPP Data Hub Open v2.xlsx]1617-Q3'!$B$1:$HA$1000,B735,FALSE),INDIRECT("'" &amp; $C$1 &amp; "'!" &amp; C735)))</t>
  </si>
  <si>
    <t>if(if($L$1&lt;&gt;'GMPP Return'!$F$25,HLOOKUP('GMPP Return'!$C$25,'[2015-12-15 GMPP Data Hub Open v2.xlsx]1617-Q4'!$B$1:$HA$1000,B735,FALSE),INDIRECT("'" &amp; $C$1 &amp; "'!" &amp; C735))="","",IF($L$1&lt;&gt;'GMPP Return'!$F$25,HLOOKUP('GMPP Return'!$C$25,'[2015-12-15 GMPP Data Hub Open v2.xlsx]1617-Q4'!$B$1:$HA$1000,B735,FALSE),INDIRECT("'" &amp; $C$1 &amp; "'!" &amp; C735)))</t>
  </si>
  <si>
    <t>if(if($K$1&lt;&gt;'GMPP Return'!$F$25,HLOOKUP('GMPP Return'!$C$25,'[2015-12-15 GMPP Data Hub Open v2.xlsx]1617-Q3'!$B$1:$HA$1000,B736,FALSE),INDIRECT("'" &amp; $C$1 &amp; "'!" &amp; C736))="","",IF($K$1&lt;&gt;'GMPP Return'!$F$25,HLOOKUP('GMPP Return'!$C$25,'[2015-12-15 GMPP Data Hub Open v2.xlsx]1617-Q3'!$B$1:$HA$1000,B736,FALSE),INDIRECT("'" &amp; $C$1 &amp; "'!" &amp; C736)))</t>
  </si>
  <si>
    <t>if(if($L$1&lt;&gt;'GMPP Return'!$F$25,HLOOKUP('GMPP Return'!$C$25,'[2015-12-15 GMPP Data Hub Open v2.xlsx]1617-Q4'!$B$1:$HA$1000,B736,FALSE),INDIRECT("'" &amp; $C$1 &amp; "'!" &amp; C736))="","",IF($L$1&lt;&gt;'GMPP Return'!$F$25,HLOOKUP('GMPP Return'!$C$25,'[2015-12-15 GMPP Data Hub Open v2.xlsx]1617-Q4'!$B$1:$HA$1000,B736,FALSE),INDIRECT("'" &amp; $C$1 &amp; "'!" &amp; C736)))</t>
  </si>
  <si>
    <t>if(if($K$1&lt;&gt;'GMPP Return'!$F$25,HLOOKUP('GMPP Return'!$C$25,'[2015-12-15 GMPP Data Hub Open v2.xlsx]1617-Q3'!$B$1:$HA$1000,B738,FALSE),INDIRECT("'" &amp; $C$1 &amp; "'!" &amp; C738))="","",IF($K$1&lt;&gt;'GMPP Return'!$F$25,HLOOKUP('GMPP Return'!$C$25,'[2015-12-15 GMPP Data Hub Open v2.xlsx]1617-Q3'!$B$1:$HA$1000,B738,FALSE),INDIRECT("'" &amp; $C$1 &amp; "'!" &amp; C738)))</t>
  </si>
  <si>
    <t>if(if($L$1&lt;&gt;'GMPP Return'!$F$25,HLOOKUP('GMPP Return'!$C$25,'[2015-12-15 GMPP Data Hub Open v2.xlsx]1617-Q4'!$B$1:$HA$1000,B738,FALSE),INDIRECT("'" &amp; $C$1 &amp; "'!" &amp; C738))="","",IF($L$1&lt;&gt;'GMPP Return'!$F$25,HLOOKUP('GMPP Return'!$C$25,'[2015-12-15 GMPP Data Hub Open v2.xlsx]1617-Q4'!$B$1:$HA$1000,B738,FALSE),INDIRECT("'" &amp; $C$1 &amp; "'!" &amp; C738)))</t>
  </si>
  <si>
    <t>if(if($K$1&lt;&gt;'GMPP Return'!$F$25,HLOOKUP('GMPP Return'!$C$25,'[2015-12-15 GMPP Data Hub Open v2.xlsx]1617-Q3'!$B$1:$HA$1000,B739,FALSE),INDIRECT("'" &amp; $C$1 &amp; "'!" &amp; C739))="","",IF($K$1&lt;&gt;'GMPP Return'!$F$25,HLOOKUP('GMPP Return'!$C$25,'[2015-12-15 GMPP Data Hub Open v2.xlsx]1617-Q3'!$B$1:$HA$1000,B739,FALSE),INDIRECT("'" &amp; $C$1 &amp; "'!" &amp; C739)))</t>
  </si>
  <si>
    <t>if(if($L$1&lt;&gt;'GMPP Return'!$F$25,HLOOKUP('GMPP Return'!$C$25,'[2015-12-15 GMPP Data Hub Open v2.xlsx]1617-Q4'!$B$1:$HA$1000,B739,FALSE),INDIRECT("'" &amp; $C$1 &amp; "'!" &amp; C739))="","",IF($L$1&lt;&gt;'GMPP Return'!$F$25,HLOOKUP('GMPP Return'!$C$25,'[2015-12-15 GMPP Data Hub Open v2.xlsx]1617-Q4'!$B$1:$HA$1000,B739,FALSE),INDIRECT("'" &amp; $C$1 &amp; "'!" &amp; C739)))</t>
  </si>
  <si>
    <t>CANNOT COMPARE AS BASELINE Q1 AND FORECAST Q2</t>
  </si>
  <si>
    <t>$F$213</t>
  </si>
  <si>
    <t>Legend (please use cells in column AA to copy / paste into IAAP)</t>
  </si>
  <si>
    <t>eATA FIELe</t>
  </si>
  <si>
    <t>New Heaeings (eata points) for New Financial Year / Performance Framework</t>
  </si>
  <si>
    <t>Pre 16-17 BEN Baseline -  Private Partner</t>
  </si>
  <si>
    <t>Pre 16-17 BEN Actual-  Private Partner</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</si>
</sst>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quot;£&quot;* #,##0.00_-;_-&quot;£&quot;* &quot;-&quot;??_-;_-@_-"/>
    <numFmt numFmtId="164" formatCode="0.0%"/>
    <numFmt numFmtId="165" formatCode="[$-F800]dddd\,\ mmmm\ dd\,\ yyyy"/>
    <numFmt numFmtId="166" formatCode="_-&quot;£&quot;* #,##0.0_-;\-&quot;£&quot;* #,##0.0_-;_-&quot;£&quot;* &quot;-&quot;?_-;_-@_-"/>
    <numFmt numFmtId="167" formatCode="_-&quot;£&quot;* #,##0.00_-;\-&quot;£&quot;* #,##0.00_-;_-&quot;£&quot;* &quot;-&quot;?_-;_-@_-"/>
  </numFmts>
  <fonts count="66" x14ac:knownFonts="1">
    <font>
      <sz val="11"/>
      <color theme="1"/>
      <name val="Calibri"/>
      <family val="2"/>
      <scheme val="minor"/>
    </font>
    <font>
      <b/>
      <sz val="11"/>
      <color indexed="8"/>
      <name val="Calibri"/>
      <family val="2"/>
    </font>
    <font>
      <sz val="10"/>
      <color indexed="8"/>
      <name val="Calibri"/>
      <family val="2"/>
    </font>
    <font>
      <sz val="9"/>
      <color indexed="81"/>
      <name val="Tahoma"/>
      <family val="2"/>
    </font>
    <font>
      <b/>
      <sz val="9"/>
      <color indexed="81"/>
      <name val="Tahoma"/>
      <family val="2"/>
    </font>
    <font>
      <sz val="11"/>
      <color indexed="8"/>
      <name val="Calibri"/>
      <family val="2"/>
    </font>
    <font>
      <u/>
      <sz val="9"/>
      <color indexed="81"/>
      <name val="Tahoma"/>
      <family val="2"/>
    </font>
    <font>
      <sz val="11"/>
      <color indexed="10"/>
      <name val="Calibri"/>
      <family val="2"/>
    </font>
    <font>
      <b/>
      <i/>
      <sz val="20"/>
      <color indexed="9"/>
      <name val="Calibri"/>
      <family val="2"/>
    </font>
    <font>
      <sz val="11"/>
      <color theme="1"/>
      <name val="Calibri"/>
      <family val="2"/>
      <scheme val="minor"/>
    </font>
    <font>
      <sz val="11"/>
      <color rgb="FF006100"/>
      <name val="Calibri"/>
      <family val="2"/>
      <scheme val="minor"/>
    </font>
    <font>
      <u/>
      <sz val="11"/>
      <color theme="10"/>
      <name val="Calibri"/>
      <family val="2"/>
      <scheme val="minor"/>
    </font>
    <font>
      <b/>
      <sz val="11"/>
      <color theme="1"/>
      <name val="Calibri"/>
      <family val="2"/>
      <scheme val="minor"/>
    </font>
    <font>
      <sz val="11"/>
      <color rgb="FFFF0000"/>
      <name val="Calibri"/>
      <family val="2"/>
      <scheme val="minor"/>
    </font>
    <font>
      <sz val="10"/>
      <color theme="1"/>
      <name val="Calibri"/>
      <family val="2"/>
      <scheme val="minor"/>
    </font>
    <font>
      <sz val="10"/>
      <name val="Calibri"/>
      <family val="2"/>
      <scheme val="minor"/>
    </font>
    <font>
      <sz val="11"/>
      <color theme="4" tint="-0.249977111117893"/>
      <name val="Calibri"/>
      <family val="2"/>
      <scheme val="minor"/>
    </font>
    <font>
      <sz val="11"/>
      <color theme="9" tint="-0.249977111117893"/>
      <name val="Calibri"/>
      <family val="2"/>
      <scheme val="minor"/>
    </font>
    <font>
      <sz val="11"/>
      <name val="Calibri"/>
      <family val="2"/>
      <scheme val="minor"/>
    </font>
    <font>
      <sz val="14"/>
      <color theme="0"/>
      <name val="Calibri"/>
      <family val="2"/>
      <scheme val="minor"/>
    </font>
    <font>
      <sz val="10"/>
      <color theme="9" tint="-0.249977111117893"/>
      <name val="Calibri"/>
      <family val="2"/>
      <scheme val="minor"/>
    </font>
    <font>
      <sz val="10"/>
      <color theme="0"/>
      <name val="Calibri"/>
      <family val="2"/>
      <scheme val="minor"/>
    </font>
    <font>
      <b/>
      <sz val="11"/>
      <color theme="4" tint="-0.249977111117893"/>
      <name val="Calibri"/>
      <family val="2"/>
      <scheme val="minor"/>
    </font>
    <font>
      <sz val="10"/>
      <color theme="4" tint="-0.249977111117893"/>
      <name val="Calibri"/>
      <family val="2"/>
      <scheme val="minor"/>
    </font>
    <font>
      <b/>
      <sz val="14"/>
      <color theme="0"/>
      <name val="Calibri"/>
      <family val="2"/>
      <scheme val="minor"/>
    </font>
    <font>
      <b/>
      <sz val="10"/>
      <color theme="0"/>
      <name val="Calibri"/>
      <family val="2"/>
      <scheme val="minor"/>
    </font>
    <font>
      <b/>
      <sz val="14"/>
      <color rgb="FFFF0000"/>
      <name val="Calibri"/>
      <family val="2"/>
      <scheme val="minor"/>
    </font>
    <font>
      <sz val="9"/>
      <color theme="1"/>
      <name val="Calibri"/>
      <family val="2"/>
      <scheme val="minor"/>
    </font>
    <font>
      <b/>
      <sz val="20"/>
      <color theme="0"/>
      <name val="Calibri"/>
      <family val="2"/>
      <scheme val="minor"/>
    </font>
    <font>
      <sz val="8"/>
      <color theme="1"/>
      <name val="Calibri"/>
      <family val="2"/>
      <scheme val="minor"/>
    </font>
    <font>
      <sz val="14"/>
      <color theme="1"/>
      <name val="Calibri"/>
      <family val="2"/>
      <scheme val="minor"/>
    </font>
    <font>
      <b/>
      <sz val="11"/>
      <name val="Calibri"/>
      <family val="2"/>
      <scheme val="minor"/>
    </font>
    <font>
      <b/>
      <sz val="16"/>
      <color rgb="FFFF0000"/>
      <name val="Calibri"/>
      <family val="2"/>
      <scheme val="minor"/>
    </font>
    <font>
      <b/>
      <i/>
      <sz val="11"/>
      <color theme="1"/>
      <name val="Calibri"/>
      <family val="2"/>
      <scheme val="minor"/>
    </font>
    <font>
      <sz val="10"/>
      <color rgb="FFFF0000"/>
      <name val="Calibri"/>
      <family val="2"/>
      <scheme val="minor"/>
    </font>
    <font>
      <b/>
      <sz val="9"/>
      <color theme="1"/>
      <name val="Calibri"/>
      <family val="2"/>
      <scheme val="minor"/>
    </font>
    <font>
      <b/>
      <sz val="11"/>
      <color rgb="FF0000FF"/>
      <name val="Calibri"/>
      <family val="2"/>
      <scheme val="minor"/>
    </font>
    <font>
      <b/>
      <sz val="12"/>
      <color theme="0"/>
      <name val="Calibri"/>
      <family val="2"/>
      <scheme val="minor"/>
    </font>
    <font>
      <strike/>
      <sz val="11"/>
      <color theme="1"/>
      <name val="Calibri"/>
      <family val="2"/>
      <scheme val="minor"/>
    </font>
    <font>
      <sz val="9"/>
      <name val="Calibri"/>
      <family val="2"/>
      <scheme val="minor"/>
    </font>
    <font>
      <sz val="11"/>
      <color theme="0"/>
      <name val="Calibri"/>
      <family val="2"/>
      <scheme val="minor"/>
    </font>
    <font>
      <b/>
      <u/>
      <sz val="18"/>
      <color theme="1"/>
      <name val="Calibri"/>
      <family val="2"/>
      <scheme val="minor"/>
    </font>
    <font>
      <i/>
      <sz val="11"/>
      <color theme="1"/>
      <name val="Calibri"/>
      <family val="2"/>
      <scheme val="minor"/>
    </font>
    <font>
      <i/>
      <sz val="11"/>
      <color theme="4" tint="-0.249977111117893"/>
      <name val="Calibri"/>
      <family val="2"/>
      <scheme val="minor"/>
    </font>
    <font>
      <b/>
      <sz val="11"/>
      <color theme="9" tint="-0.249977111117893"/>
      <name val="Calibri"/>
      <family val="2"/>
      <scheme val="minor"/>
    </font>
    <font>
      <b/>
      <sz val="10"/>
      <color rgb="FF0000FF"/>
      <name val="Calibri"/>
      <family val="2"/>
      <scheme val="minor"/>
    </font>
    <font>
      <b/>
      <sz val="12"/>
      <color theme="1"/>
      <name val="Calibri"/>
      <family val="2"/>
      <scheme val="minor"/>
    </font>
    <font>
      <b/>
      <u/>
      <sz val="12"/>
      <color theme="1"/>
      <name val="Calibri"/>
      <family val="2"/>
      <scheme val="minor"/>
    </font>
    <font>
      <sz val="10"/>
      <color rgb="FF383838"/>
      <name val="Calibri"/>
      <family val="2"/>
      <scheme val="minor"/>
    </font>
    <font>
      <sz val="12"/>
      <color rgb="FF383838"/>
      <name val="Calibri"/>
      <family val="2"/>
      <scheme val="minor"/>
    </font>
    <font>
      <i/>
      <sz val="10"/>
      <color rgb="FF383838"/>
      <name val="Calibri"/>
      <family val="2"/>
      <scheme val="minor"/>
    </font>
    <font>
      <sz val="12"/>
      <color theme="1"/>
      <name val="Arial"/>
      <family val="2"/>
    </font>
    <font>
      <b/>
      <sz val="14"/>
      <color rgb="FF0000FF"/>
      <name val="Calibri"/>
      <family val="2"/>
      <scheme val="minor"/>
    </font>
    <font>
      <i/>
      <sz val="14"/>
      <color theme="0"/>
      <name val="Calibri"/>
      <family val="2"/>
      <scheme val="minor"/>
    </font>
    <font>
      <i/>
      <sz val="14"/>
      <color theme="1"/>
      <name val="Calibri"/>
      <family val="2"/>
      <scheme val="minor"/>
    </font>
    <font>
      <sz val="22"/>
      <color rgb="FF0000FF"/>
      <name val="Calibri"/>
      <family val="2"/>
      <scheme val="minor"/>
    </font>
    <font>
      <b/>
      <sz val="14"/>
      <color theme="1"/>
      <name val="Calibri"/>
      <family val="2"/>
      <scheme val="minor"/>
    </font>
    <font>
      <b/>
      <i/>
      <sz val="14"/>
      <color theme="1"/>
      <name val="Calibri"/>
      <family val="2"/>
      <scheme val="minor"/>
    </font>
    <font>
      <b/>
      <sz val="18"/>
      <color rgb="FFFF0000"/>
      <name val="Calibri"/>
      <family val="2"/>
      <scheme val="minor"/>
    </font>
    <font>
      <sz val="12"/>
      <color theme="1"/>
      <name val="Calibri"/>
      <family val="2"/>
      <scheme val="minor"/>
    </font>
    <font>
      <b/>
      <sz val="18"/>
      <color theme="1"/>
      <name val="Calibri"/>
      <family val="2"/>
      <scheme val="minor"/>
    </font>
    <font>
      <b/>
      <strike/>
      <sz val="11"/>
      <color rgb="FFFF0000"/>
      <name val="Calibri"/>
      <family val="2"/>
      <scheme val="minor"/>
    </font>
    <font>
      <b/>
      <sz val="22"/>
      <color theme="1"/>
      <name val="Calibri"/>
      <family val="2"/>
      <scheme val="minor"/>
    </font>
    <font>
      <sz val="16"/>
      <color theme="1"/>
      <name val="Calibri"/>
      <family val="2"/>
      <scheme val="minor"/>
    </font>
    <font>
      <b/>
      <u/>
      <sz val="11"/>
      <color theme="1"/>
      <name val="Calibri"/>
      <family val="2"/>
      <scheme val="minor"/>
    </font>
    <font>
      <b/>
      <u/>
      <sz val="20"/>
      <color rgb="FF0000FF"/>
      <name val="Calibri"/>
      <family val="2"/>
      <scheme val="minor"/>
    </font>
  </fonts>
  <fills count="39">
    <fill>
      <patternFill patternType="none"/>
    </fill>
    <fill>
      <patternFill patternType="gray125"/>
    </fill>
    <fill>
      <patternFill patternType="solid">
        <fgColor rgb="FFC6EFCE"/>
      </patternFill>
    </fill>
    <fill>
      <patternFill patternType="solid">
        <fgColor theme="9" tint="0.59999389629810485"/>
        <bgColor indexed="64"/>
      </patternFill>
    </fill>
    <fill>
      <patternFill patternType="solid">
        <fgColor theme="0"/>
        <bgColor indexed="64"/>
      </patternFill>
    </fill>
    <fill>
      <patternFill patternType="lightUp">
        <bgColor theme="0"/>
      </patternFill>
    </fill>
    <fill>
      <patternFill patternType="solid">
        <fgColor theme="4" tint="0.59999389629810485"/>
        <bgColor indexed="64"/>
      </patternFill>
    </fill>
    <fill>
      <patternFill patternType="solid">
        <fgColor rgb="FFFF0000"/>
        <bgColor indexed="64"/>
      </patternFill>
    </fill>
    <fill>
      <patternFill patternType="solid">
        <fgColor theme="9" tint="0.39997558519241921"/>
        <bgColor indexed="64"/>
      </patternFill>
    </fill>
    <fill>
      <patternFill patternType="solid">
        <fgColor rgb="FFCF8FC6"/>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3" tint="0.39997558519241921"/>
        <bgColor indexed="64"/>
      </patternFill>
    </fill>
    <fill>
      <patternFill patternType="solid">
        <fgColor theme="7" tint="-0.249977111117893"/>
        <bgColor indexed="64"/>
      </patternFill>
    </fill>
    <fill>
      <patternFill patternType="solid">
        <fgColor rgb="FFFF99CC"/>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theme="4" tint="-0.249977111117893"/>
        <bgColor indexed="64"/>
      </patternFill>
    </fill>
    <fill>
      <patternFill patternType="solid">
        <fgColor rgb="FFFF3300"/>
        <bgColor indexed="64"/>
      </patternFill>
    </fill>
    <fill>
      <patternFill patternType="solid">
        <fgColor rgb="FF66FFFF"/>
        <bgColor indexed="64"/>
      </patternFill>
    </fill>
    <fill>
      <patternFill patternType="solid">
        <fgColor rgb="FFCCFF66"/>
        <bgColor indexed="64"/>
      </patternFill>
    </fill>
    <fill>
      <patternFill patternType="solid">
        <fgColor rgb="FFFFCC66"/>
        <bgColor indexed="64"/>
      </patternFill>
    </fill>
    <fill>
      <patternFill patternType="lightDown"/>
    </fill>
    <fill>
      <patternFill patternType="solid">
        <fgColor theme="7" tint="0.79998168889431442"/>
        <bgColor indexed="64"/>
      </patternFill>
    </fill>
    <fill>
      <patternFill patternType="lightUp"/>
    </fill>
    <fill>
      <patternFill patternType="solid">
        <fgColor rgb="FFFFFF00"/>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rgb="FFCC99FF"/>
        <bgColor indexed="64"/>
      </patternFill>
    </fill>
    <fill>
      <patternFill patternType="solid">
        <fgColor theme="9" tint="-0.249977111117893"/>
        <bgColor indexed="64"/>
      </patternFill>
    </fill>
    <fill>
      <patternFill patternType="solid">
        <fgColor rgb="FFFFC000"/>
        <bgColor indexed="64"/>
      </patternFill>
    </fill>
    <fill>
      <patternFill patternType="solid">
        <fgColor theme="0" tint="-0.14999847407452621"/>
        <bgColor indexed="64"/>
      </patternFill>
    </fill>
    <fill>
      <gradientFill>
        <stop position="0">
          <color theme="4" tint="0.59999389629810485"/>
        </stop>
        <stop position="1">
          <color rgb="FFFFC000"/>
        </stop>
      </gradientFill>
    </fill>
    <fill>
      <patternFill patternType="lightDown">
        <bgColor theme="2" tint="-0.249977111117893"/>
      </patternFill>
    </fill>
    <fill>
      <patternFill patternType="solid">
        <fgColor rgb="FFCC66FF"/>
        <bgColor indexed="64"/>
      </patternFill>
    </fill>
    <fill>
      <patternFill patternType="solid">
        <fgColor theme="4" tint="0.39997558519241921"/>
        <bgColor indexed="64"/>
      </patternFill>
    </fill>
    <fill>
      <patternFill patternType="lightUp">
        <bgColor theme="2" tint="-9.9978637043366805E-2"/>
      </patternFill>
    </fill>
    <fill>
      <patternFill patternType="solid">
        <fgColor theme="8"/>
        <bgColor indexed="64"/>
      </patternFill>
    </fill>
    <fill>
      <patternFill patternType="solid">
        <fgColor theme="6" tint="0.39997558519241921"/>
        <bgColor indexed="64"/>
      </patternFill>
    </fill>
  </fills>
  <borders count="79">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right/>
      <top/>
      <bottom style="medium">
        <color auto="1"/>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thin">
        <color indexed="64"/>
      </right>
      <top style="thin">
        <color indexed="64"/>
      </top>
      <bottom/>
      <diagonal/>
    </border>
    <border>
      <left style="thin">
        <color indexed="64"/>
      </left>
      <right/>
      <top/>
      <bottom/>
      <diagonal/>
    </border>
    <border>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top/>
      <bottom style="dashDot">
        <color indexed="64"/>
      </bottom>
      <diagonal/>
    </border>
    <border>
      <left/>
      <right/>
      <top style="dashDot">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theme="0"/>
      </left>
      <right/>
      <top/>
      <bottom/>
      <diagonal/>
    </border>
    <border>
      <left style="thin">
        <color theme="0"/>
      </left>
      <right style="thin">
        <color theme="0"/>
      </right>
      <top/>
      <bottom/>
      <diagonal/>
    </border>
    <border>
      <left/>
      <right/>
      <top style="medium">
        <color auto="1"/>
      </top>
      <bottom style="thin">
        <color indexed="64"/>
      </bottom>
      <diagonal/>
    </border>
    <border>
      <left/>
      <right/>
      <top style="dashDotDot">
        <color indexed="64"/>
      </top>
      <bottom/>
      <diagonal/>
    </border>
    <border>
      <left/>
      <right/>
      <top/>
      <bottom style="dashDotDot">
        <color indexed="64"/>
      </bottom>
      <diagonal/>
    </border>
    <border>
      <left/>
      <right style="hair">
        <color indexed="64"/>
      </right>
      <top style="hair">
        <color indexed="64"/>
      </top>
      <bottom style="hair">
        <color indexed="64"/>
      </bottom>
      <diagonal/>
    </border>
    <border>
      <left style="medium">
        <color indexed="64"/>
      </left>
      <right style="thin">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top style="medium">
        <color indexed="64"/>
      </top>
      <bottom style="mediumDashed">
        <color indexed="64"/>
      </bottom>
      <diagonal/>
    </border>
    <border>
      <left style="mediumDashed">
        <color indexed="64"/>
      </left>
      <right style="mediumDashed">
        <color indexed="64"/>
      </right>
      <top style="mediumDashed">
        <color indexed="64"/>
      </top>
      <bottom style="mediumDashed">
        <color indexed="64"/>
      </bottom>
      <diagonal/>
    </border>
    <border>
      <left/>
      <right/>
      <top/>
      <bottom style="hair">
        <color indexed="64"/>
      </bottom>
      <diagonal/>
    </border>
    <border>
      <left/>
      <right style="mediumDashed">
        <color indexed="64"/>
      </right>
      <top style="mediumDashed">
        <color indexed="64"/>
      </top>
      <bottom style="mediumDashed">
        <color indexed="64"/>
      </bottom>
      <diagonal/>
    </border>
    <border>
      <left/>
      <right/>
      <top style="mediumDashed">
        <color indexed="64"/>
      </top>
      <bottom style="hair">
        <color indexed="64"/>
      </bottom>
      <diagonal/>
    </border>
    <border>
      <left style="medium">
        <color indexed="64"/>
      </left>
      <right style="mediumDashed">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top/>
      <bottom style="thin">
        <color indexed="64"/>
      </bottom>
      <diagonal/>
    </border>
    <border>
      <left/>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diagonal/>
    </border>
  </borders>
  <cellStyleXfs count="7">
    <xf numFmtId="0" fontId="0" fillId="0" borderId="0"/>
    <xf numFmtId="44" fontId="9" fillId="0" borderId="0" applyFont="0" applyFill="0" applyBorder="0" applyAlignment="0" applyProtection="0"/>
    <xf numFmtId="0" fontId="10" fillId="2" borderId="0" applyNumberFormat="0" applyBorder="0" applyAlignment="0" applyProtection="0"/>
    <xf numFmtId="0" fontId="11" fillId="0" borderId="0" applyNumberFormat="0" applyFill="0" applyBorder="0" applyAlignment="0" applyProtection="0"/>
    <xf numFmtId="9" fontId="9" fillId="0" borderId="0" applyFont="0" applyFill="0" applyBorder="0" applyAlignment="0" applyProtection="0"/>
    <xf numFmtId="44" fontId="9" fillId="0" borderId="0" applyFont="0" applyFill="0" applyBorder="0" applyAlignment="0" applyProtection="0"/>
    <xf numFmtId="0" fontId="51" fillId="0" borderId="0"/>
  </cellStyleXfs>
  <cellXfs count="1285">
    <xf numFmtId="0" fontId="0" fillId="0" borderId="0" xfId="0"/>
    <xf numFmtId="0" fontId="0" fillId="0" borderId="0" xfId="0" applyFont="1" applyFill="1" applyBorder="1" applyAlignment="1">
      <alignment horizontal="left" vertical="center" wrapText="1"/>
    </xf>
    <xf numFmtId="0" fontId="0" fillId="0" borderId="0" xfId="0" applyFont="1" applyFill="1" applyBorder="1" applyAlignment="1">
      <alignment vertical="center" wrapText="1"/>
    </xf>
    <xf numFmtId="0" fontId="0" fillId="0" borderId="0" xfId="0" applyFont="1" applyAlignment="1">
      <alignment horizontal="left" vertical="center"/>
    </xf>
    <xf numFmtId="0" fontId="0" fillId="0" borderId="0" xfId="0" applyFont="1" applyFill="1" applyBorder="1" applyAlignment="1">
      <alignment vertical="top" wrapText="1"/>
    </xf>
    <xf numFmtId="0" fontId="0" fillId="0" borderId="0" xfId="0" applyFont="1" applyFill="1" applyBorder="1" applyAlignment="1">
      <alignment vertical="top"/>
    </xf>
    <xf numFmtId="0" fontId="0" fillId="0" borderId="0" xfId="0" applyFont="1" applyFill="1" applyBorder="1" applyAlignment="1">
      <alignment horizontal="left" vertical="top"/>
    </xf>
    <xf numFmtId="0" fontId="14" fillId="0" borderId="0" xfId="0" applyFont="1" applyFill="1" applyBorder="1" applyAlignment="1">
      <alignment vertical="center" wrapText="1"/>
    </xf>
    <xf numFmtId="14" fontId="15" fillId="0" borderId="0" xfId="0" applyNumberFormat="1" applyFont="1" applyFill="1" applyBorder="1" applyAlignment="1">
      <alignment horizontal="right" vertical="center" wrapText="1"/>
    </xf>
    <xf numFmtId="0" fontId="15" fillId="0" borderId="0" xfId="0" applyFont="1" applyFill="1" applyBorder="1" applyAlignment="1">
      <alignment horizontal="right" vertical="center" wrapText="1"/>
    </xf>
    <xf numFmtId="0" fontId="0" fillId="0" borderId="0" xfId="0" applyFont="1"/>
    <xf numFmtId="0" fontId="0" fillId="0" borderId="0" xfId="0" applyFont="1" applyBorder="1"/>
    <xf numFmtId="0" fontId="0" fillId="0" borderId="0" xfId="0" applyFont="1" applyFill="1" applyBorder="1" applyAlignment="1">
      <alignment vertical="center"/>
    </xf>
    <xf numFmtId="0" fontId="0" fillId="0" borderId="0" xfId="0" applyFont="1" applyFill="1" applyBorder="1" applyAlignment="1">
      <alignment horizontal="center" vertical="top" wrapText="1"/>
    </xf>
    <xf numFmtId="0" fontId="16" fillId="0" borderId="0" xfId="0" applyFont="1"/>
    <xf numFmtId="0" fontId="17" fillId="0" borderId="0" xfId="0" applyFont="1"/>
    <xf numFmtId="0" fontId="18" fillId="0" borderId="0" xfId="0" applyFont="1" applyFill="1" applyBorder="1" applyAlignment="1">
      <alignment horizontal="left" vertical="top" wrapText="1"/>
    </xf>
    <xf numFmtId="0" fontId="19" fillId="0" borderId="0" xfId="0" applyFont="1" applyFill="1" applyBorder="1" applyAlignment="1">
      <alignment horizontal="left" vertical="center" wrapText="1"/>
    </xf>
    <xf numFmtId="0" fontId="16" fillId="0" borderId="0" xfId="0" applyFont="1" applyFill="1" applyBorder="1" applyAlignment="1">
      <alignment horizontal="center" vertical="center" wrapText="1"/>
    </xf>
    <xf numFmtId="0" fontId="16" fillId="0" borderId="0" xfId="0" applyFont="1" applyFill="1" applyBorder="1" applyAlignment="1">
      <alignment horizontal="right" vertical="top" wrapText="1"/>
    </xf>
    <xf numFmtId="0" fontId="20" fillId="0" borderId="0" xfId="0" applyFont="1" applyFill="1" applyBorder="1" applyAlignment="1">
      <alignment horizontal="left" vertical="top" wrapText="1"/>
    </xf>
    <xf numFmtId="0" fontId="20" fillId="0" borderId="0" xfId="0" applyFont="1" applyFill="1" applyBorder="1" applyAlignment="1">
      <alignment horizontal="left" vertical="center" wrapText="1"/>
    </xf>
    <xf numFmtId="0" fontId="12" fillId="0" borderId="0" xfId="0" applyFont="1" applyFill="1" applyBorder="1" applyAlignment="1">
      <alignment horizontal="left" vertical="top" wrapText="1"/>
    </xf>
    <xf numFmtId="0" fontId="21" fillId="0" borderId="0" xfId="0" applyFont="1" applyFill="1" applyBorder="1" applyAlignment="1">
      <alignment vertical="center" wrapText="1"/>
    </xf>
    <xf numFmtId="0" fontId="14" fillId="0" borderId="0" xfId="0" applyFont="1" applyFill="1"/>
    <xf numFmtId="0" fontId="14" fillId="0" borderId="0" xfId="0" applyFont="1"/>
    <xf numFmtId="0" fontId="22" fillId="0" borderId="0" xfId="0" applyFont="1" applyFill="1" applyBorder="1" applyAlignment="1">
      <alignment horizontal="left" vertical="top" wrapText="1"/>
    </xf>
    <xf numFmtId="0" fontId="0" fillId="0" borderId="0" xfId="0" applyFont="1" applyFill="1" applyBorder="1" applyAlignment="1">
      <alignment horizontal="right" vertical="center" wrapText="1"/>
    </xf>
    <xf numFmtId="0" fontId="0" fillId="0" borderId="0" xfId="0" applyFont="1" applyFill="1" applyBorder="1" applyAlignment="1">
      <alignment horizontal="left" vertical="top" wrapText="1"/>
    </xf>
    <xf numFmtId="0" fontId="18" fillId="0" borderId="0" xfId="0" applyFont="1" applyFill="1" applyBorder="1" applyAlignment="1">
      <alignment horizontal="right" vertical="center" wrapText="1"/>
    </xf>
    <xf numFmtId="0" fontId="0" fillId="0" borderId="0" xfId="0" applyFont="1" applyFill="1" applyBorder="1" applyAlignment="1">
      <alignment horizontal="right" vertical="center"/>
    </xf>
    <xf numFmtId="0" fontId="18" fillId="0" borderId="0" xfId="0" applyFont="1" applyFill="1" applyBorder="1" applyAlignment="1">
      <alignment horizontal="center" vertical="top" wrapText="1"/>
    </xf>
    <xf numFmtId="14" fontId="0" fillId="0" borderId="0" xfId="0" applyNumberFormat="1" applyFont="1" applyFill="1" applyBorder="1" applyAlignment="1">
      <alignment vertical="center" wrapText="1"/>
    </xf>
    <xf numFmtId="0" fontId="14" fillId="0" borderId="0" xfId="0" applyFont="1" applyFill="1" applyBorder="1" applyAlignment="1">
      <alignment horizontal="left" vertical="top" wrapText="1"/>
    </xf>
    <xf numFmtId="0" fontId="12" fillId="0" borderId="0" xfId="0" applyFont="1" applyFill="1" applyBorder="1" applyAlignment="1">
      <alignment horizontal="left" vertical="center" wrapText="1"/>
    </xf>
    <xf numFmtId="0" fontId="18" fillId="0" borderId="0" xfId="0" applyFont="1" applyFill="1" applyBorder="1" applyAlignment="1">
      <alignment horizontal="left" vertical="center" wrapText="1"/>
    </xf>
    <xf numFmtId="0" fontId="16" fillId="0" borderId="0" xfId="0" applyFont="1" applyFill="1" applyBorder="1" applyAlignment="1">
      <alignment horizontal="left" vertical="center" wrapText="1"/>
    </xf>
    <xf numFmtId="0" fontId="16" fillId="0" borderId="0" xfId="0" applyFont="1" applyFill="1" applyBorder="1" applyAlignment="1">
      <alignment horizontal="left" vertical="center"/>
    </xf>
    <xf numFmtId="14" fontId="0" fillId="0" borderId="0" xfId="0" applyNumberFormat="1" applyFont="1" applyFill="1" applyBorder="1" applyAlignment="1">
      <alignment horizontal="left" vertical="center" wrapText="1"/>
    </xf>
    <xf numFmtId="0" fontId="17" fillId="0" borderId="0" xfId="0" applyFont="1" applyFill="1" applyBorder="1" applyAlignment="1">
      <alignment horizontal="left" vertical="center" wrapText="1"/>
    </xf>
    <xf numFmtId="0" fontId="19" fillId="0" borderId="0" xfId="0" applyFont="1" applyFill="1" applyBorder="1" applyAlignment="1">
      <alignment horizontal="left" vertical="center"/>
    </xf>
    <xf numFmtId="0" fontId="14" fillId="0" borderId="0" xfId="0" applyFont="1" applyFill="1" applyBorder="1" applyAlignment="1">
      <alignment horizontal="left" vertical="center" wrapText="1"/>
    </xf>
    <xf numFmtId="164" fontId="9" fillId="0" borderId="0" xfId="4" applyNumberFormat="1" applyFont="1" applyFill="1" applyBorder="1" applyAlignment="1">
      <alignment horizontal="left" vertical="center" wrapText="1"/>
    </xf>
    <xf numFmtId="0" fontId="12" fillId="0" borderId="0" xfId="0" applyFont="1" applyFill="1" applyBorder="1" applyAlignment="1">
      <alignment horizontal="right" vertical="center" wrapText="1"/>
    </xf>
    <xf numFmtId="0" fontId="22" fillId="0" borderId="0" xfId="0" applyFont="1" applyFill="1" applyBorder="1" applyAlignment="1">
      <alignment horizontal="right" vertical="center" wrapText="1"/>
    </xf>
    <xf numFmtId="0" fontId="0" fillId="0" borderId="1" xfId="0" applyFont="1" applyFill="1" applyBorder="1" applyAlignment="1">
      <alignment horizontal="left" vertical="top" wrapText="1"/>
    </xf>
    <xf numFmtId="2" fontId="15" fillId="0" borderId="0" xfId="0" applyNumberFormat="1" applyFont="1" applyFill="1" applyAlignment="1">
      <alignment horizontal="left" vertical="top"/>
    </xf>
    <xf numFmtId="2" fontId="15" fillId="0" borderId="0" xfId="0" applyNumberFormat="1" applyFont="1" applyFill="1" applyBorder="1" applyAlignment="1">
      <alignment horizontal="left" vertical="top"/>
    </xf>
    <xf numFmtId="2" fontId="23" fillId="0" borderId="0" xfId="0" applyNumberFormat="1" applyFont="1" applyFill="1" applyAlignment="1">
      <alignment horizontal="left" vertical="top"/>
    </xf>
    <xf numFmtId="0" fontId="18" fillId="0" borderId="0" xfId="0" applyFont="1" applyFill="1" applyBorder="1" applyAlignment="1">
      <alignment horizontal="left" vertical="top" wrapText="1"/>
    </xf>
    <xf numFmtId="0" fontId="15" fillId="0" borderId="0" xfId="0" applyFont="1" applyFill="1" applyBorder="1" applyAlignment="1">
      <alignment horizontal="left" vertical="top" wrapText="1"/>
    </xf>
    <xf numFmtId="0" fontId="0" fillId="0" borderId="2" xfId="0" applyFont="1" applyFill="1" applyBorder="1" applyAlignment="1">
      <alignment horizontal="left" vertical="top" wrapText="1"/>
    </xf>
    <xf numFmtId="0" fontId="0" fillId="0" borderId="0" xfId="0" applyFont="1" applyBorder="1" applyAlignment="1">
      <alignment horizontal="left" vertical="top"/>
    </xf>
    <xf numFmtId="0" fontId="16" fillId="0" borderId="0" xfId="0" applyFont="1" applyFill="1" applyBorder="1" applyAlignment="1">
      <alignment horizontal="left" vertical="top" wrapText="1"/>
    </xf>
    <xf numFmtId="0" fontId="14" fillId="0" borderId="0" xfId="0" applyFont="1" applyFill="1" applyAlignment="1">
      <alignment horizontal="left" vertical="top"/>
    </xf>
    <xf numFmtId="0" fontId="0" fillId="0" borderId="0" xfId="0" applyFont="1" applyFill="1" applyBorder="1"/>
    <xf numFmtId="0" fontId="0" fillId="0" borderId="0" xfId="0" applyFont="1" applyFill="1" applyAlignment="1">
      <alignment horizontal="left" vertical="top"/>
    </xf>
    <xf numFmtId="0" fontId="0" fillId="0" borderId="0" xfId="0" applyFont="1" applyFill="1"/>
    <xf numFmtId="0" fontId="0" fillId="0" borderId="0" xfId="0" applyFont="1" applyAlignment="1">
      <alignment horizontal="left" vertical="top"/>
    </xf>
    <xf numFmtId="44" fontId="9" fillId="0" borderId="2" xfId="1" applyFont="1" applyFill="1" applyBorder="1" applyAlignment="1">
      <alignment horizontal="center" vertical="center" wrapText="1"/>
    </xf>
    <xf numFmtId="44" fontId="9" fillId="0" borderId="2" xfId="1" applyFont="1" applyFill="1" applyBorder="1" applyAlignment="1">
      <alignment horizontal="left" vertical="top" wrapText="1"/>
    </xf>
    <xf numFmtId="44" fontId="9" fillId="0" borderId="0" xfId="1" applyFont="1" applyFill="1" applyBorder="1" applyAlignment="1">
      <alignment horizontal="center" vertical="center" wrapText="1"/>
    </xf>
    <xf numFmtId="44" fontId="9" fillId="0" borderId="0" xfId="1" applyFont="1" applyFill="1" applyBorder="1" applyAlignment="1">
      <alignment horizontal="left" vertical="center" wrapText="1"/>
    </xf>
    <xf numFmtId="44" fontId="9" fillId="0" borderId="0" xfId="1" applyFont="1" applyFill="1" applyBorder="1" applyAlignment="1">
      <alignment horizontal="left" vertical="top" wrapText="1"/>
    </xf>
    <xf numFmtId="44" fontId="9" fillId="0" borderId="0" xfId="1" applyNumberFormat="1" applyFont="1" applyFill="1" applyBorder="1" applyAlignment="1">
      <alignment vertical="center" wrapText="1"/>
    </xf>
    <xf numFmtId="44" fontId="9" fillId="0" borderId="0" xfId="1" applyNumberFormat="1" applyFont="1" applyFill="1" applyBorder="1" applyAlignment="1">
      <alignment horizontal="left" vertical="center" wrapText="1"/>
    </xf>
    <xf numFmtId="0" fontId="0" fillId="0" borderId="1" xfId="0" applyFont="1" applyFill="1" applyBorder="1" applyAlignment="1">
      <alignment vertical="center" wrapText="1"/>
    </xf>
    <xf numFmtId="0" fontId="14" fillId="0" borderId="0" xfId="0" applyFont="1" applyFill="1" applyBorder="1" applyAlignment="1">
      <alignment horizontal="center" vertical="center" wrapText="1"/>
    </xf>
    <xf numFmtId="0" fontId="0" fillId="0" borderId="0" xfId="0" applyFont="1" applyFill="1" applyBorder="1" applyAlignment="1">
      <alignment horizontal="right" vertical="top"/>
    </xf>
    <xf numFmtId="0" fontId="15" fillId="0" borderId="0" xfId="0" applyFont="1" applyFill="1" applyBorder="1" applyAlignment="1">
      <alignment vertical="top" wrapText="1"/>
    </xf>
    <xf numFmtId="0" fontId="18" fillId="4" borderId="1" xfId="0" applyFont="1" applyFill="1" applyBorder="1" applyAlignment="1">
      <alignment horizontal="left" vertical="top" wrapText="1"/>
    </xf>
    <xf numFmtId="0" fontId="16" fillId="4" borderId="1" xfId="0" applyFont="1" applyFill="1" applyBorder="1" applyAlignment="1">
      <alignment horizontal="left" vertical="top" wrapText="1"/>
    </xf>
    <xf numFmtId="0" fontId="0" fillId="0" borderId="1" xfId="0" applyFont="1" applyFill="1" applyBorder="1" applyAlignment="1">
      <alignment vertical="center"/>
    </xf>
    <xf numFmtId="0" fontId="0" fillId="0" borderId="1" xfId="0" applyFont="1" applyFill="1" applyBorder="1" applyAlignment="1">
      <alignment horizontal="left" vertical="center" wrapText="1"/>
    </xf>
    <xf numFmtId="0" fontId="0" fillId="0" borderId="1" xfId="0" quotePrefix="1" applyFont="1" applyFill="1" applyBorder="1" applyAlignment="1">
      <alignment horizontal="left" vertical="top" wrapText="1"/>
    </xf>
    <xf numFmtId="0" fontId="0" fillId="0" borderId="1" xfId="0" applyFont="1" applyFill="1" applyBorder="1" applyAlignment="1">
      <alignment horizontal="center" vertical="center" wrapText="1"/>
    </xf>
    <xf numFmtId="0" fontId="0" fillId="0" borderId="1" xfId="0" applyFont="1" applyFill="1" applyBorder="1" applyAlignment="1">
      <alignment vertical="top" wrapText="1"/>
    </xf>
    <xf numFmtId="0" fontId="0" fillId="0" borderId="1" xfId="0" applyFont="1" applyFill="1" applyBorder="1" applyAlignment="1">
      <alignment horizontal="left" vertical="center"/>
    </xf>
    <xf numFmtId="0" fontId="18" fillId="0" borderId="1" xfId="0" applyFont="1" applyFill="1" applyBorder="1" applyAlignment="1">
      <alignment horizontal="left" vertical="center"/>
    </xf>
    <xf numFmtId="44" fontId="9" fillId="5" borderId="1" xfId="1" applyNumberFormat="1" applyFont="1" applyFill="1" applyBorder="1" applyAlignment="1">
      <alignment vertical="center" wrapText="1"/>
    </xf>
    <xf numFmtId="44" fontId="9" fillId="5" borderId="1" xfId="1" applyNumberFormat="1" applyFont="1" applyFill="1" applyBorder="1" applyAlignment="1">
      <alignment horizontal="left" vertical="top" wrapText="1"/>
    </xf>
    <xf numFmtId="0" fontId="0" fillId="0" borderId="1" xfId="0" applyFont="1" applyFill="1" applyBorder="1" applyAlignment="1">
      <alignment horizontal="left" vertical="center" wrapText="1"/>
    </xf>
    <xf numFmtId="0" fontId="0" fillId="0" borderId="1" xfId="0" applyFont="1" applyFill="1" applyBorder="1" applyAlignment="1">
      <alignment horizontal="left" vertical="top" wrapText="1"/>
    </xf>
    <xf numFmtId="0" fontId="18" fillId="0" borderId="1" xfId="0" applyFont="1" applyFill="1" applyBorder="1" applyAlignment="1">
      <alignment horizontal="left" vertical="center" wrapText="1"/>
    </xf>
    <xf numFmtId="0" fontId="16" fillId="4" borderId="1" xfId="0" applyFont="1" applyFill="1" applyBorder="1" applyAlignment="1">
      <alignment horizontal="left" vertical="top" wrapText="1"/>
    </xf>
    <xf numFmtId="0" fontId="0" fillId="0" borderId="0" xfId="0" applyFont="1" applyFill="1" applyBorder="1" applyAlignment="1">
      <alignment horizontal="left" vertical="center"/>
    </xf>
    <xf numFmtId="0" fontId="18" fillId="0" borderId="0" xfId="0" applyFont="1" applyFill="1" applyBorder="1" applyAlignment="1">
      <alignment horizontal="left" vertical="top" wrapText="1"/>
    </xf>
    <xf numFmtId="0" fontId="0" fillId="0" borderId="1" xfId="0" applyFont="1" applyFill="1" applyBorder="1" applyAlignment="1">
      <alignment horizontal="left" vertical="top" wrapText="1"/>
    </xf>
    <xf numFmtId="0" fontId="18" fillId="0" borderId="1" xfId="0" applyFont="1" applyFill="1" applyBorder="1" applyAlignment="1">
      <alignment horizontal="left" vertical="center" wrapText="1"/>
    </xf>
    <xf numFmtId="0" fontId="0" fillId="6" borderId="1" xfId="0" applyFont="1" applyFill="1" applyBorder="1" applyAlignment="1">
      <alignment horizontal="left" vertical="top" wrapText="1"/>
    </xf>
    <xf numFmtId="0" fontId="0" fillId="6" borderId="1" xfId="0" applyFont="1" applyFill="1" applyBorder="1" applyAlignment="1">
      <alignment horizontal="left" vertical="center"/>
    </xf>
    <xf numFmtId="0" fontId="18" fillId="6" borderId="1" xfId="0" applyFont="1" applyFill="1" applyBorder="1" applyAlignment="1">
      <alignment horizontal="left" vertical="center"/>
    </xf>
    <xf numFmtId="0" fontId="0" fillId="0" borderId="1" xfId="0" applyFont="1" applyFill="1" applyBorder="1" applyAlignment="1" applyProtection="1">
      <alignment vertical="center"/>
      <protection locked="0"/>
    </xf>
    <xf numFmtId="0" fontId="0" fillId="6" borderId="3" xfId="0" applyFont="1" applyFill="1" applyBorder="1" applyAlignment="1">
      <alignment horizontal="left" vertical="top" wrapText="1"/>
    </xf>
    <xf numFmtId="0" fontId="18" fillId="0" borderId="0" xfId="0" applyFont="1" applyFill="1" applyBorder="1" applyAlignment="1">
      <alignment horizontal="left" vertical="top" wrapText="1"/>
    </xf>
    <xf numFmtId="0" fontId="18" fillId="0" borderId="0" xfId="0" applyFont="1" applyFill="1" applyBorder="1" applyAlignment="1" applyProtection="1">
      <alignment horizontal="right" vertical="center" wrapText="1"/>
      <protection locked="0"/>
    </xf>
    <xf numFmtId="0" fontId="11" fillId="0" borderId="0" xfId="3" applyFont="1" applyFill="1" applyBorder="1" applyAlignment="1" applyProtection="1">
      <alignment horizontal="right" vertical="center" wrapText="1"/>
      <protection locked="0"/>
    </xf>
    <xf numFmtId="0" fontId="16" fillId="4" borderId="1" xfId="0" applyFont="1" applyFill="1" applyBorder="1" applyAlignment="1" applyProtection="1">
      <alignment horizontal="left" vertical="center" wrapText="1"/>
    </xf>
    <xf numFmtId="14" fontId="0" fillId="0" borderId="0" xfId="0" applyNumberFormat="1" applyFont="1" applyFill="1" applyBorder="1" applyAlignment="1">
      <alignment horizontal="center" vertical="center" wrapText="1"/>
    </xf>
    <xf numFmtId="0" fontId="0" fillId="0" borderId="0" xfId="0" applyProtection="1">
      <protection locked="0"/>
    </xf>
    <xf numFmtId="14" fontId="14" fillId="0" borderId="1" xfId="0" applyNumberFormat="1" applyFont="1" applyBorder="1" applyAlignment="1" applyProtection="1">
      <alignment horizontal="center" vertical="center"/>
      <protection locked="0"/>
    </xf>
    <xf numFmtId="0" fontId="18" fillId="0" borderId="1" xfId="0" applyFont="1" applyFill="1" applyBorder="1" applyAlignment="1">
      <alignment horizontal="left" vertical="center" wrapText="1"/>
    </xf>
    <xf numFmtId="0" fontId="16" fillId="4" borderId="1" xfId="0" applyFont="1" applyFill="1" applyBorder="1" applyAlignment="1" applyProtection="1">
      <alignment horizontal="right" vertical="center" wrapText="1"/>
      <protection locked="0"/>
    </xf>
    <xf numFmtId="0" fontId="18" fillId="0" borderId="1" xfId="0" applyFont="1" applyFill="1" applyBorder="1" applyAlignment="1">
      <alignment horizontal="left" vertical="center" wrapText="1"/>
    </xf>
    <xf numFmtId="0" fontId="0" fillId="0" borderId="1" xfId="0" applyFont="1" applyFill="1" applyBorder="1" applyAlignment="1">
      <alignment horizontal="left" vertical="center" wrapText="1"/>
    </xf>
    <xf numFmtId="0" fontId="18" fillId="0" borderId="1" xfId="0" applyFont="1" applyFill="1" applyBorder="1" applyAlignment="1">
      <alignment horizontal="left" vertical="top" wrapText="1"/>
    </xf>
    <xf numFmtId="0" fontId="18" fillId="0" borderId="0" xfId="0" applyFont="1" applyFill="1" applyBorder="1" applyAlignment="1">
      <alignment horizontal="left" vertical="top" wrapText="1"/>
    </xf>
    <xf numFmtId="0" fontId="15" fillId="0" borderId="0" xfId="0" applyFont="1" applyFill="1" applyBorder="1" applyAlignment="1">
      <alignment horizontal="left" vertical="center" wrapText="1"/>
    </xf>
    <xf numFmtId="0" fontId="14" fillId="0" borderId="3" xfId="0" applyFont="1" applyBorder="1" applyAlignment="1" applyProtection="1">
      <alignment horizontal="left" vertical="center" wrapText="1"/>
      <protection locked="0"/>
    </xf>
    <xf numFmtId="0" fontId="18" fillId="4" borderId="1" xfId="0" applyFont="1" applyFill="1" applyBorder="1" applyAlignment="1">
      <alignment horizontal="left" vertical="center" wrapText="1"/>
    </xf>
    <xf numFmtId="0" fontId="16" fillId="4" borderId="1" xfId="0" applyFont="1" applyFill="1" applyBorder="1" applyAlignment="1">
      <alignment horizontal="left" vertical="center" wrapText="1"/>
    </xf>
    <xf numFmtId="0" fontId="15" fillId="0" borderId="1" xfId="0" applyFont="1" applyFill="1" applyBorder="1" applyAlignment="1" applyProtection="1">
      <alignment horizontal="left" vertical="center" wrapText="1"/>
      <protection locked="0"/>
    </xf>
    <xf numFmtId="2" fontId="15" fillId="0" borderId="0" xfId="0" applyNumberFormat="1" applyFont="1" applyFill="1" applyAlignment="1">
      <alignment horizontal="left" vertical="center"/>
    </xf>
    <xf numFmtId="2" fontId="15" fillId="0" borderId="0" xfId="0" applyNumberFormat="1" applyFont="1" applyFill="1" applyBorder="1" applyAlignment="1">
      <alignment horizontal="left" vertical="center"/>
    </xf>
    <xf numFmtId="2" fontId="15" fillId="0" borderId="0" xfId="0" applyNumberFormat="1" applyFont="1" applyFill="1" applyBorder="1" applyAlignment="1">
      <alignment horizontal="left" vertical="center" wrapText="1"/>
    </xf>
    <xf numFmtId="2" fontId="23" fillId="0" borderId="0" xfId="0" applyNumberFormat="1" applyFont="1" applyFill="1" applyAlignment="1">
      <alignment horizontal="left" vertical="center"/>
    </xf>
    <xf numFmtId="0" fontId="23" fillId="4" borderId="0" xfId="0" applyFont="1" applyFill="1" applyBorder="1" applyAlignment="1">
      <alignment horizontal="right" vertical="center" wrapText="1"/>
    </xf>
    <xf numFmtId="2" fontId="23" fillId="4" borderId="0" xfId="0" applyNumberFormat="1" applyFont="1" applyFill="1" applyBorder="1" applyAlignment="1">
      <alignment horizontal="right" vertical="center"/>
    </xf>
    <xf numFmtId="0" fontId="0" fillId="0" borderId="0" xfId="0" applyFont="1" applyFill="1" applyAlignment="1">
      <alignment horizontal="left" vertical="center"/>
    </xf>
    <xf numFmtId="2" fontId="0" fillId="0" borderId="0" xfId="0" applyNumberFormat="1" applyFont="1" applyFill="1" applyBorder="1" applyAlignment="1">
      <alignment horizontal="right" vertical="center"/>
    </xf>
    <xf numFmtId="0" fontId="18" fillId="0" borderId="0" xfId="0" applyFont="1" applyFill="1" applyAlignment="1">
      <alignment horizontal="left" vertical="center" wrapText="1"/>
    </xf>
    <xf numFmtId="0" fontId="0" fillId="0" borderId="1" xfId="0" applyFont="1" applyFill="1" applyBorder="1" applyAlignment="1">
      <alignment horizontal="left" vertical="center" wrapText="1"/>
    </xf>
    <xf numFmtId="14" fontId="14" fillId="0" borderId="1" xfId="0" applyNumberFormat="1" applyFont="1" applyFill="1" applyBorder="1" applyAlignment="1" applyProtection="1">
      <alignment horizontal="center" vertical="center"/>
      <protection locked="0"/>
    </xf>
    <xf numFmtId="0" fontId="0" fillId="0" borderId="0" xfId="0" applyFont="1" applyFill="1" applyBorder="1" applyAlignment="1">
      <alignment horizontal="center" vertical="center" wrapText="1"/>
    </xf>
    <xf numFmtId="0" fontId="16" fillId="0" borderId="1" xfId="0" applyFont="1" applyFill="1" applyBorder="1" applyAlignment="1">
      <alignment horizontal="left" vertical="center" wrapText="1"/>
    </xf>
    <xf numFmtId="0" fontId="2" fillId="0" borderId="0" xfId="0" applyFont="1" applyBorder="1" applyAlignment="1" applyProtection="1">
      <alignment horizontal="left" vertical="top" wrapText="1"/>
    </xf>
    <xf numFmtId="0" fontId="14" fillId="0" borderId="0" xfId="0" applyFont="1" applyBorder="1" applyAlignment="1" applyProtection="1">
      <alignment horizontal="left" vertical="top" wrapText="1"/>
    </xf>
    <xf numFmtId="0" fontId="0" fillId="0" borderId="1" xfId="0" applyFont="1" applyFill="1" applyBorder="1" applyAlignment="1" applyProtection="1">
      <alignment vertical="center" wrapText="1"/>
    </xf>
    <xf numFmtId="0" fontId="0" fillId="0" borderId="5" xfId="0" applyFont="1" applyFill="1" applyBorder="1"/>
    <xf numFmtId="0" fontId="0" fillId="0" borderId="5" xfId="0" applyFont="1" applyBorder="1" applyAlignment="1">
      <alignment vertical="center"/>
    </xf>
    <xf numFmtId="0" fontId="0" fillId="0" borderId="5" xfId="0" applyFont="1" applyBorder="1" applyAlignment="1">
      <alignment horizontal="left" vertical="center" wrapText="1"/>
    </xf>
    <xf numFmtId="0" fontId="0" fillId="0" borderId="5" xfId="0" applyFont="1" applyFill="1" applyBorder="1" applyAlignment="1">
      <alignment horizontal="left" vertical="center" wrapText="1"/>
    </xf>
    <xf numFmtId="0" fontId="0" fillId="0" borderId="5" xfId="0" applyFont="1" applyBorder="1"/>
    <xf numFmtId="0" fontId="0" fillId="0" borderId="5" xfId="0" applyFont="1" applyBorder="1" applyAlignment="1">
      <alignment horizontal="left" vertical="center"/>
    </xf>
    <xf numFmtId="0" fontId="18" fillId="0" borderId="5" xfId="0" applyFont="1" applyBorder="1" applyAlignment="1">
      <alignment horizontal="left" vertical="center" wrapText="1"/>
    </xf>
    <xf numFmtId="0" fontId="16" fillId="0" borderId="5" xfId="0" applyFont="1" applyBorder="1"/>
    <xf numFmtId="0" fontId="0" fillId="0" borderId="6" xfId="0" applyFont="1" applyBorder="1" applyAlignment="1">
      <alignment horizontal="left" vertical="center" wrapText="1"/>
    </xf>
    <xf numFmtId="0" fontId="0" fillId="0" borderId="1" xfId="0" applyFont="1" applyFill="1" applyBorder="1" applyAlignment="1">
      <alignment horizontal="left" vertical="center" wrapText="1"/>
    </xf>
    <xf numFmtId="0" fontId="0" fillId="0" borderId="5" xfId="0" applyFont="1" applyBorder="1" applyAlignment="1">
      <alignment vertical="center" wrapText="1"/>
    </xf>
    <xf numFmtId="0" fontId="0" fillId="0" borderId="5" xfId="0" applyFont="1" applyFill="1" applyBorder="1" applyAlignment="1" applyProtection="1">
      <alignment horizontal="left" vertical="center" wrapText="1"/>
      <protection locked="0"/>
    </xf>
    <xf numFmtId="0" fontId="10" fillId="2" borderId="5" xfId="2" applyBorder="1" applyAlignment="1">
      <alignment horizontal="left" vertical="center" wrapText="1"/>
    </xf>
    <xf numFmtId="2" fontId="34" fillId="0" borderId="0" xfId="0" applyNumberFormat="1" applyFont="1" applyFill="1" applyBorder="1" applyAlignment="1">
      <alignment horizontal="left" vertical="top"/>
    </xf>
    <xf numFmtId="0" fontId="0" fillId="6" borderId="1" xfId="0" applyFill="1" applyBorder="1" applyAlignment="1" applyProtection="1">
      <alignment horizontal="left" vertical="center"/>
    </xf>
    <xf numFmtId="0" fontId="0" fillId="10" borderId="1" xfId="0" applyFill="1" applyBorder="1" applyAlignment="1" applyProtection="1">
      <alignment horizontal="left" vertical="center"/>
    </xf>
    <xf numFmtId="0" fontId="0" fillId="3" borderId="1" xfId="0" applyFill="1" applyBorder="1" applyAlignment="1" applyProtection="1">
      <alignment horizontal="left" vertical="center"/>
    </xf>
    <xf numFmtId="0" fontId="0" fillId="11" borderId="1" xfId="0" applyFill="1" applyBorder="1" applyAlignment="1" applyProtection="1">
      <alignment horizontal="left" vertical="center"/>
    </xf>
    <xf numFmtId="14" fontId="0" fillId="11" borderId="1" xfId="0" applyNumberFormat="1" applyFill="1" applyBorder="1" applyAlignment="1" applyProtection="1">
      <alignment horizontal="left" vertical="center"/>
    </xf>
    <xf numFmtId="0" fontId="0" fillId="12" borderId="1" xfId="0" applyFill="1" applyBorder="1" applyAlignment="1" applyProtection="1">
      <alignment horizontal="left" vertical="center"/>
    </xf>
    <xf numFmtId="0" fontId="0" fillId="13" borderId="1" xfId="0" applyFill="1" applyBorder="1" applyAlignment="1" applyProtection="1">
      <alignment horizontal="left" vertical="center"/>
    </xf>
    <xf numFmtId="0" fontId="0" fillId="14" borderId="1" xfId="0" applyFill="1" applyBorder="1" applyAlignment="1" applyProtection="1">
      <alignment horizontal="left" vertical="center"/>
    </xf>
    <xf numFmtId="0" fontId="29" fillId="14" borderId="1" xfId="0" applyFont="1" applyFill="1" applyBorder="1" applyAlignment="1" applyProtection="1">
      <alignment horizontal="left" vertical="center"/>
    </xf>
    <xf numFmtId="14" fontId="0" fillId="14" borderId="1" xfId="0" applyNumberFormat="1" applyFill="1" applyBorder="1" applyAlignment="1" applyProtection="1">
      <alignment horizontal="left" vertical="center"/>
    </xf>
    <xf numFmtId="0" fontId="0" fillId="15" borderId="1" xfId="0" applyFill="1" applyBorder="1" applyAlignment="1" applyProtection="1">
      <alignment horizontal="left" vertical="center"/>
    </xf>
    <xf numFmtId="14" fontId="0" fillId="15" borderId="1" xfId="0" applyNumberFormat="1" applyFill="1" applyBorder="1" applyAlignment="1" applyProtection="1">
      <alignment horizontal="left" vertical="center"/>
    </xf>
    <xf numFmtId="0" fontId="0" fillId="16" borderId="1" xfId="0" applyFill="1" applyBorder="1" applyAlignment="1" applyProtection="1">
      <alignment horizontal="left" vertical="center"/>
    </xf>
    <xf numFmtId="14" fontId="0" fillId="16" borderId="1" xfId="0" applyNumberFormat="1" applyFill="1" applyBorder="1" applyAlignment="1" applyProtection="1">
      <alignment horizontal="left" vertical="center"/>
    </xf>
    <xf numFmtId="0" fontId="0" fillId="17" borderId="1" xfId="0" applyFill="1" applyBorder="1" applyAlignment="1" applyProtection="1">
      <alignment horizontal="left" vertical="center"/>
    </xf>
    <xf numFmtId="10" fontId="0" fillId="17" borderId="1" xfId="4" applyNumberFormat="1" applyFont="1" applyFill="1" applyBorder="1" applyAlignment="1" applyProtection="1">
      <alignment horizontal="left" vertical="center"/>
    </xf>
    <xf numFmtId="44" fontId="0" fillId="17" borderId="1" xfId="1" applyFont="1" applyFill="1" applyBorder="1" applyAlignment="1" applyProtection="1">
      <alignment horizontal="left" vertical="center"/>
    </xf>
    <xf numFmtId="0" fontId="0" fillId="18" borderId="1" xfId="0" applyFill="1" applyBorder="1" applyAlignment="1" applyProtection="1">
      <alignment horizontal="left" vertical="center"/>
    </xf>
    <xf numFmtId="44" fontId="0" fillId="18" borderId="1" xfId="1" applyFont="1" applyFill="1" applyBorder="1" applyAlignment="1" applyProtection="1">
      <alignment horizontal="left" vertical="center"/>
    </xf>
    <xf numFmtId="0" fontId="0" fillId="19" borderId="1" xfId="0" applyFill="1" applyBorder="1" applyAlignment="1" applyProtection="1">
      <alignment horizontal="left" vertical="center"/>
    </xf>
    <xf numFmtId="44" fontId="0" fillId="19" borderId="1" xfId="1" applyFont="1" applyFill="1" applyBorder="1" applyAlignment="1" applyProtection="1">
      <alignment horizontal="left" vertical="center"/>
    </xf>
    <xf numFmtId="0" fontId="0" fillId="20" borderId="1" xfId="0" applyFill="1" applyBorder="1" applyAlignment="1" applyProtection="1">
      <alignment horizontal="left" vertical="center"/>
    </xf>
    <xf numFmtId="44" fontId="0" fillId="20" borderId="1" xfId="1" applyFont="1" applyFill="1" applyBorder="1" applyAlignment="1" applyProtection="1">
      <alignment horizontal="left" vertical="center"/>
    </xf>
    <xf numFmtId="44" fontId="0" fillId="21" borderId="1" xfId="1" applyFont="1" applyFill="1" applyBorder="1" applyAlignment="1" applyProtection="1">
      <alignment horizontal="left" vertical="center"/>
    </xf>
    <xf numFmtId="0" fontId="0" fillId="21" borderId="1" xfId="0" applyFill="1" applyBorder="1" applyAlignment="1" applyProtection="1">
      <alignment horizontal="left" vertical="center"/>
    </xf>
    <xf numFmtId="9" fontId="0" fillId="0" borderId="1" xfId="4" applyFont="1" applyBorder="1" applyAlignment="1" applyProtection="1">
      <alignment horizontal="left" vertical="center"/>
    </xf>
    <xf numFmtId="14" fontId="0" fillId="0" borderId="1" xfId="0" applyNumberFormat="1" applyBorder="1" applyAlignment="1" applyProtection="1">
      <alignment horizontal="left" vertical="center"/>
    </xf>
    <xf numFmtId="14" fontId="32" fillId="0" borderId="1" xfId="0" applyNumberFormat="1" applyFont="1" applyBorder="1" applyAlignment="1" applyProtection="1">
      <alignment horizontal="left" vertical="center"/>
    </xf>
    <xf numFmtId="0" fontId="0" fillId="0" borderId="0" xfId="0" applyProtection="1"/>
    <xf numFmtId="0" fontId="0" fillId="0" borderId="0" xfId="0" applyAlignment="1" applyProtection="1">
      <alignment horizontal="left" vertical="center" wrapText="1"/>
    </xf>
    <xf numFmtId="0" fontId="0" fillId="0" borderId="0" xfId="0" applyBorder="1" applyAlignment="1" applyProtection="1">
      <alignment horizontal="left" vertical="center" wrapText="1"/>
    </xf>
    <xf numFmtId="0" fontId="12" fillId="3" borderId="0" xfId="0" applyFont="1" applyFill="1" applyAlignment="1" applyProtection="1">
      <alignment horizontal="left" vertical="center" wrapText="1"/>
    </xf>
    <xf numFmtId="0" fontId="12" fillId="3" borderId="0" xfId="0" applyFont="1" applyFill="1" applyBorder="1" applyAlignment="1" applyProtection="1">
      <alignment horizontal="left" vertical="center" wrapText="1"/>
    </xf>
    <xf numFmtId="0" fontId="0" fillId="0" borderId="0" xfId="0" applyFill="1" applyAlignment="1" applyProtection="1">
      <alignment horizontal="left" vertical="center" wrapText="1"/>
    </xf>
    <xf numFmtId="164" fontId="9" fillId="0" borderId="0" xfId="4" applyNumberFormat="1" applyFont="1" applyFill="1" applyAlignment="1" applyProtection="1">
      <alignment horizontal="left" vertical="center" wrapText="1"/>
    </xf>
    <xf numFmtId="0" fontId="12" fillId="0" borderId="0" xfId="0" applyFont="1" applyFill="1" applyAlignment="1" applyProtection="1">
      <alignment horizontal="left" vertical="center" wrapText="1"/>
    </xf>
    <xf numFmtId="9" fontId="9" fillId="0" borderId="0" xfId="4" applyFont="1" applyFill="1" applyProtection="1"/>
    <xf numFmtId="0" fontId="0" fillId="0" borderId="0" xfId="0" applyFont="1" applyFill="1" applyBorder="1" applyAlignment="1" applyProtection="1">
      <alignment horizontal="left" vertical="center" wrapText="1"/>
    </xf>
    <xf numFmtId="0" fontId="0" fillId="0" borderId="0" xfId="0" applyFill="1" applyBorder="1" applyAlignment="1" applyProtection="1">
      <alignment horizontal="left" vertical="center" wrapText="1"/>
    </xf>
    <xf numFmtId="0" fontId="13" fillId="0" borderId="0" xfId="0" applyFont="1" applyFill="1" applyAlignment="1" applyProtection="1">
      <alignment horizontal="left" vertical="center" wrapText="1"/>
    </xf>
    <xf numFmtId="0" fontId="0" fillId="0" borderId="0" xfId="0" applyFill="1" applyProtection="1"/>
    <xf numFmtId="0" fontId="0" fillId="0" borderId="0" xfId="0" applyFont="1" applyFill="1" applyBorder="1" applyAlignment="1" applyProtection="1">
      <alignment vertical="center" wrapText="1"/>
    </xf>
    <xf numFmtId="0" fontId="5" fillId="0" borderId="0" xfId="0" applyFont="1" applyFill="1" applyAlignment="1" applyProtection="1">
      <alignment horizontal="left" vertical="center" wrapText="1"/>
    </xf>
    <xf numFmtId="14" fontId="0" fillId="0" borderId="0" xfId="0" applyNumberFormat="1" applyFont="1" applyFill="1" applyAlignment="1" applyProtection="1">
      <alignment vertical="center" wrapText="1"/>
    </xf>
    <xf numFmtId="0" fontId="1" fillId="0" borderId="0" xfId="0" applyFont="1" applyFill="1" applyAlignment="1" applyProtection="1">
      <alignment horizontal="left" vertical="center" wrapText="1"/>
    </xf>
    <xf numFmtId="0" fontId="0" fillId="0" borderId="0" xfId="0" applyFill="1" applyAlignment="1" applyProtection="1">
      <alignment vertical="center" wrapText="1"/>
    </xf>
    <xf numFmtId="0" fontId="18" fillId="0" borderId="0" xfId="0" applyFont="1" applyFill="1" applyAlignment="1" applyProtection="1">
      <alignment horizontal="left" vertical="center" wrapText="1"/>
    </xf>
    <xf numFmtId="9" fontId="9" fillId="0" borderId="0" xfId="4" applyFont="1" applyProtection="1"/>
    <xf numFmtId="0" fontId="0" fillId="0" borderId="0" xfId="0" applyAlignment="1" applyProtection="1">
      <alignment vertical="center" wrapText="1"/>
    </xf>
    <xf numFmtId="0" fontId="12" fillId="0" borderId="0" xfId="0" applyFont="1" applyAlignment="1" applyProtection="1">
      <alignment horizontal="left" vertical="center"/>
      <protection locked="0"/>
    </xf>
    <xf numFmtId="0" fontId="0" fillId="0" borderId="0" xfId="0" applyAlignment="1" applyProtection="1">
      <alignment horizontal="left" vertical="center"/>
      <protection locked="0"/>
    </xf>
    <xf numFmtId="0" fontId="0" fillId="6" borderId="1" xfId="0" quotePrefix="1" applyFill="1" applyBorder="1" applyAlignment="1" applyProtection="1">
      <alignment horizontal="left" vertical="center"/>
    </xf>
    <xf numFmtId="14" fontId="0" fillId="0" borderId="0" xfId="0" applyNumberFormat="1" applyAlignment="1" applyProtection="1">
      <alignment horizontal="left" vertical="center"/>
      <protection locked="0"/>
    </xf>
    <xf numFmtId="0" fontId="0" fillId="10" borderId="1" xfId="0" quotePrefix="1" applyFill="1" applyBorder="1" applyAlignment="1" applyProtection="1">
      <alignment horizontal="left" vertical="center"/>
    </xf>
    <xf numFmtId="10" fontId="9" fillId="17" borderId="1" xfId="4" applyNumberFormat="1" applyFont="1" applyFill="1" applyBorder="1" applyAlignment="1" applyProtection="1">
      <alignment horizontal="left" vertical="center"/>
    </xf>
    <xf numFmtId="9" fontId="32" fillId="0" borderId="1" xfId="4" applyFont="1" applyBorder="1" applyAlignment="1" applyProtection="1">
      <alignment horizontal="left" vertical="center"/>
    </xf>
    <xf numFmtId="0" fontId="0" fillId="0" borderId="0" xfId="0" applyBorder="1" applyAlignment="1">
      <alignment horizontal="left" vertical="center" wrapText="1"/>
    </xf>
    <xf numFmtId="0" fontId="12" fillId="0" borderId="7" xfId="0" applyFont="1" applyBorder="1" applyAlignment="1" applyProtection="1">
      <alignment horizontal="left" vertical="center"/>
    </xf>
    <xf numFmtId="0" fontId="12" fillId="0" borderId="7" xfId="0" applyFont="1" applyFill="1" applyBorder="1" applyAlignment="1" applyProtection="1">
      <alignment horizontal="left" vertical="center" wrapText="1"/>
    </xf>
    <xf numFmtId="0" fontId="12" fillId="6" borderId="20" xfId="0" applyFont="1" applyFill="1" applyBorder="1" applyAlignment="1" applyProtection="1">
      <alignment horizontal="left" vertical="center"/>
    </xf>
    <xf numFmtId="0" fontId="0" fillId="6" borderId="21" xfId="0" applyFill="1" applyBorder="1" applyAlignment="1" applyProtection="1">
      <alignment horizontal="left" vertical="center"/>
    </xf>
    <xf numFmtId="0" fontId="0" fillId="6" borderId="21" xfId="0" quotePrefix="1" applyFill="1" applyBorder="1" applyAlignment="1" applyProtection="1">
      <alignment horizontal="left" vertical="center"/>
    </xf>
    <xf numFmtId="0" fontId="12" fillId="6" borderId="23" xfId="0" applyFont="1" applyFill="1" applyBorder="1" applyAlignment="1" applyProtection="1">
      <alignment horizontal="left" vertical="center"/>
    </xf>
    <xf numFmtId="14" fontId="12" fillId="6" borderId="25" xfId="0" applyNumberFormat="1" applyFont="1" applyFill="1" applyBorder="1" applyAlignment="1" applyProtection="1">
      <alignment horizontal="left" vertical="center"/>
    </xf>
    <xf numFmtId="0" fontId="0" fillId="6" borderId="26" xfId="0" applyFill="1" applyBorder="1" applyAlignment="1" applyProtection="1">
      <alignment horizontal="left" vertical="center"/>
    </xf>
    <xf numFmtId="0" fontId="0" fillId="6" borderId="26" xfId="0" quotePrefix="1" applyFill="1" applyBorder="1" applyAlignment="1" applyProtection="1">
      <alignment horizontal="left" vertical="center"/>
    </xf>
    <xf numFmtId="14" fontId="0" fillId="6" borderId="26" xfId="0" applyNumberFormat="1" applyFill="1" applyBorder="1" applyAlignment="1" applyProtection="1">
      <alignment horizontal="left" vertical="center"/>
    </xf>
    <xf numFmtId="0" fontId="12" fillId="10" borderId="20" xfId="0" applyFont="1" applyFill="1" applyBorder="1" applyAlignment="1" applyProtection="1">
      <alignment horizontal="left" vertical="center"/>
    </xf>
    <xf numFmtId="0" fontId="0" fillId="10" borderId="21" xfId="0" applyFill="1" applyBorder="1" applyAlignment="1" applyProtection="1">
      <alignment horizontal="left" vertical="center"/>
    </xf>
    <xf numFmtId="0" fontId="0" fillId="10" borderId="21" xfId="0" quotePrefix="1" applyFill="1" applyBorder="1" applyAlignment="1" applyProtection="1">
      <alignment horizontal="left" vertical="center"/>
    </xf>
    <xf numFmtId="0" fontId="12" fillId="10" borderId="23" xfId="0" applyFont="1" applyFill="1" applyBorder="1" applyAlignment="1" applyProtection="1">
      <alignment horizontal="left" vertical="center"/>
    </xf>
    <xf numFmtId="0" fontId="12" fillId="10" borderId="25" xfId="0" applyFont="1" applyFill="1" applyBorder="1" applyAlignment="1" applyProtection="1">
      <alignment horizontal="left" vertical="center"/>
    </xf>
    <xf numFmtId="0" fontId="0" fillId="10" borderId="26" xfId="0" applyFill="1" applyBorder="1" applyAlignment="1" applyProtection="1">
      <alignment horizontal="left" vertical="center"/>
    </xf>
    <xf numFmtId="0" fontId="12" fillId="3" borderId="20" xfId="0" applyFont="1" applyFill="1" applyBorder="1" applyAlignment="1" applyProtection="1">
      <alignment horizontal="left" vertical="center"/>
    </xf>
    <xf numFmtId="0" fontId="0" fillId="3" borderId="21" xfId="0" applyFill="1" applyBorder="1" applyAlignment="1" applyProtection="1">
      <alignment horizontal="left" vertical="center"/>
    </xf>
    <xf numFmtId="0" fontId="12" fillId="3" borderId="23" xfId="0" applyFont="1" applyFill="1" applyBorder="1" applyAlignment="1" applyProtection="1">
      <alignment horizontal="left" vertical="center"/>
    </xf>
    <xf numFmtId="0" fontId="12" fillId="3" borderId="25" xfId="0" applyFont="1" applyFill="1" applyBorder="1" applyAlignment="1" applyProtection="1">
      <alignment horizontal="left" vertical="center"/>
    </xf>
    <xf numFmtId="0" fontId="0" fillId="3" borderId="26" xfId="0" applyFill="1" applyBorder="1" applyAlignment="1" applyProtection="1">
      <alignment horizontal="left" vertical="center"/>
    </xf>
    <xf numFmtId="0" fontId="12" fillId="11" borderId="20" xfId="0" applyFont="1" applyFill="1" applyBorder="1" applyAlignment="1" applyProtection="1">
      <alignment horizontal="left" vertical="center"/>
    </xf>
    <xf numFmtId="0" fontId="0" fillId="11" borderId="21" xfId="0" applyFill="1" applyBorder="1" applyAlignment="1" applyProtection="1">
      <alignment horizontal="left" vertical="center"/>
    </xf>
    <xf numFmtId="0" fontId="12" fillId="11" borderId="23" xfId="0" applyFont="1" applyFill="1" applyBorder="1" applyAlignment="1" applyProtection="1">
      <alignment horizontal="left" vertical="center"/>
    </xf>
    <xf numFmtId="14" fontId="12" fillId="11" borderId="23" xfId="0" applyNumberFormat="1" applyFont="1" applyFill="1" applyBorder="1" applyAlignment="1" applyProtection="1">
      <alignment horizontal="left" vertical="center"/>
    </xf>
    <xf numFmtId="0" fontId="12" fillId="11" borderId="25" xfId="0" applyFont="1" applyFill="1" applyBorder="1" applyAlignment="1" applyProtection="1">
      <alignment horizontal="left" vertical="center"/>
    </xf>
    <xf numFmtId="0" fontId="0" fillId="11" borderId="26" xfId="0" applyFill="1" applyBorder="1" applyAlignment="1" applyProtection="1">
      <alignment horizontal="left" vertical="center"/>
    </xf>
    <xf numFmtId="0" fontId="12" fillId="12" borderId="20" xfId="0" applyFont="1" applyFill="1" applyBorder="1" applyAlignment="1" applyProtection="1">
      <alignment horizontal="left" vertical="center"/>
    </xf>
    <xf numFmtId="0" fontId="0" fillId="12" borderId="21" xfId="0" applyFill="1" applyBorder="1" applyAlignment="1" applyProtection="1">
      <alignment horizontal="left" vertical="center"/>
    </xf>
    <xf numFmtId="0" fontId="12" fillId="12" borderId="23" xfId="0" applyFont="1" applyFill="1" applyBorder="1" applyAlignment="1" applyProtection="1">
      <alignment horizontal="left" vertical="center"/>
    </xf>
    <xf numFmtId="0" fontId="12" fillId="12" borderId="25" xfId="0" applyFont="1" applyFill="1" applyBorder="1" applyAlignment="1" applyProtection="1">
      <alignment horizontal="left" vertical="center"/>
    </xf>
    <xf numFmtId="0" fontId="0" fillId="12" borderId="26" xfId="0" applyFill="1" applyBorder="1" applyAlignment="1" applyProtection="1">
      <alignment horizontal="left" vertical="center"/>
    </xf>
    <xf numFmtId="0" fontId="12" fillId="13" borderId="20" xfId="0" applyFont="1" applyFill="1" applyBorder="1" applyAlignment="1" applyProtection="1">
      <alignment horizontal="left" vertical="center"/>
    </xf>
    <xf numFmtId="0" fontId="0" fillId="13" borderId="21" xfId="0" applyFill="1" applyBorder="1" applyAlignment="1" applyProtection="1">
      <alignment horizontal="left" vertical="center"/>
    </xf>
    <xf numFmtId="0" fontId="12" fillId="13" borderId="23" xfId="0" applyFont="1" applyFill="1" applyBorder="1" applyAlignment="1" applyProtection="1">
      <alignment horizontal="left" vertical="center"/>
    </xf>
    <xf numFmtId="0" fontId="12" fillId="13" borderId="25" xfId="0" applyFont="1" applyFill="1" applyBorder="1" applyAlignment="1" applyProtection="1">
      <alignment horizontal="left" vertical="center"/>
    </xf>
    <xf numFmtId="0" fontId="0" fillId="13" borderId="26" xfId="0" applyFill="1" applyBorder="1" applyAlignment="1" applyProtection="1">
      <alignment horizontal="left" vertical="center"/>
    </xf>
    <xf numFmtId="0" fontId="12" fillId="14" borderId="20" xfId="0" applyFont="1" applyFill="1" applyBorder="1" applyAlignment="1" applyProtection="1">
      <alignment horizontal="left" vertical="center"/>
    </xf>
    <xf numFmtId="0" fontId="0" fillId="14" borderId="21" xfId="0" applyFill="1" applyBorder="1" applyAlignment="1" applyProtection="1">
      <alignment horizontal="left" vertical="center"/>
    </xf>
    <xf numFmtId="0" fontId="12" fillId="14" borderId="23" xfId="0" applyFont="1" applyFill="1" applyBorder="1" applyAlignment="1" applyProtection="1">
      <alignment horizontal="left" vertical="center"/>
    </xf>
    <xf numFmtId="14" fontId="12" fillId="14" borderId="23" xfId="0" applyNumberFormat="1" applyFont="1" applyFill="1" applyBorder="1" applyAlignment="1" applyProtection="1">
      <alignment horizontal="left" vertical="center"/>
    </xf>
    <xf numFmtId="14" fontId="12" fillId="14" borderId="25" xfId="0" applyNumberFormat="1" applyFont="1" applyFill="1" applyBorder="1" applyAlignment="1" applyProtection="1">
      <alignment horizontal="left" vertical="center"/>
    </xf>
    <xf numFmtId="0" fontId="0" fillId="14" borderId="26" xfId="0" applyFill="1" applyBorder="1" applyAlignment="1" applyProtection="1">
      <alignment horizontal="left" vertical="center"/>
    </xf>
    <xf numFmtId="14" fontId="0" fillId="14" borderId="26" xfId="0" applyNumberFormat="1" applyFill="1" applyBorder="1" applyAlignment="1" applyProtection="1">
      <alignment horizontal="left" vertical="center"/>
    </xf>
    <xf numFmtId="14" fontId="12" fillId="15" borderId="23" xfId="0" applyNumberFormat="1" applyFont="1" applyFill="1" applyBorder="1" applyAlignment="1" applyProtection="1">
      <alignment horizontal="left" vertical="center"/>
    </xf>
    <xf numFmtId="14" fontId="12" fillId="16" borderId="20" xfId="0" applyNumberFormat="1" applyFont="1" applyFill="1" applyBorder="1" applyAlignment="1" applyProtection="1">
      <alignment horizontal="left" vertical="center"/>
    </xf>
    <xf numFmtId="0" fontId="0" fillId="16" borderId="21" xfId="0" applyFill="1" applyBorder="1" applyAlignment="1" applyProtection="1">
      <alignment horizontal="left" vertical="center"/>
    </xf>
    <xf numFmtId="14" fontId="0" fillId="16" borderId="21" xfId="0" applyNumberFormat="1" applyFill="1" applyBorder="1" applyAlignment="1" applyProtection="1">
      <alignment horizontal="left" vertical="center"/>
    </xf>
    <xf numFmtId="14" fontId="12" fillId="16" borderId="23" xfId="0" applyNumberFormat="1" applyFont="1" applyFill="1" applyBorder="1" applyAlignment="1" applyProtection="1">
      <alignment horizontal="left" vertical="center"/>
    </xf>
    <xf numFmtId="0" fontId="12" fillId="17" borderId="20" xfId="0" applyFont="1" applyFill="1" applyBorder="1" applyAlignment="1" applyProtection="1">
      <alignment horizontal="left" vertical="center"/>
    </xf>
    <xf numFmtId="0" fontId="0" fillId="17" borderId="21" xfId="0" applyFill="1" applyBorder="1" applyAlignment="1" applyProtection="1">
      <alignment horizontal="left" vertical="center"/>
    </xf>
    <xf numFmtId="0" fontId="12" fillId="17" borderId="23" xfId="0" applyFont="1" applyFill="1" applyBorder="1" applyAlignment="1" applyProtection="1">
      <alignment horizontal="left" vertical="center"/>
    </xf>
    <xf numFmtId="10" fontId="12" fillId="17" borderId="23" xfId="4" applyNumberFormat="1" applyFont="1" applyFill="1" applyBorder="1" applyAlignment="1" applyProtection="1">
      <alignment horizontal="left" vertical="center"/>
    </xf>
    <xf numFmtId="0" fontId="12" fillId="18" borderId="20" xfId="0" applyFont="1" applyFill="1" applyBorder="1" applyAlignment="1" applyProtection="1">
      <alignment horizontal="left" vertical="center"/>
    </xf>
    <xf numFmtId="0" fontId="0" fillId="18" borderId="21" xfId="0" applyFill="1" applyBorder="1" applyAlignment="1" applyProtection="1">
      <alignment horizontal="left" vertical="center"/>
    </xf>
    <xf numFmtId="0" fontId="12" fillId="18" borderId="23" xfId="0" applyFont="1" applyFill="1" applyBorder="1" applyAlignment="1" applyProtection="1">
      <alignment horizontal="left" vertical="center"/>
    </xf>
    <xf numFmtId="0" fontId="33" fillId="18" borderId="23" xfId="0" applyFont="1" applyFill="1" applyBorder="1" applyAlignment="1" applyProtection="1">
      <alignment horizontal="left" vertical="center"/>
    </xf>
    <xf numFmtId="0" fontId="12" fillId="18" borderId="25" xfId="0" applyFont="1" applyFill="1" applyBorder="1" applyAlignment="1" applyProtection="1">
      <alignment horizontal="left" vertical="center"/>
    </xf>
    <xf numFmtId="0" fontId="0" fillId="18" borderId="26" xfId="0" applyFill="1" applyBorder="1" applyAlignment="1" applyProtection="1">
      <alignment horizontal="left" vertical="center"/>
    </xf>
    <xf numFmtId="0" fontId="12" fillId="19" borderId="20" xfId="0" applyFont="1" applyFill="1" applyBorder="1" applyAlignment="1" applyProtection="1">
      <alignment horizontal="left" vertical="center"/>
    </xf>
    <xf numFmtId="0" fontId="0" fillId="19" borderId="21" xfId="0" applyFill="1" applyBorder="1" applyAlignment="1" applyProtection="1">
      <alignment horizontal="left" vertical="center"/>
    </xf>
    <xf numFmtId="0" fontId="12" fillId="19" borderId="23" xfId="0" applyFont="1" applyFill="1" applyBorder="1" applyAlignment="1" applyProtection="1">
      <alignment horizontal="left" vertical="center"/>
    </xf>
    <xf numFmtId="0" fontId="33" fillId="19" borderId="23" xfId="0" applyFont="1" applyFill="1" applyBorder="1" applyAlignment="1" applyProtection="1">
      <alignment horizontal="left" vertical="center"/>
    </xf>
    <xf numFmtId="0" fontId="12" fillId="19" borderId="25" xfId="0" applyFont="1" applyFill="1" applyBorder="1" applyAlignment="1" applyProtection="1">
      <alignment horizontal="left" vertical="center"/>
    </xf>
    <xf numFmtId="0" fontId="0" fillId="19" borderId="26" xfId="0" applyFill="1" applyBorder="1" applyAlignment="1" applyProtection="1">
      <alignment horizontal="left" vertical="center"/>
    </xf>
    <xf numFmtId="0" fontId="12" fillId="20" borderId="20" xfId="0" applyFont="1" applyFill="1" applyBorder="1" applyAlignment="1" applyProtection="1">
      <alignment horizontal="left" vertical="center"/>
    </xf>
    <xf numFmtId="0" fontId="0" fillId="20" borderId="21" xfId="0" applyFill="1" applyBorder="1" applyAlignment="1" applyProtection="1">
      <alignment horizontal="left" vertical="center"/>
    </xf>
    <xf numFmtId="0" fontId="12" fillId="20" borderId="23" xfId="0" applyFont="1" applyFill="1" applyBorder="1" applyAlignment="1" applyProtection="1">
      <alignment horizontal="left" vertical="center"/>
    </xf>
    <xf numFmtId="0" fontId="12" fillId="20" borderId="25" xfId="0" applyFont="1" applyFill="1" applyBorder="1" applyAlignment="1" applyProtection="1">
      <alignment horizontal="left" vertical="center"/>
    </xf>
    <xf numFmtId="0" fontId="0" fillId="20" borderId="26" xfId="0" applyFill="1" applyBorder="1" applyAlignment="1" applyProtection="1">
      <alignment horizontal="left" vertical="center"/>
    </xf>
    <xf numFmtId="44" fontId="0" fillId="20" borderId="26" xfId="1" applyFont="1" applyFill="1" applyBorder="1" applyAlignment="1" applyProtection="1">
      <alignment horizontal="left" vertical="center"/>
    </xf>
    <xf numFmtId="0" fontId="33" fillId="21" borderId="20" xfId="0" applyFont="1" applyFill="1" applyBorder="1" applyAlignment="1" applyProtection="1">
      <alignment horizontal="left" vertical="center"/>
    </xf>
    <xf numFmtId="0" fontId="0" fillId="21" borderId="21" xfId="0" applyFill="1" applyBorder="1" applyAlignment="1" applyProtection="1">
      <alignment horizontal="left" vertical="center"/>
    </xf>
    <xf numFmtId="44" fontId="0" fillId="21" borderId="21" xfId="1" applyFont="1" applyFill="1" applyBorder="1" applyAlignment="1" applyProtection="1">
      <alignment horizontal="left" vertical="center"/>
    </xf>
    <xf numFmtId="0" fontId="33" fillId="21" borderId="23" xfId="0" applyFont="1" applyFill="1" applyBorder="1" applyAlignment="1" applyProtection="1">
      <alignment horizontal="left" vertical="center"/>
    </xf>
    <xf numFmtId="0" fontId="12" fillId="21" borderId="23" xfId="0" applyFont="1" applyFill="1" applyBorder="1" applyAlignment="1" applyProtection="1">
      <alignment horizontal="left" vertical="center"/>
    </xf>
    <xf numFmtId="9" fontId="32" fillId="0" borderId="20" xfId="4" applyFont="1" applyBorder="1" applyAlignment="1" applyProtection="1">
      <alignment horizontal="left" vertical="center"/>
    </xf>
    <xf numFmtId="9" fontId="32" fillId="0" borderId="21" xfId="4" applyFont="1" applyBorder="1" applyAlignment="1" applyProtection="1">
      <alignment horizontal="left" vertical="center"/>
    </xf>
    <xf numFmtId="9" fontId="0" fillId="0" borderId="21" xfId="4" applyFont="1" applyBorder="1" applyAlignment="1" applyProtection="1">
      <alignment horizontal="left" vertical="center"/>
    </xf>
    <xf numFmtId="14" fontId="32" fillId="0" borderId="23" xfId="0" applyNumberFormat="1" applyFont="1" applyBorder="1" applyAlignment="1" applyProtection="1">
      <alignment horizontal="left" vertical="center"/>
    </xf>
    <xf numFmtId="9" fontId="32" fillId="0" borderId="23" xfId="4" applyFont="1" applyBorder="1" applyAlignment="1" applyProtection="1">
      <alignment horizontal="left" vertical="center"/>
    </xf>
    <xf numFmtId="0" fontId="12" fillId="0" borderId="23" xfId="0" applyFont="1" applyBorder="1" applyAlignment="1" applyProtection="1">
      <alignment horizontal="left" vertical="center" wrapText="1"/>
    </xf>
    <xf numFmtId="0" fontId="12" fillId="0" borderId="23" xfId="0" applyFont="1" applyFill="1" applyBorder="1" applyAlignment="1" applyProtection="1">
      <alignment horizontal="left" vertical="center" wrapText="1"/>
    </xf>
    <xf numFmtId="0" fontId="0" fillId="0" borderId="0" xfId="0" applyAlignment="1">
      <alignment horizontal="center" vertical="center"/>
    </xf>
    <xf numFmtId="0" fontId="0" fillId="0" borderId="0" xfId="0"/>
    <xf numFmtId="0" fontId="16" fillId="4" borderId="1" xfId="0" applyFont="1" applyFill="1" applyBorder="1" applyAlignment="1" applyProtection="1">
      <alignment horizontal="left" vertical="center" wrapText="1"/>
      <protection locked="0"/>
    </xf>
    <xf numFmtId="0" fontId="12" fillId="0" borderId="0" xfId="0" applyFont="1"/>
    <xf numFmtId="44" fontId="0" fillId="0" borderId="0" xfId="1" applyFont="1" applyProtection="1">
      <protection locked="0"/>
    </xf>
    <xf numFmtId="44" fontId="0" fillId="0" borderId="0" xfId="1" applyFont="1"/>
    <xf numFmtId="0" fontId="27" fillId="0" borderId="0" xfId="0" applyFont="1" applyProtection="1">
      <protection locked="0"/>
    </xf>
    <xf numFmtId="0" fontId="35" fillId="0" borderId="0" xfId="0" applyFont="1" applyAlignment="1" applyProtection="1">
      <alignment horizontal="left" vertical="center" wrapText="1"/>
      <protection locked="0"/>
    </xf>
    <xf numFmtId="0" fontId="35" fillId="0" borderId="0" xfId="0" applyFont="1" applyAlignment="1">
      <alignment horizontal="left" vertical="center" wrapText="1"/>
    </xf>
    <xf numFmtId="0" fontId="35" fillId="0" borderId="0" xfId="0" applyFont="1" applyAlignment="1">
      <alignment horizontal="center" vertical="center" wrapText="1"/>
    </xf>
    <xf numFmtId="0" fontId="27" fillId="0" borderId="0" xfId="0" applyFont="1" applyAlignment="1">
      <alignment horizontal="center" vertical="center" wrapText="1"/>
    </xf>
    <xf numFmtId="0" fontId="27" fillId="0" borderId="0" xfId="0" applyFont="1"/>
    <xf numFmtId="0" fontId="0" fillId="0" borderId="0" xfId="0" applyAlignment="1" applyProtection="1">
      <alignment horizontal="center" vertical="center"/>
      <protection locked="0"/>
    </xf>
    <xf numFmtId="0" fontId="12" fillId="0" borderId="0" xfId="0" applyFont="1" applyAlignment="1" applyProtection="1">
      <alignment horizontal="center" vertical="center" wrapText="1"/>
      <protection locked="0"/>
    </xf>
    <xf numFmtId="0" fontId="0" fillId="0" borderId="0" xfId="0" applyFont="1" applyBorder="1" applyAlignment="1" applyProtection="1">
      <alignment horizontal="left" vertical="center"/>
      <protection locked="0"/>
    </xf>
    <xf numFmtId="0" fontId="0" fillId="0" borderId="0" xfId="0" applyFont="1" applyFill="1" applyBorder="1" applyAlignment="1" applyProtection="1">
      <alignment horizontal="left" vertical="center"/>
      <protection locked="0"/>
    </xf>
    <xf numFmtId="0" fontId="16" fillId="0" borderId="0" xfId="0" applyFont="1" applyBorder="1" applyAlignment="1" applyProtection="1">
      <alignment horizontal="left" vertical="center"/>
      <protection locked="0"/>
    </xf>
    <xf numFmtId="0" fontId="18" fillId="0" borderId="0" xfId="0" applyFont="1" applyFill="1" applyBorder="1" applyAlignment="1" applyProtection="1">
      <alignment horizontal="left" vertical="center"/>
      <protection locked="0"/>
    </xf>
    <xf numFmtId="0" fontId="17" fillId="0" borderId="0" xfId="0" applyFont="1" applyBorder="1" applyAlignment="1" applyProtection="1">
      <alignment horizontal="left" vertical="center"/>
      <protection locked="0"/>
    </xf>
    <xf numFmtId="0" fontId="0" fillId="0" borderId="0" xfId="0" applyFont="1" applyFill="1" applyBorder="1" applyAlignment="1" applyProtection="1">
      <alignment horizontal="left" vertical="center" wrapText="1"/>
      <protection locked="0"/>
    </xf>
    <xf numFmtId="0" fontId="0" fillId="0" borderId="0" xfId="0" applyAlignment="1" applyProtection="1">
      <alignment horizontal="left" vertical="center"/>
    </xf>
    <xf numFmtId="14" fontId="0" fillId="0" borderId="0" xfId="0" applyNumberFormat="1" applyAlignment="1" applyProtection="1">
      <alignment horizontal="left" vertical="center"/>
    </xf>
    <xf numFmtId="44" fontId="0" fillId="0" borderId="1" xfId="1" applyFont="1" applyBorder="1" applyAlignment="1" applyProtection="1">
      <alignment horizontal="left" vertical="center"/>
    </xf>
    <xf numFmtId="0" fontId="28" fillId="9" borderId="7" xfId="0" applyFont="1" applyFill="1" applyBorder="1" applyAlignment="1" applyProtection="1">
      <alignment vertical="center" wrapText="1"/>
    </xf>
    <xf numFmtId="0" fontId="28" fillId="0" borderId="0" xfId="0" applyFont="1" applyFill="1" applyBorder="1" applyAlignment="1" applyProtection="1">
      <alignment horizontal="left" vertical="center" wrapText="1"/>
    </xf>
    <xf numFmtId="44" fontId="0" fillId="0" borderId="0" xfId="0" applyNumberFormat="1"/>
    <xf numFmtId="0" fontId="0" fillId="0" borderId="36" xfId="0" applyFont="1" applyFill="1" applyBorder="1" applyAlignment="1" applyProtection="1">
      <alignment horizontal="left" vertical="center" wrapText="1"/>
      <protection locked="0"/>
    </xf>
    <xf numFmtId="0" fontId="0" fillId="0" borderId="10" xfId="0" applyFont="1" applyFill="1" applyBorder="1" applyAlignment="1" applyProtection="1">
      <alignment horizontal="left" vertical="center" wrapText="1"/>
      <protection locked="0"/>
    </xf>
    <xf numFmtId="0" fontId="0" fillId="0" borderId="36" xfId="0" applyFont="1" applyBorder="1" applyAlignment="1" applyProtection="1">
      <alignment horizontal="left" vertical="center" wrapText="1"/>
      <protection locked="0"/>
    </xf>
    <xf numFmtId="0" fontId="0" fillId="0" borderId="5" xfId="0" applyFont="1" applyBorder="1" applyAlignment="1" applyProtection="1">
      <alignment horizontal="left" vertical="center" wrapText="1"/>
      <protection locked="0"/>
    </xf>
    <xf numFmtId="0" fontId="0" fillId="0" borderId="10" xfId="0" applyFont="1" applyBorder="1" applyAlignment="1" applyProtection="1">
      <alignment horizontal="left" vertical="center" wrapText="1"/>
      <protection locked="0"/>
    </xf>
    <xf numFmtId="0" fontId="16" fillId="0" borderId="36" xfId="0" applyFont="1" applyBorder="1" applyAlignment="1" applyProtection="1">
      <alignment horizontal="left" vertical="center" wrapText="1"/>
      <protection locked="0"/>
    </xf>
    <xf numFmtId="0" fontId="16" fillId="0" borderId="5" xfId="0" applyFont="1" applyBorder="1" applyAlignment="1" applyProtection="1">
      <alignment horizontal="left" vertical="center" wrapText="1"/>
      <protection locked="0"/>
    </xf>
    <xf numFmtId="0" fontId="16" fillId="0" borderId="10" xfId="0" applyFont="1" applyBorder="1" applyAlignment="1" applyProtection="1">
      <alignment horizontal="left" vertical="center" wrapText="1"/>
      <protection locked="0"/>
    </xf>
    <xf numFmtId="0" fontId="17" fillId="0" borderId="36" xfId="0" applyFont="1" applyBorder="1" applyAlignment="1" applyProtection="1">
      <alignment horizontal="left" vertical="center" wrapText="1"/>
      <protection locked="0"/>
    </xf>
    <xf numFmtId="0" fontId="17" fillId="0" borderId="5" xfId="0" applyFont="1" applyBorder="1" applyAlignment="1" applyProtection="1">
      <alignment horizontal="left" vertical="center" wrapText="1"/>
      <protection locked="0"/>
    </xf>
    <xf numFmtId="0" fontId="17" fillId="0" borderId="10" xfId="0" applyFont="1" applyBorder="1" applyAlignment="1" applyProtection="1">
      <alignment horizontal="left" vertical="center" wrapText="1"/>
      <protection locked="0"/>
    </xf>
    <xf numFmtId="0" fontId="0" fillId="0" borderId="12" xfId="0" applyFont="1" applyBorder="1" applyAlignment="1" applyProtection="1">
      <alignment horizontal="left" vertical="center" wrapText="1"/>
      <protection locked="0"/>
    </xf>
    <xf numFmtId="0" fontId="0" fillId="0" borderId="6" xfId="0" applyFont="1" applyBorder="1" applyAlignment="1" applyProtection="1">
      <alignment horizontal="left" vertical="center" wrapText="1"/>
      <protection locked="0"/>
    </xf>
    <xf numFmtId="0" fontId="0" fillId="0" borderId="37" xfId="0" applyFont="1" applyBorder="1" applyAlignment="1" applyProtection="1">
      <alignment horizontal="left" vertical="center" wrapText="1"/>
      <protection locked="0"/>
    </xf>
    <xf numFmtId="0" fontId="0" fillId="0" borderId="0" xfId="0" applyFont="1" applyAlignment="1">
      <alignment horizontal="left" vertical="center" wrapText="1"/>
    </xf>
    <xf numFmtId="0" fontId="0" fillId="6" borderId="22" xfId="0" applyFill="1" applyBorder="1" applyAlignment="1" applyProtection="1">
      <alignment horizontal="left" vertical="center" wrapText="1"/>
    </xf>
    <xf numFmtId="0" fontId="0" fillId="6" borderId="24" xfId="0" applyFill="1" applyBorder="1" applyAlignment="1" applyProtection="1">
      <alignment horizontal="left" vertical="center" wrapText="1"/>
    </xf>
    <xf numFmtId="0" fontId="0" fillId="10" borderId="22" xfId="0" applyFill="1" applyBorder="1" applyAlignment="1" applyProtection="1">
      <alignment horizontal="left" vertical="center" wrapText="1"/>
    </xf>
    <xf numFmtId="0" fontId="0" fillId="10" borderId="24" xfId="0" applyFill="1" applyBorder="1" applyAlignment="1" applyProtection="1">
      <alignment horizontal="left" vertical="center" wrapText="1"/>
    </xf>
    <xf numFmtId="0" fontId="0" fillId="3" borderId="22" xfId="0" applyFill="1" applyBorder="1" applyAlignment="1" applyProtection="1">
      <alignment horizontal="left" vertical="center" wrapText="1"/>
    </xf>
    <xf numFmtId="0" fontId="0" fillId="3" borderId="24" xfId="0" applyFill="1" applyBorder="1" applyAlignment="1" applyProtection="1">
      <alignment horizontal="left" vertical="center" wrapText="1"/>
    </xf>
    <xf numFmtId="0" fontId="0" fillId="11" borderId="24" xfId="0" applyFill="1" applyBorder="1" applyAlignment="1" applyProtection="1">
      <alignment horizontal="left" vertical="center" wrapText="1"/>
    </xf>
    <xf numFmtId="14" fontId="0" fillId="11" borderId="24" xfId="0" applyNumberFormat="1" applyFill="1" applyBorder="1" applyAlignment="1" applyProtection="1">
      <alignment horizontal="left" vertical="center" wrapText="1"/>
    </xf>
    <xf numFmtId="0" fontId="0" fillId="12" borderId="22" xfId="0" applyFill="1" applyBorder="1" applyAlignment="1" applyProtection="1">
      <alignment horizontal="left" vertical="center" wrapText="1"/>
    </xf>
    <xf numFmtId="0" fontId="0" fillId="12" borderId="24" xfId="0" applyFill="1" applyBorder="1" applyAlignment="1" applyProtection="1">
      <alignment horizontal="left" vertical="center" wrapText="1"/>
    </xf>
    <xf numFmtId="0" fontId="0" fillId="13" borderId="24" xfId="0" applyFill="1" applyBorder="1" applyAlignment="1" applyProtection="1">
      <alignment horizontal="left" vertical="center" wrapText="1"/>
    </xf>
    <xf numFmtId="0" fontId="0" fillId="0" borderId="0" xfId="0" applyAlignment="1" applyProtection="1">
      <alignment horizontal="left" vertical="center" wrapText="1"/>
      <protection locked="0"/>
    </xf>
    <xf numFmtId="0" fontId="18" fillId="0" borderId="5" xfId="0" applyFont="1" applyFill="1" applyBorder="1" applyAlignment="1" applyProtection="1">
      <alignment horizontal="left" vertical="center" wrapText="1"/>
      <protection locked="0"/>
    </xf>
    <xf numFmtId="0" fontId="26" fillId="0" borderId="4" xfId="0" applyFont="1" applyBorder="1" applyAlignment="1" applyProtection="1">
      <alignment horizontal="center" vertical="center" wrapText="1"/>
    </xf>
    <xf numFmtId="0" fontId="26" fillId="0" borderId="7" xfId="0" applyFont="1" applyBorder="1" applyAlignment="1" applyProtection="1">
      <alignment horizontal="center" vertical="center" wrapText="1"/>
    </xf>
    <xf numFmtId="0" fontId="26" fillId="0" borderId="35" xfId="0" applyFont="1" applyBorder="1" applyAlignment="1" applyProtection="1">
      <alignment horizontal="center" vertical="center" wrapText="1"/>
    </xf>
    <xf numFmtId="0" fontId="36" fillId="0" borderId="0" xfId="0" applyFont="1"/>
    <xf numFmtId="0" fontId="37" fillId="9" borderId="7" xfId="0" applyFont="1" applyFill="1" applyBorder="1" applyAlignment="1" applyProtection="1">
      <alignment horizontal="left" vertical="center" wrapText="1"/>
    </xf>
    <xf numFmtId="0" fontId="12" fillId="25" borderId="7" xfId="0" applyFont="1" applyFill="1" applyBorder="1" applyAlignment="1" applyProtection="1">
      <alignment horizontal="left" vertical="center" wrapText="1"/>
    </xf>
    <xf numFmtId="0" fontId="12" fillId="0" borderId="0" xfId="0" applyFont="1" applyAlignment="1" applyProtection="1">
      <alignment horizontal="left" vertical="center"/>
    </xf>
    <xf numFmtId="0" fontId="0" fillId="22" borderId="28" xfId="0" applyFill="1" applyBorder="1" applyAlignment="1" applyProtection="1">
      <alignment horizontal="left" vertical="center" wrapText="1"/>
    </xf>
    <xf numFmtId="0" fontId="0" fillId="22" borderId="29" xfId="0" applyFill="1" applyBorder="1" applyAlignment="1" applyProtection="1">
      <alignment horizontal="left" vertical="center" wrapText="1"/>
    </xf>
    <xf numFmtId="0" fontId="0" fillId="22" borderId="30" xfId="0" applyFill="1" applyBorder="1" applyAlignment="1" applyProtection="1">
      <alignment horizontal="left" vertical="center" wrapText="1"/>
    </xf>
    <xf numFmtId="0" fontId="0" fillId="23" borderId="29" xfId="0" applyFill="1" applyBorder="1" applyAlignment="1" applyProtection="1">
      <alignment horizontal="left" vertical="center" wrapText="1"/>
    </xf>
    <xf numFmtId="0" fontId="0" fillId="23" borderId="30" xfId="0" applyFill="1" applyBorder="1" applyAlignment="1" applyProtection="1">
      <alignment horizontal="left" vertical="center" wrapText="1"/>
    </xf>
    <xf numFmtId="0" fontId="0" fillId="23" borderId="28" xfId="0" applyFill="1" applyBorder="1" applyAlignment="1" applyProtection="1">
      <alignment horizontal="left" vertical="center" wrapText="1"/>
    </xf>
    <xf numFmtId="0" fontId="14" fillId="22" borderId="28" xfId="0" applyFont="1" applyFill="1" applyBorder="1" applyAlignment="1" applyProtection="1">
      <alignment horizontal="left" vertical="center" wrapText="1"/>
    </xf>
    <xf numFmtId="0" fontId="14" fillId="22" borderId="29" xfId="0" applyFont="1" applyFill="1" applyBorder="1" applyAlignment="1" applyProtection="1">
      <alignment horizontal="left" vertical="center" wrapText="1"/>
    </xf>
    <xf numFmtId="0" fontId="0" fillId="24" borderId="28" xfId="0" applyFill="1" applyBorder="1" applyAlignment="1" applyProtection="1">
      <alignment horizontal="left" vertical="center" wrapText="1"/>
    </xf>
    <xf numFmtId="0" fontId="0" fillId="24" borderId="29" xfId="0" applyFill="1" applyBorder="1" applyAlignment="1" applyProtection="1">
      <alignment horizontal="left" vertical="center" wrapText="1"/>
    </xf>
    <xf numFmtId="0" fontId="0" fillId="24" borderId="30" xfId="0" applyFill="1" applyBorder="1" applyAlignment="1" applyProtection="1">
      <alignment horizontal="left" vertical="center" wrapText="1"/>
    </xf>
    <xf numFmtId="164" fontId="0" fillId="23" borderId="29" xfId="4" applyNumberFormat="1" applyFont="1" applyFill="1" applyBorder="1" applyAlignment="1" applyProtection="1">
      <alignment horizontal="left" vertical="center" wrapText="1"/>
    </xf>
    <xf numFmtId="0" fontId="0" fillId="0" borderId="1" xfId="0" applyFont="1" applyFill="1" applyBorder="1" applyAlignment="1">
      <alignment horizontal="left" vertical="center" wrapText="1"/>
    </xf>
    <xf numFmtId="0" fontId="38" fillId="0" borderId="0" xfId="0" applyFont="1" applyFill="1" applyAlignment="1" applyProtection="1">
      <alignment horizontal="left" vertical="center" wrapText="1"/>
    </xf>
    <xf numFmtId="0" fontId="0" fillId="0" borderId="0" xfId="0" applyFont="1" applyAlignment="1" applyProtection="1">
      <alignment horizontal="left" vertical="center" wrapText="1"/>
    </xf>
    <xf numFmtId="0" fontId="5" fillId="0" borderId="1" xfId="0" applyFont="1" applyBorder="1" applyAlignment="1" applyProtection="1">
      <alignment horizontal="left" vertical="center" wrapText="1"/>
    </xf>
    <xf numFmtId="0" fontId="0" fillId="0" borderId="1" xfId="0" applyFont="1" applyBorder="1" applyAlignment="1" applyProtection="1">
      <alignment horizontal="left" vertical="center" wrapText="1"/>
    </xf>
    <xf numFmtId="14" fontId="0" fillId="0" borderId="0" xfId="0" applyNumberFormat="1" applyFont="1" applyFill="1" applyBorder="1" applyAlignment="1">
      <alignment horizontal="right" vertical="center" wrapText="1"/>
    </xf>
    <xf numFmtId="0" fontId="12" fillId="24" borderId="23" xfId="0" applyFont="1" applyFill="1" applyBorder="1" applyAlignment="1" applyProtection="1">
      <alignment horizontal="left" vertical="center"/>
    </xf>
    <xf numFmtId="0" fontId="0" fillId="24" borderId="1" xfId="0" applyFill="1" applyBorder="1" applyAlignment="1" applyProtection="1">
      <alignment horizontal="left" vertical="center"/>
    </xf>
    <xf numFmtId="14" fontId="0" fillId="24" borderId="1" xfId="0" applyNumberFormat="1" applyFill="1" applyBorder="1" applyAlignment="1" applyProtection="1">
      <alignment horizontal="left" vertical="center"/>
    </xf>
    <xf numFmtId="14" fontId="18" fillId="24" borderId="24" xfId="0" applyNumberFormat="1" applyFont="1" applyFill="1" applyBorder="1" applyAlignment="1" applyProtection="1">
      <alignment horizontal="left" vertical="center" wrapText="1"/>
    </xf>
    <xf numFmtId="0" fontId="0" fillId="0" borderId="0" xfId="0" applyBorder="1" applyAlignment="1" applyProtection="1">
      <alignment horizontal="left" vertical="center"/>
      <protection locked="0"/>
    </xf>
    <xf numFmtId="0" fontId="12" fillId="0" borderId="0" xfId="0" applyFont="1" applyBorder="1" applyAlignment="1" applyProtection="1">
      <alignment horizontal="left" vertical="center"/>
      <protection locked="0"/>
    </xf>
    <xf numFmtId="0" fontId="12" fillId="0" borderId="33" xfId="0" applyFont="1" applyFill="1" applyBorder="1" applyAlignment="1" applyProtection="1">
      <alignment horizontal="left" vertical="center"/>
    </xf>
    <xf numFmtId="0" fontId="14" fillId="10" borderId="1" xfId="0" applyFont="1" applyFill="1" applyBorder="1" applyAlignment="1" applyProtection="1">
      <alignment horizontal="left" vertical="center" wrapText="1"/>
    </xf>
    <xf numFmtId="0" fontId="0" fillId="10" borderId="1" xfId="0" applyFont="1" applyFill="1" applyBorder="1" applyAlignment="1" applyProtection="1">
      <alignment horizontal="left" vertical="center"/>
    </xf>
    <xf numFmtId="0" fontId="0" fillId="10" borderId="1" xfId="0" applyFont="1" applyFill="1" applyBorder="1" applyAlignment="1" applyProtection="1">
      <alignment horizontal="left" vertical="center" wrapText="1"/>
    </xf>
    <xf numFmtId="0" fontId="0" fillId="10" borderId="26" xfId="0" applyFont="1" applyFill="1" applyBorder="1" applyAlignment="1" applyProtection="1">
      <alignment horizontal="left" vertical="center" wrapText="1"/>
    </xf>
    <xf numFmtId="0" fontId="0" fillId="3" borderId="1" xfId="0" applyFont="1" applyFill="1" applyBorder="1" applyAlignment="1" applyProtection="1">
      <alignment horizontal="left" vertical="center" wrapText="1"/>
    </xf>
    <xf numFmtId="0" fontId="0" fillId="3" borderId="26" xfId="0" applyFont="1" applyFill="1" applyBorder="1" applyAlignment="1" applyProtection="1">
      <alignment horizontal="left" vertical="center" wrapText="1"/>
    </xf>
    <xf numFmtId="0" fontId="0" fillId="12" borderId="26" xfId="0" applyFont="1" applyFill="1" applyBorder="1" applyAlignment="1" applyProtection="1">
      <alignment horizontal="left" vertical="center" wrapText="1"/>
    </xf>
    <xf numFmtId="0" fontId="0" fillId="13" borderId="26" xfId="0" applyFont="1" applyFill="1" applyBorder="1" applyAlignment="1" applyProtection="1">
      <alignment horizontal="left" vertical="center" wrapText="1"/>
    </xf>
    <xf numFmtId="0" fontId="0" fillId="15" borderId="1" xfId="0" applyFill="1" applyBorder="1" applyAlignment="1" applyProtection="1">
      <alignment horizontal="left" vertical="center" wrapText="1"/>
    </xf>
    <xf numFmtId="14" fontId="12" fillId="15" borderId="23" xfId="0" applyNumberFormat="1" applyFont="1" applyFill="1" applyBorder="1" applyAlignment="1" applyProtection="1">
      <alignment horizontal="left" vertical="center" wrapText="1"/>
    </xf>
    <xf numFmtId="14" fontId="0" fillId="15" borderId="1" xfId="0" applyNumberFormat="1" applyFill="1" applyBorder="1" applyAlignment="1" applyProtection="1">
      <alignment horizontal="left" vertical="center" wrapText="1"/>
    </xf>
    <xf numFmtId="14" fontId="12" fillId="15" borderId="25" xfId="0" applyNumberFormat="1" applyFont="1" applyFill="1" applyBorder="1" applyAlignment="1" applyProtection="1">
      <alignment horizontal="left" vertical="center" wrapText="1"/>
    </xf>
    <xf numFmtId="0" fontId="0" fillId="15" borderId="26" xfId="0" applyFill="1" applyBorder="1" applyAlignment="1" applyProtection="1">
      <alignment horizontal="left" vertical="center" wrapText="1"/>
    </xf>
    <xf numFmtId="14" fontId="0" fillId="15" borderId="26" xfId="0" applyNumberFormat="1" applyFill="1" applyBorder="1" applyAlignment="1" applyProtection="1">
      <alignment horizontal="left" vertical="center" wrapText="1"/>
    </xf>
    <xf numFmtId="14" fontId="12" fillId="15" borderId="20" xfId="0" applyNumberFormat="1" applyFont="1" applyFill="1" applyBorder="1" applyAlignment="1" applyProtection="1">
      <alignment horizontal="left" vertical="center" wrapText="1"/>
    </xf>
    <xf numFmtId="0" fontId="0" fillId="15" borderId="21" xfId="0" applyFill="1" applyBorder="1" applyAlignment="1" applyProtection="1">
      <alignment horizontal="left" vertical="center" wrapText="1"/>
    </xf>
    <xf numFmtId="14" fontId="0" fillId="15" borderId="21" xfId="0" applyNumberFormat="1" applyFill="1" applyBorder="1" applyAlignment="1" applyProtection="1">
      <alignment horizontal="left" vertical="center" wrapText="1"/>
    </xf>
    <xf numFmtId="14" fontId="12" fillId="16" borderId="23" xfId="0" applyNumberFormat="1" applyFont="1" applyFill="1" applyBorder="1" applyAlignment="1" applyProtection="1">
      <alignment horizontal="left" vertical="center" wrapText="1"/>
    </xf>
    <xf numFmtId="0" fontId="0" fillId="16" borderId="1" xfId="0" applyFill="1" applyBorder="1" applyAlignment="1" applyProtection="1">
      <alignment horizontal="left" vertical="center" wrapText="1"/>
    </xf>
    <xf numFmtId="14" fontId="0" fillId="16" borderId="1" xfId="0" applyNumberFormat="1" applyFill="1" applyBorder="1" applyAlignment="1" applyProtection="1">
      <alignment horizontal="left" vertical="center" wrapText="1"/>
    </xf>
    <xf numFmtId="14" fontId="12" fillId="16" borderId="25" xfId="0" applyNumberFormat="1" applyFont="1" applyFill="1" applyBorder="1" applyAlignment="1" applyProtection="1">
      <alignment horizontal="left" vertical="center" wrapText="1"/>
    </xf>
    <xf numFmtId="0" fontId="0" fillId="16" borderId="26" xfId="0" applyFill="1" applyBorder="1" applyAlignment="1" applyProtection="1">
      <alignment horizontal="left" vertical="center" wrapText="1"/>
    </xf>
    <xf numFmtId="14" fontId="0" fillId="16" borderId="26" xfId="0" applyNumberFormat="1" applyFill="1" applyBorder="1" applyAlignment="1" applyProtection="1">
      <alignment horizontal="left" vertical="center" wrapText="1"/>
    </xf>
    <xf numFmtId="0" fontId="12" fillId="17" borderId="23" xfId="0" applyFont="1" applyFill="1" applyBorder="1" applyAlignment="1" applyProtection="1">
      <alignment horizontal="left" vertical="center" wrapText="1"/>
    </xf>
    <xf numFmtId="0" fontId="0" fillId="17" borderId="1" xfId="0" applyFill="1" applyBorder="1" applyAlignment="1" applyProtection="1">
      <alignment horizontal="left" vertical="center" wrapText="1"/>
    </xf>
    <xf numFmtId="0" fontId="12" fillId="17" borderId="25" xfId="0" applyFont="1" applyFill="1" applyBorder="1" applyAlignment="1" applyProtection="1">
      <alignment horizontal="left" vertical="center" wrapText="1"/>
    </xf>
    <xf numFmtId="0" fontId="0" fillId="17" borderId="26" xfId="0" applyFont="1" applyFill="1" applyBorder="1" applyAlignment="1" applyProtection="1">
      <alignment horizontal="left" vertical="center" wrapText="1"/>
    </xf>
    <xf numFmtId="0" fontId="0" fillId="0" borderId="0" xfId="0" applyFont="1" applyAlignment="1" applyProtection="1">
      <alignment horizontal="left" vertical="center" wrapText="1"/>
      <protection locked="0"/>
    </xf>
    <xf numFmtId="166" fontId="9" fillId="0" borderId="1" xfId="5" applyNumberFormat="1" applyFont="1" applyFill="1" applyBorder="1" applyAlignment="1" applyProtection="1">
      <alignment horizontal="left" vertical="center" wrapText="1"/>
      <protection locked="0"/>
    </xf>
    <xf numFmtId="2" fontId="15" fillId="0" borderId="0" xfId="0" applyNumberFormat="1" applyFont="1" applyFill="1" applyAlignment="1" applyProtection="1">
      <alignment horizontal="left" vertical="center"/>
      <protection locked="0"/>
    </xf>
    <xf numFmtId="0" fontId="0" fillId="0" borderId="39" xfId="0" applyBorder="1" applyAlignment="1" applyProtection="1">
      <alignment horizontal="left" vertical="center" wrapText="1"/>
      <protection locked="0"/>
    </xf>
    <xf numFmtId="0" fontId="0" fillId="0" borderId="38" xfId="0" applyBorder="1" applyAlignment="1" applyProtection="1">
      <alignment horizontal="left" vertical="center" wrapText="1"/>
      <protection locked="0"/>
    </xf>
    <xf numFmtId="0" fontId="0" fillId="0" borderId="38" xfId="0" applyFont="1" applyBorder="1" applyAlignment="1" applyProtection="1">
      <alignment horizontal="left" vertical="center" wrapText="1"/>
      <protection locked="0"/>
    </xf>
    <xf numFmtId="0" fontId="0" fillId="0" borderId="1" xfId="0" applyFont="1" applyFill="1" applyBorder="1" applyAlignment="1" applyProtection="1">
      <alignment vertical="center" wrapText="1"/>
      <protection locked="0"/>
    </xf>
    <xf numFmtId="0" fontId="41" fillId="0" borderId="31" xfId="0" applyFont="1" applyBorder="1" applyAlignment="1" applyProtection="1">
      <alignment horizontal="left" vertical="center"/>
    </xf>
    <xf numFmtId="0" fontId="0" fillId="0" borderId="32" xfId="0" applyBorder="1" applyAlignment="1" applyProtection="1">
      <alignment horizontal="left" vertical="center"/>
    </xf>
    <xf numFmtId="0" fontId="36" fillId="0" borderId="32" xfId="0" applyFont="1" applyBorder="1" applyAlignment="1" applyProtection="1">
      <alignment horizontal="left" vertical="center"/>
    </xf>
    <xf numFmtId="0" fontId="12" fillId="0" borderId="33" xfId="0" applyFont="1" applyBorder="1" applyAlignment="1" applyProtection="1">
      <alignment horizontal="left" vertical="center"/>
    </xf>
    <xf numFmtId="0" fontId="0" fillId="0" borderId="0" xfId="0" applyBorder="1" applyAlignment="1" applyProtection="1">
      <alignment horizontal="left" vertical="center"/>
    </xf>
    <xf numFmtId="0" fontId="36" fillId="0" borderId="0" xfId="0" applyFont="1" applyBorder="1" applyAlignment="1" applyProtection="1">
      <alignment horizontal="left" vertical="center"/>
    </xf>
    <xf numFmtId="0" fontId="40" fillId="0" borderId="0" xfId="0" applyFont="1" applyBorder="1" applyAlignment="1" applyProtection="1">
      <alignment horizontal="left" vertical="center"/>
    </xf>
    <xf numFmtId="0" fontId="12" fillId="24" borderId="33" xfId="0" applyFont="1" applyFill="1" applyBorder="1" applyAlignment="1" applyProtection="1">
      <alignment horizontal="left" vertical="center"/>
    </xf>
    <xf numFmtId="0" fontId="0" fillId="24" borderId="0" xfId="0" applyFill="1" applyBorder="1" applyAlignment="1" applyProtection="1">
      <alignment horizontal="left" vertical="center"/>
    </xf>
    <xf numFmtId="44" fontId="0" fillId="24" borderId="0" xfId="1" applyFont="1" applyFill="1" applyBorder="1" applyAlignment="1" applyProtection="1">
      <alignment horizontal="left" vertical="center"/>
    </xf>
    <xf numFmtId="44" fontId="0" fillId="24" borderId="17" xfId="0" applyNumberFormat="1" applyFill="1" applyBorder="1" applyAlignment="1" applyProtection="1">
      <alignment horizontal="left" vertical="center"/>
    </xf>
    <xf numFmtId="0" fontId="0" fillId="0" borderId="0" xfId="0" applyFill="1" applyBorder="1" applyAlignment="1" applyProtection="1">
      <alignment horizontal="left" vertical="center"/>
    </xf>
    <xf numFmtId="44" fontId="0" fillId="0" borderId="0" xfId="1" applyFont="1" applyBorder="1" applyAlignment="1" applyProtection="1">
      <alignment horizontal="left" vertical="center"/>
    </xf>
    <xf numFmtId="0" fontId="0" fillId="0" borderId="36" xfId="0" applyFont="1" applyBorder="1" applyAlignment="1" applyProtection="1">
      <alignment horizontal="left" vertical="center" wrapText="1"/>
    </xf>
    <xf numFmtId="44" fontId="0" fillId="24" borderId="0" xfId="0" applyNumberFormat="1" applyFill="1" applyBorder="1" applyAlignment="1" applyProtection="1">
      <alignment horizontal="left" vertical="center"/>
    </xf>
    <xf numFmtId="0" fontId="0" fillId="6" borderId="40" xfId="0" applyFill="1" applyBorder="1" applyAlignment="1" applyProtection="1">
      <alignment horizontal="left" vertical="center" wrapText="1"/>
    </xf>
    <xf numFmtId="0" fontId="0" fillId="6" borderId="3" xfId="0" applyFill="1" applyBorder="1" applyAlignment="1" applyProtection="1">
      <alignment horizontal="left" vertical="center" wrapText="1"/>
    </xf>
    <xf numFmtId="14" fontId="0" fillId="6" borderId="41" xfId="0" applyNumberFormat="1" applyFill="1" applyBorder="1" applyAlignment="1" applyProtection="1">
      <alignment horizontal="left" vertical="center" wrapText="1"/>
    </xf>
    <xf numFmtId="0" fontId="0" fillId="6" borderId="1" xfId="0" applyFill="1" applyBorder="1" applyAlignment="1" applyProtection="1">
      <alignment horizontal="left" vertical="center" wrapText="1"/>
    </xf>
    <xf numFmtId="0" fontId="0" fillId="6" borderId="21" xfId="0" applyFill="1" applyBorder="1" applyAlignment="1" applyProtection="1">
      <alignment horizontal="left" vertical="center" wrapText="1"/>
    </xf>
    <xf numFmtId="0" fontId="0" fillId="6" borderId="1" xfId="0" applyFont="1" applyFill="1" applyBorder="1" applyAlignment="1">
      <alignment horizontal="left" vertical="top" wrapText="1"/>
    </xf>
    <xf numFmtId="0" fontId="0" fillId="10" borderId="40" xfId="0" applyFill="1" applyBorder="1" applyAlignment="1" applyProtection="1">
      <alignment horizontal="left" vertical="center" wrapText="1"/>
    </xf>
    <xf numFmtId="0" fontId="0" fillId="10" borderId="3" xfId="0" applyFill="1" applyBorder="1" applyAlignment="1" applyProtection="1">
      <alignment horizontal="left" vertical="center" wrapText="1"/>
    </xf>
    <xf numFmtId="0" fontId="0" fillId="10" borderId="21" xfId="0" applyFill="1" applyBorder="1" applyAlignment="1" applyProtection="1">
      <alignment horizontal="left" vertical="center" wrapText="1"/>
    </xf>
    <xf numFmtId="0" fontId="0" fillId="10" borderId="1" xfId="0" applyFill="1" applyBorder="1" applyAlignment="1" applyProtection="1">
      <alignment horizontal="left" vertical="center" wrapText="1"/>
    </xf>
    <xf numFmtId="0" fontId="36" fillId="0" borderId="33" xfId="0" applyFont="1" applyBorder="1" applyAlignment="1" applyProtection="1">
      <alignment horizontal="left" vertical="center"/>
    </xf>
    <xf numFmtId="0" fontId="14" fillId="10" borderId="3" xfId="0" applyFont="1" applyFill="1" applyBorder="1" applyAlignment="1" applyProtection="1">
      <alignment horizontal="left" vertical="center" wrapText="1"/>
    </xf>
    <xf numFmtId="0" fontId="0" fillId="10" borderId="3" xfId="0" applyFont="1" applyFill="1" applyBorder="1" applyAlignment="1" applyProtection="1">
      <alignment horizontal="left" vertical="center" wrapText="1"/>
    </xf>
    <xf numFmtId="0" fontId="0" fillId="10" borderId="41" xfId="0" applyFont="1" applyFill="1" applyBorder="1" applyAlignment="1" applyProtection="1">
      <alignment horizontal="left" vertical="center" wrapText="1"/>
    </xf>
    <xf numFmtId="0" fontId="0" fillId="3" borderId="40" xfId="0" applyFill="1" applyBorder="1" applyAlignment="1" applyProtection="1">
      <alignment horizontal="left" vertical="center" wrapText="1"/>
    </xf>
    <xf numFmtId="0" fontId="0" fillId="3" borderId="3" xfId="0" applyFill="1" applyBorder="1" applyAlignment="1" applyProtection="1">
      <alignment horizontal="left" vertical="center" wrapText="1"/>
    </xf>
    <xf numFmtId="0" fontId="0" fillId="3" borderId="3" xfId="0" applyFont="1" applyFill="1" applyBorder="1" applyAlignment="1" applyProtection="1">
      <alignment horizontal="left" vertical="center" wrapText="1"/>
    </xf>
    <xf numFmtId="0" fontId="0" fillId="3" borderId="41" xfId="0" applyFont="1" applyFill="1" applyBorder="1" applyAlignment="1" applyProtection="1">
      <alignment horizontal="left" vertical="center" wrapText="1"/>
    </xf>
    <xf numFmtId="0" fontId="0" fillId="10" borderId="7" xfId="0" applyFill="1" applyBorder="1" applyAlignment="1" applyProtection="1">
      <alignment horizontal="left" vertical="center" wrapText="1"/>
    </xf>
    <xf numFmtId="0" fontId="0" fillId="10" borderId="42" xfId="0" applyFill="1" applyBorder="1" applyAlignment="1" applyProtection="1">
      <alignment horizontal="left" vertical="center" wrapText="1"/>
    </xf>
    <xf numFmtId="0" fontId="0" fillId="3" borderId="1" xfId="0" applyFill="1" applyBorder="1" applyAlignment="1" applyProtection="1">
      <alignment horizontal="left" vertical="center" wrapText="1"/>
    </xf>
    <xf numFmtId="0" fontId="0" fillId="3" borderId="21" xfId="0" applyFill="1" applyBorder="1" applyAlignment="1" applyProtection="1">
      <alignment horizontal="left" vertical="center" wrapText="1"/>
    </xf>
    <xf numFmtId="0" fontId="0" fillId="11" borderId="40" xfId="0" applyFill="1" applyBorder="1" applyAlignment="1" applyProtection="1">
      <alignment horizontal="left" vertical="center" wrapText="1"/>
    </xf>
    <xf numFmtId="0" fontId="0" fillId="11" borderId="3" xfId="0" applyFill="1" applyBorder="1" applyAlignment="1" applyProtection="1">
      <alignment horizontal="left" vertical="center" wrapText="1"/>
    </xf>
    <xf numFmtId="14" fontId="0" fillId="11" borderId="3" xfId="0" applyNumberFormat="1" applyFill="1" applyBorder="1" applyAlignment="1" applyProtection="1">
      <alignment horizontal="left" vertical="center" wrapText="1"/>
    </xf>
    <xf numFmtId="0" fontId="0" fillId="11" borderId="41" xfId="0" applyFill="1" applyBorder="1" applyAlignment="1" applyProtection="1">
      <alignment horizontal="left" vertical="center" wrapText="1"/>
    </xf>
    <xf numFmtId="0" fontId="0" fillId="11" borderId="1" xfId="0" applyFill="1" applyBorder="1" applyAlignment="1" applyProtection="1">
      <alignment horizontal="left" vertical="center" wrapText="1"/>
    </xf>
    <xf numFmtId="0" fontId="0" fillId="12" borderId="40" xfId="0" applyFill="1" applyBorder="1" applyAlignment="1" applyProtection="1">
      <alignment horizontal="left" vertical="center" wrapText="1"/>
    </xf>
    <xf numFmtId="0" fontId="0" fillId="12" borderId="3" xfId="0" applyFill="1" applyBorder="1" applyAlignment="1" applyProtection="1">
      <alignment horizontal="left" vertical="center" wrapText="1"/>
    </xf>
    <xf numFmtId="0" fontId="0" fillId="12" borderId="41" xfId="0" applyFont="1" applyFill="1" applyBorder="1" applyAlignment="1" applyProtection="1">
      <alignment horizontal="left" vertical="center" wrapText="1"/>
    </xf>
    <xf numFmtId="0" fontId="0" fillId="11" borderId="7" xfId="0" applyFill="1" applyBorder="1" applyAlignment="1" applyProtection="1">
      <alignment horizontal="left" vertical="center" wrapText="1"/>
    </xf>
    <xf numFmtId="0" fontId="0" fillId="11" borderId="42" xfId="0" applyFill="1" applyBorder="1" applyAlignment="1" applyProtection="1">
      <alignment horizontal="left" vertical="center" wrapText="1"/>
    </xf>
    <xf numFmtId="0" fontId="0" fillId="12" borderId="21" xfId="0" applyFill="1" applyBorder="1" applyAlignment="1" applyProtection="1">
      <alignment horizontal="left" vertical="center" wrapText="1"/>
    </xf>
    <xf numFmtId="0" fontId="0" fillId="12" borderId="1" xfId="0" applyFill="1" applyBorder="1" applyAlignment="1" applyProtection="1">
      <alignment horizontal="left" vertical="center" wrapText="1"/>
    </xf>
    <xf numFmtId="0" fontId="0" fillId="13" borderId="40" xfId="0" applyFill="1" applyBorder="1" applyAlignment="1" applyProtection="1">
      <alignment horizontal="left" vertical="center" wrapText="1"/>
    </xf>
    <xf numFmtId="0" fontId="0" fillId="13" borderId="3" xfId="0" applyFill="1" applyBorder="1" applyAlignment="1" applyProtection="1">
      <alignment horizontal="left" vertical="center" wrapText="1"/>
    </xf>
    <xf numFmtId="0" fontId="0" fillId="13" borderId="41" xfId="0" applyFont="1" applyFill="1" applyBorder="1" applyAlignment="1" applyProtection="1">
      <alignment horizontal="left" vertical="center" wrapText="1"/>
    </xf>
    <xf numFmtId="0" fontId="0" fillId="13" borderId="1" xfId="0" applyFill="1" applyBorder="1" applyAlignment="1" applyProtection="1">
      <alignment horizontal="left" vertical="center" wrapText="1"/>
    </xf>
    <xf numFmtId="0" fontId="0" fillId="14" borderId="40" xfId="0" applyFont="1" applyFill="1" applyBorder="1" applyAlignment="1" applyProtection="1">
      <alignment horizontal="left" vertical="center" wrapText="1"/>
    </xf>
    <xf numFmtId="0" fontId="29" fillId="14" borderId="3" xfId="0" applyFont="1" applyFill="1" applyBorder="1" applyAlignment="1" applyProtection="1">
      <alignment horizontal="left" vertical="center" wrapText="1"/>
    </xf>
    <xf numFmtId="0" fontId="0" fillId="14" borderId="3" xfId="0" applyFont="1" applyFill="1" applyBorder="1" applyAlignment="1" applyProtection="1">
      <alignment horizontal="left" vertical="center" wrapText="1"/>
    </xf>
    <xf numFmtId="14" fontId="0" fillId="14" borderId="3" xfId="0" applyNumberFormat="1" applyFont="1" applyFill="1" applyBorder="1" applyAlignment="1" applyProtection="1">
      <alignment horizontal="left" vertical="center" wrapText="1"/>
    </xf>
    <xf numFmtId="14" fontId="0" fillId="14" borderId="41" xfId="0" applyNumberFormat="1" applyFont="1" applyFill="1" applyBorder="1" applyAlignment="1" applyProtection="1">
      <alignment horizontal="left" vertical="center" wrapText="1"/>
    </xf>
    <xf numFmtId="0" fontId="0" fillId="13" borderId="7" xfId="0" applyFill="1" applyBorder="1" applyAlignment="1" applyProtection="1">
      <alignment horizontal="left" vertical="center" wrapText="1"/>
    </xf>
    <xf numFmtId="0" fontId="0" fillId="13" borderId="42" xfId="0" applyFill="1" applyBorder="1" applyAlignment="1" applyProtection="1">
      <alignment horizontal="left" vertical="center" wrapText="1"/>
    </xf>
    <xf numFmtId="0" fontId="0" fillId="14" borderId="21" xfId="0" applyFill="1" applyBorder="1" applyAlignment="1" applyProtection="1">
      <alignment horizontal="left" vertical="center" wrapText="1"/>
    </xf>
    <xf numFmtId="0" fontId="0" fillId="14" borderId="22" xfId="0" applyFill="1" applyBorder="1" applyAlignment="1" applyProtection="1">
      <alignment horizontal="left" vertical="center" wrapText="1"/>
    </xf>
    <xf numFmtId="0" fontId="0" fillId="14" borderId="1" xfId="0" applyFill="1" applyBorder="1" applyAlignment="1" applyProtection="1">
      <alignment horizontal="left" vertical="center" wrapText="1"/>
    </xf>
    <xf numFmtId="0" fontId="0" fillId="14" borderId="24" xfId="0" applyFill="1" applyBorder="1" applyAlignment="1" applyProtection="1">
      <alignment horizontal="left" vertical="center" wrapText="1"/>
    </xf>
    <xf numFmtId="14" fontId="0" fillId="15" borderId="3" xfId="0" applyNumberFormat="1" applyFont="1" applyFill="1" applyBorder="1" applyAlignment="1" applyProtection="1">
      <alignment horizontal="left" vertical="center" wrapText="1"/>
    </xf>
    <xf numFmtId="14" fontId="18" fillId="16" borderId="3" xfId="0" applyNumberFormat="1" applyFont="1" applyFill="1" applyBorder="1" applyAlignment="1" applyProtection="1">
      <alignment horizontal="left" vertical="center" wrapText="1"/>
    </xf>
    <xf numFmtId="14" fontId="18" fillId="17" borderId="3" xfId="0" applyNumberFormat="1" applyFont="1" applyFill="1" applyBorder="1" applyAlignment="1" applyProtection="1">
      <alignment horizontal="left" vertical="center" wrapText="1"/>
    </xf>
    <xf numFmtId="10" fontId="18" fillId="17" borderId="3" xfId="4" applyNumberFormat="1" applyFont="1" applyFill="1" applyBorder="1" applyAlignment="1" applyProtection="1">
      <alignment horizontal="left" vertical="center" wrapText="1"/>
    </xf>
    <xf numFmtId="44" fontId="18" fillId="17" borderId="3" xfId="1" applyFont="1" applyFill="1" applyBorder="1" applyAlignment="1" applyProtection="1">
      <alignment horizontal="left" vertical="center" wrapText="1"/>
    </xf>
    <xf numFmtId="0" fontId="0" fillId="17" borderId="24" xfId="0" applyFill="1" applyBorder="1" applyAlignment="1" applyProtection="1">
      <alignment horizontal="left" vertical="center" wrapText="1"/>
    </xf>
    <xf numFmtId="44" fontId="18" fillId="18" borderId="3" xfId="1" applyFont="1" applyFill="1" applyBorder="1" applyAlignment="1" applyProtection="1">
      <alignment horizontal="left" vertical="center" wrapText="1"/>
    </xf>
    <xf numFmtId="14" fontId="0" fillId="6" borderId="7" xfId="0" applyNumberFormat="1" applyFill="1" applyBorder="1" applyAlignment="1" applyProtection="1">
      <alignment horizontal="left" vertical="center" wrapText="1"/>
    </xf>
    <xf numFmtId="14" fontId="0" fillId="6" borderId="42" xfId="0" applyNumberFormat="1" applyFill="1" applyBorder="1" applyAlignment="1" applyProtection="1">
      <alignment horizontal="left" vertical="center" wrapText="1"/>
    </xf>
    <xf numFmtId="44" fontId="18" fillId="19" borderId="3" xfId="1" applyFont="1" applyFill="1" applyBorder="1" applyAlignment="1" applyProtection="1">
      <alignment horizontal="left" vertical="center" wrapText="1"/>
    </xf>
    <xf numFmtId="44" fontId="18" fillId="20" borderId="3" xfId="1" applyFont="1" applyFill="1" applyBorder="1" applyAlignment="1" applyProtection="1">
      <alignment horizontal="left" vertical="center" wrapText="1"/>
    </xf>
    <xf numFmtId="44" fontId="18" fillId="20" borderId="41" xfId="1" applyFont="1" applyFill="1" applyBorder="1" applyAlignment="1" applyProtection="1">
      <alignment horizontal="left" vertical="center" wrapText="1"/>
    </xf>
    <xf numFmtId="44" fontId="18" fillId="21" borderId="40" xfId="1" applyFont="1" applyFill="1" applyBorder="1" applyAlignment="1" applyProtection="1">
      <alignment horizontal="left" vertical="center" wrapText="1"/>
    </xf>
    <xf numFmtId="44" fontId="18" fillId="21" borderId="3" xfId="1" applyFont="1" applyFill="1" applyBorder="1" applyAlignment="1" applyProtection="1">
      <alignment horizontal="left" vertical="center" wrapText="1"/>
    </xf>
    <xf numFmtId="9" fontId="18" fillId="0" borderId="40" xfId="4" applyFont="1" applyFill="1" applyBorder="1" applyAlignment="1" applyProtection="1">
      <alignment horizontal="left" vertical="center" wrapText="1"/>
    </xf>
    <xf numFmtId="14" fontId="18" fillId="0" borderId="3" xfId="0" applyNumberFormat="1" applyFont="1" applyFill="1" applyBorder="1" applyAlignment="1" applyProtection="1">
      <alignment horizontal="left" vertical="center" wrapText="1"/>
    </xf>
    <xf numFmtId="9" fontId="18" fillId="0" borderId="3" xfId="4" applyFont="1" applyFill="1" applyBorder="1" applyAlignment="1" applyProtection="1">
      <alignment horizontal="left" vertical="center" wrapText="1"/>
    </xf>
    <xf numFmtId="14" fontId="18" fillId="24" borderId="3" xfId="0" applyNumberFormat="1" applyFont="1" applyFill="1" applyBorder="1" applyAlignment="1" applyProtection="1">
      <alignment horizontal="left" vertical="center" wrapText="1"/>
    </xf>
    <xf numFmtId="44" fontId="18" fillId="0" borderId="3" xfId="1" applyFont="1" applyFill="1" applyBorder="1" applyAlignment="1" applyProtection="1">
      <alignment horizontal="left" vertical="center" wrapText="1"/>
    </xf>
    <xf numFmtId="44" fontId="0" fillId="0" borderId="33" xfId="1" applyFont="1" applyBorder="1" applyAlignment="1" applyProtection="1">
      <alignment horizontal="left" vertical="center"/>
    </xf>
    <xf numFmtId="44" fontId="0" fillId="24" borderId="33" xfId="1" applyFont="1" applyFill="1" applyBorder="1" applyAlignment="1" applyProtection="1">
      <alignment horizontal="left" vertical="center"/>
    </xf>
    <xf numFmtId="0" fontId="44" fillId="0" borderId="0" xfId="0" applyFont="1" applyBorder="1" applyAlignment="1" applyProtection="1">
      <alignment horizontal="left" vertical="center"/>
    </xf>
    <xf numFmtId="0" fontId="44" fillId="0" borderId="17" xfId="0" applyFont="1" applyBorder="1" applyAlignment="1" applyProtection="1">
      <alignment horizontal="left" vertical="center"/>
    </xf>
    <xf numFmtId="14" fontId="0" fillId="11" borderId="1" xfId="0" applyNumberFormat="1" applyFill="1" applyBorder="1" applyAlignment="1" applyProtection="1">
      <alignment horizontal="left" vertical="center" wrapText="1"/>
    </xf>
    <xf numFmtId="14" fontId="0" fillId="14" borderId="1" xfId="0" applyNumberFormat="1" applyFill="1" applyBorder="1" applyAlignment="1" applyProtection="1">
      <alignment horizontal="left" vertical="center" wrapText="1"/>
    </xf>
    <xf numFmtId="14" fontId="0" fillId="14" borderId="24" xfId="0" applyNumberFormat="1" applyFill="1" applyBorder="1" applyAlignment="1" applyProtection="1">
      <alignment horizontal="left" vertical="center" wrapText="1"/>
    </xf>
    <xf numFmtId="14" fontId="0" fillId="15" borderId="24" xfId="0" applyNumberFormat="1" applyFill="1" applyBorder="1" applyAlignment="1" applyProtection="1">
      <alignment horizontal="left" vertical="center" wrapText="1"/>
    </xf>
    <xf numFmtId="0" fontId="18" fillId="17" borderId="40" xfId="0" applyNumberFormat="1" applyFont="1" applyFill="1" applyBorder="1" applyAlignment="1" applyProtection="1">
      <alignment horizontal="left" vertical="center" wrapText="1"/>
    </xf>
    <xf numFmtId="0" fontId="0" fillId="17" borderId="21" xfId="0" applyNumberFormat="1" applyFill="1" applyBorder="1" applyAlignment="1" applyProtection="1">
      <alignment horizontal="left" vertical="center" wrapText="1"/>
    </xf>
    <xf numFmtId="0" fontId="0" fillId="17" borderId="22" xfId="0" applyNumberFormat="1" applyFill="1" applyBorder="1" applyAlignment="1" applyProtection="1">
      <alignment horizontal="left" vertical="center" wrapText="1"/>
    </xf>
    <xf numFmtId="0" fontId="18" fillId="17" borderId="3" xfId="0" applyNumberFormat="1" applyFont="1" applyFill="1" applyBorder="1" applyAlignment="1" applyProtection="1">
      <alignment horizontal="left" vertical="center" wrapText="1"/>
    </xf>
    <xf numFmtId="0" fontId="0" fillId="17" borderId="1" xfId="0" applyNumberFormat="1" applyFill="1" applyBorder="1" applyAlignment="1" applyProtection="1">
      <alignment horizontal="left" vertical="center" wrapText="1"/>
    </xf>
    <xf numFmtId="0" fontId="0" fillId="17" borderId="24" xfId="0" applyNumberFormat="1" applyFill="1" applyBorder="1" applyAlignment="1" applyProtection="1">
      <alignment horizontal="left" vertical="center" wrapText="1"/>
    </xf>
    <xf numFmtId="10" fontId="0" fillId="17" borderId="1" xfId="0" applyNumberFormat="1" applyFill="1" applyBorder="1" applyAlignment="1" applyProtection="1">
      <alignment horizontal="left" vertical="center" wrapText="1"/>
    </xf>
    <xf numFmtId="10" fontId="0" fillId="17" borderId="24" xfId="0" applyNumberFormat="1" applyFill="1" applyBorder="1" applyAlignment="1" applyProtection="1">
      <alignment horizontal="left" vertical="center" wrapText="1"/>
    </xf>
    <xf numFmtId="0" fontId="0" fillId="15" borderId="40" xfId="0" applyNumberFormat="1" applyFont="1" applyFill="1" applyBorder="1" applyAlignment="1" applyProtection="1">
      <alignment horizontal="left" vertical="center" wrapText="1"/>
    </xf>
    <xf numFmtId="0" fontId="0" fillId="15" borderId="21" xfId="0" applyNumberFormat="1" applyFill="1" applyBorder="1" applyAlignment="1" applyProtection="1">
      <alignment horizontal="left" vertical="center" wrapText="1"/>
    </xf>
    <xf numFmtId="0" fontId="0" fillId="15" borderId="22" xfId="0" applyNumberFormat="1" applyFill="1" applyBorder="1" applyAlignment="1" applyProtection="1">
      <alignment horizontal="left" vertical="center" wrapText="1"/>
    </xf>
    <xf numFmtId="0" fontId="0" fillId="15" borderId="3" xfId="0" applyNumberFormat="1" applyFont="1" applyFill="1" applyBorder="1" applyAlignment="1" applyProtection="1">
      <alignment horizontal="left" vertical="center" wrapText="1"/>
    </xf>
    <xf numFmtId="0" fontId="0" fillId="15" borderId="1" xfId="0" applyNumberFormat="1" applyFill="1" applyBorder="1" applyAlignment="1" applyProtection="1">
      <alignment horizontal="left" vertical="center" wrapText="1"/>
    </xf>
    <xf numFmtId="0" fontId="0" fillId="15" borderId="24" xfId="0" applyNumberFormat="1" applyFill="1" applyBorder="1" applyAlignment="1" applyProtection="1">
      <alignment horizontal="left" vertical="center" wrapText="1"/>
    </xf>
    <xf numFmtId="0" fontId="0" fillId="15" borderId="41" xfId="0" applyNumberFormat="1" applyFont="1" applyFill="1" applyBorder="1" applyAlignment="1" applyProtection="1">
      <alignment horizontal="left" vertical="center" wrapText="1"/>
    </xf>
    <xf numFmtId="0" fontId="0" fillId="15" borderId="7" xfId="0" applyNumberFormat="1" applyFill="1" applyBorder="1" applyAlignment="1" applyProtection="1">
      <alignment horizontal="left" vertical="center" wrapText="1"/>
    </xf>
    <xf numFmtId="0" fontId="0" fillId="15" borderId="42" xfId="0" applyNumberFormat="1" applyFill="1" applyBorder="1" applyAlignment="1" applyProtection="1">
      <alignment horizontal="left" vertical="center" wrapText="1"/>
    </xf>
    <xf numFmtId="0" fontId="18" fillId="16" borderId="40" xfId="0" applyNumberFormat="1" applyFont="1" applyFill="1" applyBorder="1" applyAlignment="1" applyProtection="1">
      <alignment horizontal="left" vertical="center" wrapText="1"/>
    </xf>
    <xf numFmtId="0" fontId="18" fillId="16" borderId="3" xfId="0" applyNumberFormat="1" applyFont="1" applyFill="1" applyBorder="1" applyAlignment="1" applyProtection="1">
      <alignment horizontal="left" vertical="center" wrapText="1"/>
    </xf>
    <xf numFmtId="0" fontId="18" fillId="16" borderId="41" xfId="0" applyNumberFormat="1" applyFont="1" applyFill="1" applyBorder="1" applyAlignment="1" applyProtection="1">
      <alignment horizontal="left" vertical="center" wrapText="1"/>
    </xf>
    <xf numFmtId="44" fontId="0" fillId="17" borderId="1" xfId="1" applyFont="1" applyFill="1" applyBorder="1" applyAlignment="1" applyProtection="1">
      <alignment horizontal="left" vertical="center" wrapText="1"/>
    </xf>
    <xf numFmtId="44" fontId="0" fillId="17" borderId="24" xfId="1" applyFont="1" applyFill="1" applyBorder="1" applyAlignment="1" applyProtection="1">
      <alignment horizontal="left" vertical="center" wrapText="1"/>
    </xf>
    <xf numFmtId="0" fontId="18" fillId="17" borderId="41" xfId="0" applyNumberFormat="1" applyFont="1" applyFill="1" applyBorder="1" applyAlignment="1" applyProtection="1">
      <alignment horizontal="left" vertical="center" wrapText="1"/>
    </xf>
    <xf numFmtId="44" fontId="0" fillId="18" borderId="1" xfId="1" applyFont="1" applyFill="1" applyBorder="1" applyAlignment="1" applyProtection="1">
      <alignment horizontal="left" vertical="center" wrapText="1"/>
    </xf>
    <xf numFmtId="44" fontId="0" fillId="18" borderId="24" xfId="1" applyFont="1" applyFill="1" applyBorder="1" applyAlignment="1" applyProtection="1">
      <alignment horizontal="left" vertical="center" wrapText="1"/>
    </xf>
    <xf numFmtId="0" fontId="0" fillId="18" borderId="26" xfId="1" applyNumberFormat="1" applyFont="1" applyFill="1" applyBorder="1" applyAlignment="1" applyProtection="1">
      <alignment horizontal="left" vertical="center"/>
    </xf>
    <xf numFmtId="0" fontId="18" fillId="18" borderId="41" xfId="1" applyNumberFormat="1" applyFont="1" applyFill="1" applyBorder="1" applyAlignment="1" applyProtection="1">
      <alignment horizontal="left" vertical="center" wrapText="1"/>
    </xf>
    <xf numFmtId="0" fontId="0" fillId="18" borderId="7" xfId="1" applyNumberFormat="1" applyFont="1" applyFill="1" applyBorder="1" applyAlignment="1" applyProtection="1">
      <alignment horizontal="left" vertical="center" wrapText="1"/>
    </xf>
    <xf numFmtId="0" fontId="0" fillId="18" borderId="42" xfId="1" applyNumberFormat="1" applyFont="1" applyFill="1" applyBorder="1" applyAlignment="1" applyProtection="1">
      <alignment horizontal="left" vertical="center" wrapText="1"/>
    </xf>
    <xf numFmtId="0" fontId="0" fillId="18" borderId="21" xfId="1" applyNumberFormat="1" applyFont="1" applyFill="1" applyBorder="1" applyAlignment="1" applyProtection="1">
      <alignment horizontal="left" vertical="center"/>
    </xf>
    <xf numFmtId="0" fontId="18" fillId="18" borderId="40" xfId="1" applyNumberFormat="1" applyFont="1" applyFill="1" applyBorder="1" applyAlignment="1" applyProtection="1">
      <alignment horizontal="left" vertical="center" wrapText="1"/>
    </xf>
    <xf numFmtId="0" fontId="0" fillId="18" borderId="1" xfId="1" applyNumberFormat="1" applyFont="1" applyFill="1" applyBorder="1" applyAlignment="1" applyProtection="1">
      <alignment horizontal="left" vertical="center"/>
    </xf>
    <xf numFmtId="0" fontId="18" fillId="18" borderId="3" xfId="1" applyNumberFormat="1" applyFont="1" applyFill="1" applyBorder="1" applyAlignment="1" applyProtection="1">
      <alignment horizontal="left" vertical="center" wrapText="1"/>
    </xf>
    <xf numFmtId="0" fontId="0" fillId="18" borderId="1" xfId="1" applyNumberFormat="1" applyFont="1" applyFill="1" applyBorder="1" applyAlignment="1" applyProtection="1">
      <alignment horizontal="left" vertical="center" wrapText="1"/>
    </xf>
    <xf numFmtId="0" fontId="0" fillId="18" borderId="24" xfId="1" applyNumberFormat="1" applyFont="1" applyFill="1" applyBorder="1" applyAlignment="1" applyProtection="1">
      <alignment horizontal="left" vertical="center" wrapText="1"/>
    </xf>
    <xf numFmtId="0" fontId="18" fillId="19" borderId="40" xfId="0" applyNumberFormat="1" applyFont="1" applyFill="1" applyBorder="1" applyAlignment="1" applyProtection="1">
      <alignment horizontal="left" vertical="center" wrapText="1"/>
    </xf>
    <xf numFmtId="0" fontId="0" fillId="19" borderId="21" xfId="0" applyNumberFormat="1" applyFill="1" applyBorder="1" applyAlignment="1" applyProtection="1">
      <alignment horizontal="left" vertical="center" wrapText="1"/>
    </xf>
    <xf numFmtId="0" fontId="0" fillId="19" borderId="22" xfId="0" applyNumberFormat="1" applyFill="1" applyBorder="1" applyAlignment="1" applyProtection="1">
      <alignment horizontal="left" vertical="center" wrapText="1"/>
    </xf>
    <xf numFmtId="0" fontId="18" fillId="19" borderId="3" xfId="0" applyNumberFormat="1" applyFont="1" applyFill="1" applyBorder="1" applyAlignment="1" applyProtection="1">
      <alignment horizontal="left" vertical="center" wrapText="1"/>
    </xf>
    <xf numFmtId="0" fontId="0" fillId="19" borderId="1" xfId="0" applyNumberFormat="1" applyFill="1" applyBorder="1" applyAlignment="1" applyProtection="1">
      <alignment horizontal="left" vertical="center" wrapText="1"/>
    </xf>
    <xf numFmtId="0" fontId="0" fillId="19" borderId="24" xfId="0" applyNumberFormat="1" applyFill="1" applyBorder="1" applyAlignment="1" applyProtection="1">
      <alignment horizontal="left" vertical="center" wrapText="1"/>
    </xf>
    <xf numFmtId="44" fontId="0" fillId="19" borderId="1" xfId="1" applyFont="1" applyFill="1" applyBorder="1" applyAlignment="1" applyProtection="1">
      <alignment horizontal="left" vertical="center" wrapText="1"/>
    </xf>
    <xf numFmtId="44" fontId="0" fillId="19" borderId="24" xfId="1" applyFont="1" applyFill="1" applyBorder="1" applyAlignment="1" applyProtection="1">
      <alignment horizontal="left" vertical="center" wrapText="1"/>
    </xf>
    <xf numFmtId="0" fontId="0" fillId="19" borderId="26" xfId="1" applyNumberFormat="1" applyFont="1" applyFill="1" applyBorder="1" applyAlignment="1" applyProtection="1">
      <alignment horizontal="left" vertical="center"/>
    </xf>
    <xf numFmtId="0" fontId="18" fillId="19" borderId="41" xfId="1" applyNumberFormat="1" applyFont="1" applyFill="1" applyBorder="1" applyAlignment="1" applyProtection="1">
      <alignment horizontal="left" vertical="center" wrapText="1"/>
    </xf>
    <xf numFmtId="0" fontId="0" fillId="19" borderId="7" xfId="0" applyNumberFormat="1" applyFill="1" applyBorder="1" applyAlignment="1" applyProtection="1">
      <alignment horizontal="left" vertical="center" wrapText="1"/>
    </xf>
    <xf numFmtId="0" fontId="0" fillId="19" borderId="42" xfId="0" applyNumberFormat="1" applyFill="1" applyBorder="1" applyAlignment="1" applyProtection="1">
      <alignment horizontal="left" vertical="center" wrapText="1"/>
    </xf>
    <xf numFmtId="0" fontId="18" fillId="20" borderId="3" xfId="1" applyNumberFormat="1" applyFont="1" applyFill="1" applyBorder="1" applyAlignment="1" applyProtection="1">
      <alignment horizontal="left" vertical="center" wrapText="1"/>
    </xf>
    <xf numFmtId="0" fontId="0" fillId="20" borderId="21" xfId="0" applyNumberFormat="1" applyFill="1" applyBorder="1" applyAlignment="1" applyProtection="1">
      <alignment horizontal="left" vertical="center" wrapText="1"/>
    </xf>
    <xf numFmtId="0" fontId="0" fillId="20" borderId="22" xfId="0" applyNumberFormat="1" applyFill="1" applyBorder="1" applyAlignment="1" applyProtection="1">
      <alignment horizontal="left" vertical="center" wrapText="1"/>
    </xf>
    <xf numFmtId="44" fontId="0" fillId="20" borderId="1" xfId="1" applyFont="1" applyFill="1" applyBorder="1" applyAlignment="1" applyProtection="1">
      <alignment horizontal="left" vertical="center" wrapText="1"/>
    </xf>
    <xf numFmtId="44" fontId="0" fillId="20" borderId="24" xfId="1" applyFont="1" applyFill="1" applyBorder="1" applyAlignment="1" applyProtection="1">
      <alignment horizontal="left" vertical="center" wrapText="1"/>
    </xf>
    <xf numFmtId="44" fontId="0" fillId="21" borderId="21" xfId="1" applyFont="1" applyFill="1" applyBorder="1" applyAlignment="1" applyProtection="1">
      <alignment horizontal="left" vertical="center" wrapText="1"/>
    </xf>
    <xf numFmtId="44" fontId="0" fillId="21" borderId="22" xfId="1" applyFont="1" applyFill="1" applyBorder="1" applyAlignment="1" applyProtection="1">
      <alignment horizontal="left" vertical="center" wrapText="1"/>
    </xf>
    <xf numFmtId="44" fontId="0" fillId="21" borderId="1" xfId="1" applyFont="1" applyFill="1" applyBorder="1" applyAlignment="1" applyProtection="1">
      <alignment horizontal="left" vertical="center" wrapText="1"/>
    </xf>
    <xf numFmtId="44" fontId="0" fillId="21" borderId="24" xfId="1" applyFont="1" applyFill="1" applyBorder="1" applyAlignment="1" applyProtection="1">
      <alignment horizontal="left" vertical="center" wrapText="1"/>
    </xf>
    <xf numFmtId="0" fontId="0" fillId="21" borderId="1" xfId="0" applyNumberFormat="1" applyFill="1" applyBorder="1" applyAlignment="1" applyProtection="1">
      <alignment horizontal="left" vertical="center"/>
    </xf>
    <xf numFmtId="0" fontId="18" fillId="21" borderId="3" xfId="0" applyNumberFormat="1" applyFont="1" applyFill="1" applyBorder="1" applyAlignment="1" applyProtection="1">
      <alignment horizontal="left" vertical="center" wrapText="1"/>
    </xf>
    <xf numFmtId="0" fontId="0" fillId="21" borderId="1" xfId="0" applyNumberFormat="1" applyFill="1" applyBorder="1" applyAlignment="1" applyProtection="1">
      <alignment horizontal="left" vertical="center" wrapText="1"/>
    </xf>
    <xf numFmtId="0" fontId="0" fillId="21" borderId="24" xfId="0" applyNumberFormat="1" applyFill="1" applyBorder="1" applyAlignment="1" applyProtection="1">
      <alignment horizontal="left" vertical="center" wrapText="1"/>
    </xf>
    <xf numFmtId="0" fontId="0" fillId="21" borderId="7" xfId="0" applyNumberFormat="1" applyFill="1" applyBorder="1" applyAlignment="1" applyProtection="1">
      <alignment horizontal="left" vertical="center" wrapText="1"/>
    </xf>
    <xf numFmtId="0" fontId="0" fillId="21" borderId="42" xfId="0" applyNumberFormat="1" applyFill="1" applyBorder="1" applyAlignment="1" applyProtection="1">
      <alignment horizontal="left" vertical="center" wrapText="1"/>
    </xf>
    <xf numFmtId="9" fontId="0" fillId="0" borderId="21" xfId="4" applyFont="1" applyFill="1" applyBorder="1" applyAlignment="1" applyProtection="1">
      <alignment horizontal="left" vertical="center" wrapText="1"/>
    </xf>
    <xf numFmtId="9" fontId="0" fillId="0" borderId="22" xfId="4" applyFont="1" applyFill="1" applyBorder="1" applyAlignment="1" applyProtection="1">
      <alignment horizontal="left" vertical="center" wrapText="1"/>
    </xf>
    <xf numFmtId="14" fontId="0" fillId="0" borderId="1" xfId="0" applyNumberFormat="1" applyFill="1" applyBorder="1" applyAlignment="1" applyProtection="1">
      <alignment horizontal="left" vertical="center" wrapText="1"/>
    </xf>
    <xf numFmtId="14" fontId="0" fillId="0" borderId="24" xfId="0" applyNumberFormat="1" applyFill="1" applyBorder="1" applyAlignment="1" applyProtection="1">
      <alignment horizontal="left" vertical="center" wrapText="1"/>
    </xf>
    <xf numFmtId="9" fontId="0" fillId="0" borderId="1" xfId="4" applyFont="1" applyFill="1" applyBorder="1" applyAlignment="1" applyProtection="1">
      <alignment horizontal="left" vertical="center" wrapText="1"/>
    </xf>
    <xf numFmtId="9" fontId="0" fillId="0" borderId="24" xfId="4" applyFont="1" applyFill="1" applyBorder="1" applyAlignment="1" applyProtection="1">
      <alignment horizontal="left" vertical="center" wrapText="1"/>
    </xf>
    <xf numFmtId="44" fontId="0" fillId="0" borderId="1" xfId="1" applyFont="1" applyFill="1" applyBorder="1" applyAlignment="1" applyProtection="1">
      <alignment horizontal="left" vertical="center" wrapText="1"/>
    </xf>
    <xf numFmtId="44" fontId="0" fillId="0" borderId="24" xfId="1" applyFont="1" applyFill="1" applyBorder="1" applyAlignment="1" applyProtection="1">
      <alignment horizontal="left" vertical="center" wrapText="1"/>
    </xf>
    <xf numFmtId="44" fontId="18" fillId="0" borderId="33" xfId="1" applyFont="1" applyBorder="1" applyAlignment="1" applyProtection="1">
      <alignment horizontal="left" vertical="center"/>
    </xf>
    <xf numFmtId="44" fontId="18" fillId="0" borderId="0" xfId="1" applyFont="1" applyBorder="1" applyAlignment="1" applyProtection="1">
      <alignment horizontal="left" vertical="center"/>
    </xf>
    <xf numFmtId="44" fontId="18" fillId="0" borderId="17" xfId="1" applyFont="1" applyBorder="1" applyAlignment="1" applyProtection="1">
      <alignment horizontal="left" vertical="center"/>
    </xf>
    <xf numFmtId="44" fontId="0" fillId="0" borderId="17" xfId="1" applyFont="1" applyBorder="1" applyAlignment="1" applyProtection="1">
      <alignment horizontal="left" vertical="center"/>
    </xf>
    <xf numFmtId="0" fontId="0" fillId="18" borderId="0" xfId="0" applyFill="1" applyAlignment="1" applyProtection="1">
      <alignment horizontal="left" vertical="center"/>
    </xf>
    <xf numFmtId="0" fontId="0" fillId="7" borderId="0" xfId="0" applyFill="1" applyAlignment="1" applyProtection="1">
      <alignment horizontal="left" vertical="center"/>
    </xf>
    <xf numFmtId="14" fontId="0" fillId="0" borderId="0" xfId="0" applyNumberFormat="1" applyFill="1" applyAlignment="1" applyProtection="1">
      <alignment vertical="center"/>
    </xf>
    <xf numFmtId="14" fontId="18" fillId="24" borderId="8" xfId="0" applyNumberFormat="1" applyFont="1" applyFill="1" applyBorder="1" applyAlignment="1" applyProtection="1">
      <alignment horizontal="left" vertical="center" wrapText="1"/>
    </xf>
    <xf numFmtId="0" fontId="0" fillId="6" borderId="9" xfId="0" applyFill="1" applyBorder="1" applyAlignment="1" applyProtection="1">
      <alignment horizontal="left" vertical="center" wrapText="1"/>
    </xf>
    <xf numFmtId="14" fontId="0" fillId="6" borderId="35" xfId="0" applyNumberFormat="1" applyFill="1" applyBorder="1" applyAlignment="1" applyProtection="1">
      <alignment horizontal="left" vertical="center" wrapText="1"/>
    </xf>
    <xf numFmtId="0" fontId="0" fillId="10" borderId="44" xfId="0" applyFill="1" applyBorder="1" applyAlignment="1" applyProtection="1">
      <alignment horizontal="left" vertical="center" wrapText="1"/>
    </xf>
    <xf numFmtId="0" fontId="0" fillId="10" borderId="9" xfId="0" applyFill="1" applyBorder="1" applyAlignment="1" applyProtection="1">
      <alignment horizontal="left" vertical="center" wrapText="1"/>
    </xf>
    <xf numFmtId="0" fontId="0" fillId="10" borderId="35" xfId="0" applyFill="1" applyBorder="1" applyAlignment="1" applyProtection="1">
      <alignment horizontal="left" vertical="center" wrapText="1"/>
    </xf>
    <xf numFmtId="0" fontId="0" fillId="11" borderId="9" xfId="0" applyFill="1" applyBorder="1" applyAlignment="1" applyProtection="1">
      <alignment horizontal="left" vertical="center" wrapText="1"/>
    </xf>
    <xf numFmtId="14" fontId="0" fillId="11" borderId="9" xfId="0" applyNumberFormat="1" applyFill="1" applyBorder="1" applyAlignment="1" applyProtection="1">
      <alignment horizontal="left" vertical="center" wrapText="1"/>
    </xf>
    <xf numFmtId="0" fontId="0" fillId="11" borderId="35" xfId="0" applyFill="1" applyBorder="1" applyAlignment="1" applyProtection="1">
      <alignment horizontal="left" vertical="center" wrapText="1"/>
    </xf>
    <xf numFmtId="0" fontId="0" fillId="13" borderId="9" xfId="0" applyFill="1" applyBorder="1" applyAlignment="1" applyProtection="1">
      <alignment horizontal="left" vertical="center" wrapText="1"/>
    </xf>
    <xf numFmtId="0" fontId="0" fillId="13" borderId="35" xfId="0" applyFill="1" applyBorder="1" applyAlignment="1" applyProtection="1">
      <alignment horizontal="left" vertical="center" wrapText="1"/>
    </xf>
    <xf numFmtId="0" fontId="0" fillId="14" borderId="44" xfId="0" applyFill="1" applyBorder="1" applyAlignment="1" applyProtection="1">
      <alignment horizontal="left" vertical="center" wrapText="1"/>
    </xf>
    <xf numFmtId="0" fontId="0" fillId="14" borderId="9" xfId="0" applyFill="1" applyBorder="1" applyAlignment="1" applyProtection="1">
      <alignment horizontal="left" vertical="center" wrapText="1"/>
    </xf>
    <xf numFmtId="14" fontId="0" fillId="14" borderId="9" xfId="0" applyNumberFormat="1" applyFill="1" applyBorder="1" applyAlignment="1" applyProtection="1">
      <alignment horizontal="left" vertical="center" wrapText="1"/>
    </xf>
    <xf numFmtId="0" fontId="0" fillId="15" borderId="44" xfId="0" applyNumberFormat="1" applyFill="1" applyBorder="1" applyAlignment="1" applyProtection="1">
      <alignment horizontal="left" vertical="center" wrapText="1"/>
    </xf>
    <xf numFmtId="14" fontId="0" fillId="15" borderId="9" xfId="0" applyNumberFormat="1" applyFill="1" applyBorder="1" applyAlignment="1" applyProtection="1">
      <alignment horizontal="left" vertical="center" wrapText="1"/>
    </xf>
    <xf numFmtId="0" fontId="0" fillId="15" borderId="9" xfId="0" applyNumberFormat="1" applyFill="1" applyBorder="1" applyAlignment="1" applyProtection="1">
      <alignment horizontal="left" vertical="center" wrapText="1"/>
    </xf>
    <xf numFmtId="0" fontId="0" fillId="15" borderId="35" xfId="0" applyNumberFormat="1" applyFill="1" applyBorder="1" applyAlignment="1" applyProtection="1">
      <alignment horizontal="left" vertical="center" wrapText="1"/>
    </xf>
    <xf numFmtId="0" fontId="0" fillId="17" borderId="44" xfId="0" applyNumberFormat="1" applyFill="1" applyBorder="1" applyAlignment="1" applyProtection="1">
      <alignment horizontal="left" vertical="center" wrapText="1"/>
    </xf>
    <xf numFmtId="0" fontId="0" fillId="17" borderId="9" xfId="0" applyNumberFormat="1" applyFill="1" applyBorder="1" applyAlignment="1" applyProtection="1">
      <alignment horizontal="left" vertical="center" wrapText="1"/>
    </xf>
    <xf numFmtId="10" fontId="0" fillId="17" borderId="9" xfId="0" applyNumberFormat="1" applyFill="1" applyBorder="1" applyAlignment="1" applyProtection="1">
      <alignment horizontal="left" vertical="center" wrapText="1"/>
    </xf>
    <xf numFmtId="0" fontId="0" fillId="17" borderId="9" xfId="0" applyFill="1" applyBorder="1" applyAlignment="1" applyProtection="1">
      <alignment horizontal="left" vertical="center" wrapText="1"/>
    </xf>
    <xf numFmtId="44" fontId="0" fillId="17" borderId="9" xfId="1" applyFont="1" applyFill="1" applyBorder="1" applyAlignment="1" applyProtection="1">
      <alignment horizontal="left" vertical="center" wrapText="1"/>
    </xf>
    <xf numFmtId="0" fontId="0" fillId="18" borderId="9" xfId="1" applyNumberFormat="1" applyFont="1" applyFill="1" applyBorder="1" applyAlignment="1" applyProtection="1">
      <alignment horizontal="left" vertical="center" wrapText="1"/>
    </xf>
    <xf numFmtId="44" fontId="0" fillId="18" borderId="9" xfId="1" applyFont="1" applyFill="1" applyBorder="1" applyAlignment="1" applyProtection="1">
      <alignment horizontal="left" vertical="center" wrapText="1"/>
    </xf>
    <xf numFmtId="0" fontId="0" fillId="18" borderId="35" xfId="1" applyNumberFormat="1" applyFont="1" applyFill="1" applyBorder="1" applyAlignment="1" applyProtection="1">
      <alignment horizontal="left" vertical="center" wrapText="1"/>
    </xf>
    <xf numFmtId="0" fontId="0" fillId="19" borderId="44" xfId="0" applyNumberFormat="1" applyFill="1" applyBorder="1" applyAlignment="1" applyProtection="1">
      <alignment horizontal="left" vertical="center" wrapText="1"/>
    </xf>
    <xf numFmtId="0" fontId="0" fillId="19" borderId="9" xfId="0" applyNumberFormat="1" applyFill="1" applyBorder="1" applyAlignment="1" applyProtection="1">
      <alignment horizontal="left" vertical="center" wrapText="1"/>
    </xf>
    <xf numFmtId="44" fontId="0" fillId="19" borderId="9" xfId="1" applyFont="1" applyFill="1" applyBorder="1" applyAlignment="1" applyProtection="1">
      <alignment horizontal="left" vertical="center" wrapText="1"/>
    </xf>
    <xf numFmtId="0" fontId="0" fillId="19" borderId="35" xfId="0" applyNumberFormat="1" applyFill="1" applyBorder="1" applyAlignment="1" applyProtection="1">
      <alignment horizontal="left" vertical="center" wrapText="1"/>
    </xf>
    <xf numFmtId="0" fontId="0" fillId="20" borderId="44" xfId="0" applyNumberFormat="1" applyFill="1" applyBorder="1" applyAlignment="1" applyProtection="1">
      <alignment horizontal="left" vertical="center" wrapText="1"/>
    </xf>
    <xf numFmtId="44" fontId="0" fillId="20" borderId="9" xfId="1" applyFont="1" applyFill="1" applyBorder="1" applyAlignment="1" applyProtection="1">
      <alignment horizontal="left" vertical="center" wrapText="1"/>
    </xf>
    <xf numFmtId="44" fontId="0" fillId="21" borderId="44" xfId="1" applyFont="1" applyFill="1" applyBorder="1" applyAlignment="1" applyProtection="1">
      <alignment horizontal="left" vertical="center" wrapText="1"/>
    </xf>
    <xf numFmtId="44" fontId="0" fillId="21" borderId="9" xfId="1" applyFont="1" applyFill="1" applyBorder="1" applyAlignment="1" applyProtection="1">
      <alignment horizontal="left" vertical="center" wrapText="1"/>
    </xf>
    <xf numFmtId="0" fontId="0" fillId="21" borderId="9" xfId="0" applyNumberFormat="1" applyFill="1" applyBorder="1" applyAlignment="1" applyProtection="1">
      <alignment horizontal="left" vertical="center" wrapText="1"/>
    </xf>
    <xf numFmtId="0" fontId="0" fillId="21" borderId="35" xfId="0" applyNumberFormat="1" applyFill="1" applyBorder="1" applyAlignment="1" applyProtection="1">
      <alignment horizontal="left" vertical="center" wrapText="1"/>
    </xf>
    <xf numFmtId="9" fontId="0" fillId="0" borderId="44" xfId="4" applyFont="1" applyFill="1" applyBorder="1" applyAlignment="1" applyProtection="1">
      <alignment horizontal="left" vertical="center" wrapText="1"/>
    </xf>
    <xf numFmtId="14" fontId="0" fillId="0" borderId="9" xfId="0" applyNumberFormat="1" applyFill="1" applyBorder="1" applyAlignment="1" applyProtection="1">
      <alignment horizontal="left" vertical="center" wrapText="1"/>
    </xf>
    <xf numFmtId="9" fontId="0" fillId="0" borderId="9" xfId="4" applyFont="1" applyFill="1" applyBorder="1" applyAlignment="1" applyProtection="1">
      <alignment horizontal="left" vertical="center" wrapText="1"/>
    </xf>
    <xf numFmtId="44" fontId="0" fillId="0" borderId="9" xfId="1" applyFont="1" applyFill="1" applyBorder="1" applyAlignment="1" applyProtection="1">
      <alignment horizontal="left" vertical="center" wrapText="1"/>
    </xf>
    <xf numFmtId="0" fontId="14" fillId="0" borderId="0" xfId="0" applyFont="1" applyBorder="1" applyAlignment="1" applyProtection="1">
      <alignment horizontal="left" vertical="center" wrapText="1"/>
      <protection locked="0"/>
    </xf>
    <xf numFmtId="44" fontId="14" fillId="24" borderId="29" xfId="0" applyNumberFormat="1" applyFont="1" applyFill="1" applyBorder="1" applyAlignment="1" applyProtection="1">
      <alignment horizontal="left" vertical="center"/>
    </xf>
    <xf numFmtId="0" fontId="14" fillId="0" borderId="0" xfId="0" applyFont="1" applyAlignment="1" applyProtection="1">
      <alignment horizontal="left" vertical="center" wrapText="1"/>
      <protection locked="0"/>
    </xf>
    <xf numFmtId="0" fontId="46" fillId="0" borderId="7" xfId="0" applyFont="1" applyFill="1" applyBorder="1" applyAlignment="1" applyProtection="1">
      <alignment horizontal="left" vertical="center" wrapText="1"/>
    </xf>
    <xf numFmtId="0" fontId="0" fillId="0" borderId="3" xfId="0" applyFont="1" applyFill="1" applyBorder="1" applyAlignment="1">
      <alignment horizontal="left" vertical="center" wrapText="1"/>
    </xf>
    <xf numFmtId="0" fontId="24" fillId="0" borderId="0" xfId="0" applyFont="1" applyFill="1" applyAlignment="1">
      <alignment horizontal="left" vertical="center" wrapText="1"/>
    </xf>
    <xf numFmtId="0" fontId="12" fillId="0" borderId="0" xfId="0" applyFont="1" applyFill="1" applyBorder="1" applyAlignment="1">
      <alignment horizontal="left" vertical="center"/>
    </xf>
    <xf numFmtId="0" fontId="16" fillId="0" borderId="0" xfId="0" applyFont="1" applyFill="1" applyAlignment="1">
      <alignment horizontal="left" vertical="center"/>
    </xf>
    <xf numFmtId="0" fontId="17" fillId="0" borderId="0" xfId="0" applyFont="1" applyFill="1" applyBorder="1" applyAlignment="1">
      <alignment horizontal="left" vertical="center"/>
    </xf>
    <xf numFmtId="0" fontId="17" fillId="0" borderId="0" xfId="0" applyFont="1" applyFill="1"/>
    <xf numFmtId="0" fontId="0" fillId="0" borderId="0" xfId="0" applyFont="1" applyFill="1" applyAlignment="1">
      <alignment horizontal="left" vertical="center" wrapText="1"/>
    </xf>
    <xf numFmtId="0" fontId="17" fillId="0" borderId="0" xfId="0" applyFont="1" applyFill="1" applyAlignment="1">
      <alignment horizontal="left" vertical="center"/>
    </xf>
    <xf numFmtId="0" fontId="13" fillId="0" borderId="0" xfId="0" applyFont="1" applyFill="1" applyAlignment="1">
      <alignment horizontal="left" vertical="center" wrapText="1"/>
    </xf>
    <xf numFmtId="0" fontId="47" fillId="0" borderId="0" xfId="0" applyFont="1"/>
    <xf numFmtId="0" fontId="47" fillId="0" borderId="0" xfId="0" applyFont="1" applyAlignment="1">
      <alignment horizontal="center" vertical="center"/>
    </xf>
    <xf numFmtId="0" fontId="0" fillId="0" borderId="0" xfId="0" applyAlignment="1">
      <alignment vertical="center"/>
    </xf>
    <xf numFmtId="0" fontId="48" fillId="0" borderId="0" xfId="0" applyFont="1" applyAlignment="1">
      <alignment horizontal="right" vertical="center"/>
    </xf>
    <xf numFmtId="0" fontId="0" fillId="0" borderId="0" xfId="0" applyBorder="1" applyAlignment="1">
      <alignment vertical="center"/>
    </xf>
    <xf numFmtId="0" fontId="0" fillId="0" borderId="0" xfId="0" applyBorder="1" applyAlignment="1">
      <alignment horizontal="center" vertical="center"/>
    </xf>
    <xf numFmtId="0" fontId="48" fillId="0" borderId="0" xfId="0" applyFont="1" applyBorder="1" applyAlignment="1">
      <alignment vertical="center" wrapText="1"/>
    </xf>
    <xf numFmtId="0" fontId="48" fillId="0" borderId="11" xfId="0" applyFont="1" applyBorder="1" applyAlignment="1">
      <alignment vertical="center" wrapText="1"/>
    </xf>
    <xf numFmtId="0" fontId="48" fillId="0" borderId="0" xfId="0" applyFont="1" applyAlignment="1">
      <alignment vertical="center" wrapText="1"/>
    </xf>
    <xf numFmtId="0" fontId="0" fillId="0" borderId="0" xfId="0" applyBorder="1"/>
    <xf numFmtId="0" fontId="48" fillId="0" borderId="2" xfId="0" applyFont="1" applyBorder="1" applyAlignment="1">
      <alignment vertical="center" wrapText="1"/>
    </xf>
    <xf numFmtId="0" fontId="50" fillId="0" borderId="0" xfId="0" applyFont="1" applyAlignment="1">
      <alignment vertical="center" wrapText="1"/>
    </xf>
    <xf numFmtId="0" fontId="34" fillId="0" borderId="0" xfId="0" applyFont="1" applyAlignment="1">
      <alignment vertical="center" wrapText="1"/>
    </xf>
    <xf numFmtId="0" fontId="14" fillId="0" borderId="0" xfId="0" applyFont="1" applyAlignment="1">
      <alignment horizontal="center" vertical="center"/>
    </xf>
    <xf numFmtId="0" fontId="14" fillId="0" borderId="0" xfId="0" applyFont="1" applyBorder="1" applyAlignment="1">
      <alignment horizontal="left" vertical="center" wrapText="1"/>
    </xf>
    <xf numFmtId="0" fontId="14" fillId="0" borderId="11" xfId="0" applyFont="1" applyBorder="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center"/>
    </xf>
    <xf numFmtId="0" fontId="14" fillId="0" borderId="2" xfId="0" applyFont="1" applyBorder="1" applyAlignment="1">
      <alignment horizontal="left" vertical="center" wrapText="1"/>
    </xf>
    <xf numFmtId="0" fontId="14" fillId="0" borderId="11" xfId="0" applyFont="1" applyBorder="1" applyAlignment="1">
      <alignment horizontal="center" vertical="center"/>
    </xf>
    <xf numFmtId="44" fontId="14" fillId="0" borderId="0" xfId="1" applyFont="1" applyAlignment="1">
      <alignment horizontal="center" vertical="center"/>
    </xf>
    <xf numFmtId="44" fontId="14" fillId="0" borderId="11" xfId="1" applyFont="1" applyBorder="1" applyAlignment="1">
      <alignment horizontal="center" vertical="center"/>
    </xf>
    <xf numFmtId="9" fontId="14" fillId="0" borderId="0" xfId="4" applyFont="1" applyAlignment="1">
      <alignment horizontal="center" vertical="center"/>
    </xf>
    <xf numFmtId="9" fontId="14" fillId="0" borderId="11" xfId="4" applyFont="1" applyBorder="1" applyAlignment="1">
      <alignment horizontal="center" vertical="center"/>
    </xf>
    <xf numFmtId="0" fontId="49" fillId="0" borderId="0" xfId="0" applyFont="1" applyAlignment="1">
      <alignment horizontal="left" vertical="center" wrapText="1"/>
    </xf>
    <xf numFmtId="2" fontId="15" fillId="24" borderId="0" xfId="0" applyNumberFormat="1" applyFont="1" applyFill="1" applyAlignment="1">
      <alignment horizontal="left" vertical="center"/>
    </xf>
    <xf numFmtId="14" fontId="14" fillId="24" borderId="1" xfId="0" applyNumberFormat="1" applyFont="1" applyFill="1" applyBorder="1" applyAlignment="1" applyProtection="1">
      <alignment horizontal="center" vertical="center"/>
      <protection locked="0"/>
    </xf>
    <xf numFmtId="0" fontId="14" fillId="24" borderId="3" xfId="0" applyFont="1" applyFill="1" applyBorder="1" applyAlignment="1" applyProtection="1">
      <alignment horizontal="left" vertical="center" wrapText="1"/>
      <protection locked="0"/>
    </xf>
    <xf numFmtId="0" fontId="14" fillId="24" borderId="1" xfId="0" applyFont="1" applyFill="1" applyBorder="1" applyAlignment="1" applyProtection="1">
      <alignment horizontal="left" vertical="center" wrapText="1"/>
      <protection locked="0"/>
    </xf>
    <xf numFmtId="0" fontId="27" fillId="24" borderId="5" xfId="0" applyFont="1" applyFill="1" applyBorder="1" applyAlignment="1">
      <alignment horizontal="left" vertical="center" wrapText="1"/>
    </xf>
    <xf numFmtId="0" fontId="48" fillId="0" borderId="0" xfId="0" applyFont="1" applyBorder="1" applyAlignment="1">
      <alignment horizontal="right" vertical="center"/>
    </xf>
    <xf numFmtId="0" fontId="14" fillId="0" borderId="0" xfId="0" applyFont="1" applyBorder="1" applyAlignment="1">
      <alignment horizontal="center" vertical="center"/>
    </xf>
    <xf numFmtId="16" fontId="0" fillId="0" borderId="0" xfId="0" applyNumberFormat="1" applyAlignment="1">
      <alignment horizontal="center" vertical="center"/>
    </xf>
    <xf numFmtId="164" fontId="14" fillId="0" borderId="0" xfId="4" applyNumberFormat="1" applyFont="1" applyAlignment="1">
      <alignment horizontal="center" vertical="center"/>
    </xf>
    <xf numFmtId="44" fontId="0" fillId="0" borderId="0" xfId="0" applyNumberFormat="1" applyBorder="1" applyAlignment="1">
      <alignment horizontal="center" vertical="center"/>
    </xf>
    <xf numFmtId="44" fontId="0" fillId="0" borderId="0" xfId="1" applyFont="1" applyBorder="1" applyAlignment="1">
      <alignment horizontal="center" vertical="center"/>
    </xf>
    <xf numFmtId="44" fontId="0" fillId="0" borderId="11" xfId="1" applyFont="1" applyBorder="1" applyAlignment="1">
      <alignment horizontal="center" vertical="center"/>
    </xf>
    <xf numFmtId="44" fontId="0" fillId="0" borderId="2" xfId="1" applyFont="1" applyBorder="1" applyAlignment="1">
      <alignment horizontal="center" vertical="center"/>
    </xf>
    <xf numFmtId="44" fontId="18" fillId="0" borderId="2" xfId="1" applyFont="1" applyBorder="1" applyAlignment="1">
      <alignment vertical="center"/>
    </xf>
    <xf numFmtId="44" fontId="18" fillId="0" borderId="0" xfId="1" applyFont="1" applyBorder="1" applyAlignment="1">
      <alignment vertical="center"/>
    </xf>
    <xf numFmtId="44" fontId="0" fillId="0" borderId="0" xfId="1" applyFont="1" applyBorder="1" applyAlignment="1">
      <alignment vertical="center"/>
    </xf>
    <xf numFmtId="44" fontId="18" fillId="0" borderId="11" xfId="1" applyFont="1" applyBorder="1" applyAlignment="1">
      <alignment vertical="center"/>
    </xf>
    <xf numFmtId="0" fontId="48" fillId="0" borderId="0" xfId="0" applyFont="1" applyBorder="1" applyAlignment="1">
      <alignment horizontal="left" vertical="center" wrapText="1"/>
    </xf>
    <xf numFmtId="44" fontId="14" fillId="0" borderId="2" xfId="1" applyFont="1" applyBorder="1" applyAlignment="1">
      <alignment horizontal="center" vertical="center"/>
    </xf>
    <xf numFmtId="9" fontId="14" fillId="0" borderId="2" xfId="4" applyFont="1" applyBorder="1" applyAlignment="1">
      <alignment horizontal="center" vertical="center"/>
    </xf>
    <xf numFmtId="44" fontId="14" fillId="0" borderId="0" xfId="1" applyFont="1" applyBorder="1" applyAlignment="1">
      <alignment horizontal="center" vertical="center"/>
    </xf>
    <xf numFmtId="9" fontId="14" fillId="0" borderId="0" xfId="4" applyFont="1" applyBorder="1" applyAlignment="1">
      <alignment horizontal="center" vertical="center"/>
    </xf>
    <xf numFmtId="0" fontId="48" fillId="0" borderId="11" xfId="0" applyFont="1" applyBorder="1" applyAlignment="1">
      <alignment horizontal="left" vertical="center" wrapText="1"/>
    </xf>
    <xf numFmtId="0" fontId="0" fillId="0" borderId="0" xfId="0" applyAlignment="1">
      <alignment horizontal="right" vertical="center"/>
    </xf>
    <xf numFmtId="9" fontId="14" fillId="0" borderId="0" xfId="4" applyFont="1" applyAlignment="1">
      <alignment horizontal="center"/>
    </xf>
    <xf numFmtId="0" fontId="29" fillId="0" borderId="0" xfId="0" applyFont="1"/>
    <xf numFmtId="0" fontId="18" fillId="0" borderId="1" xfId="0" applyFont="1" applyFill="1" applyBorder="1" applyAlignment="1">
      <alignment horizontal="left" vertical="center" wrapText="1"/>
    </xf>
    <xf numFmtId="0" fontId="0" fillId="0" borderId="1" xfId="0" applyFont="1" applyFill="1" applyBorder="1" applyAlignment="1">
      <alignment horizontal="left" vertical="top" wrapText="1"/>
    </xf>
    <xf numFmtId="0" fontId="0" fillId="0" borderId="60" xfId="0" applyBorder="1" applyAlignment="1" applyProtection="1">
      <alignment horizontal="left" vertical="center" wrapText="1"/>
      <protection locked="0"/>
    </xf>
    <xf numFmtId="1" fontId="30" fillId="0" borderId="0" xfId="0" applyNumberFormat="1" applyFont="1" applyFill="1" applyBorder="1" applyAlignment="1" applyProtection="1">
      <alignment horizontal="center" vertical="center"/>
      <protection locked="0"/>
    </xf>
    <xf numFmtId="1" fontId="30" fillId="0" borderId="0" xfId="0" applyNumberFormat="1" applyFont="1" applyBorder="1" applyAlignment="1" applyProtection="1">
      <alignment horizontal="center" vertical="center"/>
      <protection locked="0"/>
    </xf>
    <xf numFmtId="1" fontId="0" fillId="0" borderId="0" xfId="0" applyNumberFormat="1" applyFont="1" applyBorder="1" applyAlignment="1" applyProtection="1">
      <alignment horizontal="center" vertical="center"/>
      <protection locked="0"/>
    </xf>
    <xf numFmtId="0" fontId="27" fillId="0" borderId="0" xfId="0" applyFont="1" applyBorder="1" applyAlignment="1" applyProtection="1">
      <alignment horizontal="left" vertical="center"/>
      <protection locked="0"/>
    </xf>
    <xf numFmtId="1" fontId="30" fillId="0" borderId="46" xfId="0" applyNumberFormat="1" applyFont="1" applyFill="1" applyBorder="1" applyAlignment="1" applyProtection="1">
      <alignment horizontal="center" vertical="center"/>
      <protection locked="0"/>
    </xf>
    <xf numFmtId="1" fontId="30" fillId="0" borderId="46" xfId="0" applyNumberFormat="1" applyFont="1" applyBorder="1" applyAlignment="1" applyProtection="1">
      <alignment horizontal="center" vertical="center"/>
      <protection locked="0"/>
    </xf>
    <xf numFmtId="1" fontId="0" fillId="0" borderId="46" xfId="0" applyNumberFormat="1" applyFont="1" applyBorder="1" applyAlignment="1" applyProtection="1">
      <alignment horizontal="center" vertical="center"/>
      <protection locked="0"/>
    </xf>
    <xf numFmtId="0" fontId="27" fillId="0" borderId="46" xfId="0" applyFont="1" applyBorder="1" applyAlignment="1" applyProtection="1">
      <alignment horizontal="left" vertical="center"/>
      <protection locked="0"/>
    </xf>
    <xf numFmtId="1" fontId="30" fillId="0" borderId="47" xfId="0" applyNumberFormat="1" applyFont="1" applyFill="1" applyBorder="1" applyAlignment="1" applyProtection="1">
      <alignment horizontal="center" vertical="center"/>
      <protection locked="0"/>
    </xf>
    <xf numFmtId="1" fontId="30" fillId="0" borderId="47" xfId="0" applyNumberFormat="1" applyFont="1" applyBorder="1" applyAlignment="1" applyProtection="1">
      <alignment horizontal="center" vertical="center"/>
      <protection locked="0"/>
    </xf>
    <xf numFmtId="1" fontId="0" fillId="0" borderId="47" xfId="0" applyNumberFormat="1" applyFont="1" applyBorder="1" applyAlignment="1" applyProtection="1">
      <alignment horizontal="center" vertical="center"/>
      <protection locked="0"/>
    </xf>
    <xf numFmtId="0" fontId="27" fillId="0" borderId="47" xfId="0" applyFont="1" applyBorder="1" applyAlignment="1" applyProtection="1">
      <alignment horizontal="left" vertical="center"/>
      <protection locked="0"/>
    </xf>
    <xf numFmtId="0" fontId="30" fillId="0" borderId="47" xfId="0" applyFont="1" applyBorder="1" applyAlignment="1" applyProtection="1">
      <alignment horizontal="left" vertical="center" wrapText="1"/>
      <protection locked="0"/>
    </xf>
    <xf numFmtId="0" fontId="30" fillId="0" borderId="0" xfId="0" applyFont="1" applyBorder="1" applyAlignment="1" applyProtection="1">
      <alignment horizontal="left" vertical="center" wrapText="1"/>
      <protection locked="0"/>
    </xf>
    <xf numFmtId="0" fontId="27" fillId="0" borderId="0" xfId="0" applyFont="1" applyAlignment="1" applyProtection="1">
      <alignment horizontal="left" vertical="center"/>
      <protection locked="0"/>
    </xf>
    <xf numFmtId="1" fontId="30" fillId="0" borderId="58" xfId="0" applyNumberFormat="1" applyFont="1" applyFill="1" applyBorder="1" applyAlignment="1" applyProtection="1">
      <alignment horizontal="center" vertical="center"/>
      <protection locked="0"/>
    </xf>
    <xf numFmtId="1" fontId="30" fillId="0" borderId="58" xfId="0" applyNumberFormat="1" applyFont="1" applyBorder="1" applyAlignment="1" applyProtection="1">
      <alignment horizontal="center" vertical="center"/>
      <protection locked="0"/>
    </xf>
    <xf numFmtId="1" fontId="0" fillId="0" borderId="58" xfId="0" applyNumberFormat="1" applyFont="1" applyBorder="1" applyAlignment="1" applyProtection="1">
      <alignment horizontal="center" vertical="center"/>
      <protection locked="0"/>
    </xf>
    <xf numFmtId="0" fontId="0" fillId="0" borderId="0" xfId="0" applyFont="1" applyBorder="1" applyProtection="1">
      <protection locked="0"/>
    </xf>
    <xf numFmtId="1" fontId="30" fillId="0" borderId="59" xfId="0" applyNumberFormat="1" applyFont="1" applyFill="1" applyBorder="1" applyAlignment="1" applyProtection="1">
      <alignment horizontal="center" vertical="center"/>
      <protection locked="0"/>
    </xf>
    <xf numFmtId="1" fontId="30" fillId="0" borderId="59" xfId="0" applyNumberFormat="1" applyFont="1" applyBorder="1" applyAlignment="1" applyProtection="1">
      <alignment horizontal="center" vertical="center"/>
      <protection locked="0"/>
    </xf>
    <xf numFmtId="1" fontId="0" fillId="0" borderId="59" xfId="0" applyNumberFormat="1" applyFont="1" applyBorder="1" applyAlignment="1" applyProtection="1">
      <alignment horizontal="center" vertical="center"/>
      <protection locked="0"/>
    </xf>
    <xf numFmtId="1" fontId="30" fillId="0" borderId="0" xfId="0" applyNumberFormat="1" applyFont="1" applyAlignment="1" applyProtection="1">
      <alignment horizontal="center" vertical="center"/>
      <protection locked="0"/>
    </xf>
    <xf numFmtId="1" fontId="0" fillId="0" borderId="0" xfId="0" applyNumberFormat="1" applyFont="1" applyAlignment="1" applyProtection="1">
      <alignment horizontal="center" vertical="center"/>
      <protection locked="0"/>
    </xf>
    <xf numFmtId="0" fontId="27" fillId="0" borderId="0" xfId="0" applyFont="1" applyAlignment="1" applyProtection="1">
      <alignment horizontal="left" vertical="center" wrapText="1"/>
      <protection locked="0"/>
    </xf>
    <xf numFmtId="0" fontId="0" fillId="0" borderId="0" xfId="0" applyFont="1" applyFill="1" applyBorder="1" applyAlignment="1" applyProtection="1">
      <alignment vertical="center"/>
      <protection locked="0"/>
    </xf>
    <xf numFmtId="1" fontId="30" fillId="0" borderId="0" xfId="0" applyNumberFormat="1" applyFont="1" applyFill="1" applyBorder="1" applyAlignment="1" applyProtection="1">
      <alignment horizontal="left" vertical="center"/>
      <protection locked="0"/>
    </xf>
    <xf numFmtId="1" fontId="30" fillId="0" borderId="0" xfId="0" applyNumberFormat="1" applyFont="1" applyBorder="1" applyProtection="1">
      <protection locked="0"/>
    </xf>
    <xf numFmtId="1" fontId="0" fillId="0" borderId="0" xfId="0" applyNumberFormat="1" applyFont="1" applyBorder="1" applyProtection="1">
      <protection locked="0"/>
    </xf>
    <xf numFmtId="1" fontId="30" fillId="0" borderId="46" xfId="0" applyNumberFormat="1" applyFont="1" applyFill="1" applyBorder="1" applyAlignment="1" applyProtection="1">
      <alignment horizontal="left" vertical="center"/>
      <protection locked="0"/>
    </xf>
    <xf numFmtId="1" fontId="30" fillId="0" borderId="46" xfId="0" applyNumberFormat="1" applyFont="1" applyBorder="1" applyProtection="1">
      <protection locked="0"/>
    </xf>
    <xf numFmtId="1" fontId="0" fillId="0" borderId="46" xfId="0" applyNumberFormat="1" applyFont="1" applyBorder="1" applyProtection="1">
      <protection locked="0"/>
    </xf>
    <xf numFmtId="0" fontId="30" fillId="0" borderId="22" xfId="0" applyFont="1" applyBorder="1" applyAlignment="1" applyProtection="1">
      <alignment horizontal="left" vertical="center"/>
      <protection locked="0"/>
    </xf>
    <xf numFmtId="0" fontId="30" fillId="0" borderId="27" xfId="0" applyFont="1" applyBorder="1" applyAlignment="1" applyProtection="1">
      <alignment horizontal="left" vertical="center"/>
      <protection locked="0"/>
    </xf>
    <xf numFmtId="0" fontId="30" fillId="0" borderId="52" xfId="0" applyFont="1" applyBorder="1" applyAlignment="1" applyProtection="1">
      <alignment horizontal="left" vertical="center"/>
    </xf>
    <xf numFmtId="0" fontId="30" fillId="0" borderId="0" xfId="0" applyFont="1" applyAlignment="1" applyProtection="1">
      <alignment vertical="center" textRotation="90"/>
    </xf>
    <xf numFmtId="0" fontId="56" fillId="0" borderId="0" xfId="0" applyFont="1" applyFill="1" applyBorder="1" applyAlignment="1" applyProtection="1">
      <alignment horizontal="right" vertical="center"/>
    </xf>
    <xf numFmtId="0" fontId="56" fillId="0" borderId="0" xfId="0" applyFont="1" applyFill="1" applyBorder="1" applyAlignment="1" applyProtection="1">
      <alignment horizontal="right" vertical="center" wrapText="1"/>
    </xf>
    <xf numFmtId="0" fontId="30" fillId="0" borderId="0" xfId="0" applyFont="1" applyFill="1" applyBorder="1" applyAlignment="1" applyProtection="1">
      <alignment horizontal="left" vertical="center"/>
    </xf>
    <xf numFmtId="0" fontId="56" fillId="0" borderId="0" xfId="0" applyFont="1" applyFill="1" applyBorder="1" applyAlignment="1" applyProtection="1">
      <alignment vertical="top" wrapText="1"/>
    </xf>
    <xf numFmtId="0" fontId="56" fillId="0" borderId="0" xfId="0" applyFont="1" applyFill="1" applyBorder="1" applyAlignment="1" applyProtection="1">
      <alignment horizontal="left" vertical="top" wrapText="1"/>
    </xf>
    <xf numFmtId="0" fontId="56" fillId="24" borderId="0" xfId="0" applyFont="1" applyFill="1" applyBorder="1" applyAlignment="1" applyProtection="1">
      <alignment vertical="top"/>
    </xf>
    <xf numFmtId="0" fontId="30" fillId="0" borderId="0" xfId="0" applyFont="1" applyFill="1" applyBorder="1" applyAlignment="1" applyProtection="1">
      <alignment horizontal="center" vertical="top"/>
    </xf>
    <xf numFmtId="0" fontId="30" fillId="0" borderId="12" xfId="0" applyFont="1" applyFill="1" applyBorder="1" applyAlignment="1" applyProtection="1">
      <alignment horizontal="center" vertical="top"/>
    </xf>
    <xf numFmtId="0" fontId="30" fillId="0" borderId="11" xfId="0" applyFont="1" applyFill="1" applyBorder="1" applyAlignment="1" applyProtection="1">
      <alignment horizontal="center" vertical="top"/>
    </xf>
    <xf numFmtId="0" fontId="30" fillId="0" borderId="12" xfId="0" applyFont="1" applyBorder="1" applyAlignment="1" applyProtection="1">
      <alignment horizontal="center" vertical="top" wrapText="1"/>
    </xf>
    <xf numFmtId="0" fontId="30" fillId="0" borderId="11" xfId="0" applyFont="1" applyBorder="1" applyAlignment="1" applyProtection="1">
      <alignment horizontal="center" vertical="top" wrapText="1"/>
    </xf>
    <xf numFmtId="0" fontId="30" fillId="0" borderId="37" xfId="0" applyFont="1" applyBorder="1" applyAlignment="1" applyProtection="1">
      <alignment horizontal="center" vertical="top" wrapText="1"/>
    </xf>
    <xf numFmtId="0" fontId="30" fillId="0" borderId="12" xfId="0" applyFont="1" applyBorder="1" applyAlignment="1" applyProtection="1">
      <alignment horizontal="center" vertical="top"/>
    </xf>
    <xf numFmtId="0" fontId="30" fillId="0" borderId="11" xfId="0" applyFont="1" applyBorder="1" applyAlignment="1" applyProtection="1">
      <alignment horizontal="center" vertical="top"/>
    </xf>
    <xf numFmtId="0" fontId="30" fillId="0" borderId="37" xfId="0" applyFont="1" applyBorder="1" applyAlignment="1" applyProtection="1">
      <alignment horizontal="center" vertical="top"/>
    </xf>
    <xf numFmtId="0" fontId="30" fillId="0" borderId="0" xfId="0" applyFont="1" applyBorder="1" applyAlignment="1" applyProtection="1">
      <alignment vertical="center" wrapText="1"/>
      <protection locked="0"/>
    </xf>
    <xf numFmtId="0" fontId="30" fillId="0" borderId="59" xfId="0" applyFont="1" applyBorder="1" applyAlignment="1" applyProtection="1">
      <alignment vertical="center" wrapText="1"/>
      <protection locked="0"/>
    </xf>
    <xf numFmtId="0" fontId="0" fillId="0" borderId="0" xfId="0" applyFont="1" applyFill="1" applyBorder="1" applyAlignment="1" applyProtection="1">
      <alignment vertical="center" wrapText="1"/>
      <protection locked="0"/>
    </xf>
    <xf numFmtId="0" fontId="0" fillId="0" borderId="0" xfId="0" applyFont="1" applyProtection="1">
      <protection locked="0"/>
    </xf>
    <xf numFmtId="0" fontId="0" fillId="0" borderId="0" xfId="0" applyFont="1" applyAlignment="1" applyProtection="1">
      <alignment vertical="center" textRotation="90"/>
      <protection locked="0"/>
    </xf>
    <xf numFmtId="0" fontId="0" fillId="0" borderId="57" xfId="0" applyFont="1" applyBorder="1" applyProtection="1">
      <protection locked="0"/>
    </xf>
    <xf numFmtId="0" fontId="30" fillId="0" borderId="0" xfId="0" applyFont="1" applyProtection="1">
      <protection locked="0"/>
    </xf>
    <xf numFmtId="0" fontId="30" fillId="0" borderId="0" xfId="0" applyFont="1" applyAlignment="1" applyProtection="1">
      <alignment vertical="top"/>
      <protection locked="0"/>
    </xf>
    <xf numFmtId="1" fontId="30" fillId="0" borderId="0" xfId="0" applyNumberFormat="1" applyFont="1" applyProtection="1">
      <protection locked="0"/>
    </xf>
    <xf numFmtId="1" fontId="0" fillId="0" borderId="0" xfId="0" applyNumberFormat="1" applyFont="1" applyProtection="1">
      <protection locked="0"/>
    </xf>
    <xf numFmtId="0" fontId="0" fillId="0" borderId="1" xfId="0" applyFont="1" applyFill="1" applyBorder="1" applyAlignment="1" applyProtection="1">
      <alignment horizontal="left" vertical="top" wrapText="1"/>
    </xf>
    <xf numFmtId="166" fontId="9" fillId="0" borderId="1" xfId="5" applyNumberFormat="1" applyFont="1" applyFill="1" applyBorder="1" applyAlignment="1" applyProtection="1">
      <alignment horizontal="left" vertical="top" wrapText="1"/>
    </xf>
    <xf numFmtId="167" fontId="9" fillId="0" borderId="1" xfId="1" applyNumberFormat="1" applyFont="1" applyFill="1" applyBorder="1" applyAlignment="1" applyProtection="1">
      <alignment horizontal="left" vertical="center" wrapText="1"/>
    </xf>
    <xf numFmtId="0" fontId="0" fillId="30" borderId="1" xfId="0" applyFont="1" applyFill="1" applyBorder="1" applyAlignment="1">
      <alignment horizontal="left" vertical="top" wrapText="1"/>
    </xf>
    <xf numFmtId="0" fontId="0" fillId="30" borderId="1" xfId="0" applyFont="1" applyFill="1" applyBorder="1" applyAlignment="1">
      <alignment horizontal="left" vertical="center" wrapText="1"/>
    </xf>
    <xf numFmtId="0" fontId="18" fillId="30" borderId="1" xfId="0" applyFont="1" applyFill="1" applyBorder="1" applyAlignment="1">
      <alignment horizontal="left" vertical="center" wrapText="1"/>
    </xf>
    <xf numFmtId="0" fontId="16" fillId="32" borderId="1" xfId="0" applyFont="1" applyFill="1" applyBorder="1" applyAlignment="1">
      <alignment horizontal="left" vertical="top" wrapText="1"/>
    </xf>
    <xf numFmtId="0" fontId="18" fillId="30" borderId="1" xfId="0" applyFont="1" applyFill="1" applyBorder="1" applyAlignment="1" applyProtection="1">
      <alignment horizontal="left" vertical="center" wrapText="1"/>
      <protection locked="0"/>
    </xf>
    <xf numFmtId="0" fontId="0" fillId="30" borderId="1" xfId="0" applyFont="1" applyFill="1" applyBorder="1" applyAlignment="1">
      <alignment horizontal="left" vertical="center"/>
    </xf>
    <xf numFmtId="0" fontId="18" fillId="30" borderId="1" xfId="0" applyFont="1" applyFill="1" applyBorder="1" applyAlignment="1">
      <alignment horizontal="left" vertical="center"/>
    </xf>
    <xf numFmtId="0" fontId="0" fillId="30" borderId="1" xfId="0" quotePrefix="1" applyFont="1" applyFill="1" applyBorder="1" applyAlignment="1">
      <alignment horizontal="left" vertical="top" wrapText="1"/>
    </xf>
    <xf numFmtId="166" fontId="9" fillId="0" borderId="1" xfId="5" applyNumberFormat="1" applyFont="1" applyFill="1" applyBorder="1" applyAlignment="1" applyProtection="1">
      <alignment horizontal="left" vertical="center" wrapText="1"/>
    </xf>
    <xf numFmtId="166" fontId="12" fillId="0" borderId="1" xfId="5" applyNumberFormat="1" applyFont="1" applyFill="1" applyBorder="1" applyAlignment="1" applyProtection="1">
      <alignment vertical="center" wrapText="1"/>
    </xf>
    <xf numFmtId="0" fontId="12" fillId="0" borderId="0" xfId="0" applyFont="1" applyAlignment="1">
      <alignment horizontal="center" vertical="center"/>
    </xf>
    <xf numFmtId="0" fontId="12" fillId="0" borderId="0" xfId="0" applyFont="1" applyAlignment="1">
      <alignment horizontal="center" vertical="center" wrapText="1"/>
    </xf>
    <xf numFmtId="44" fontId="18" fillId="16" borderId="33" xfId="1" applyFont="1" applyFill="1" applyBorder="1" applyAlignment="1" applyProtection="1">
      <alignment horizontal="left" vertical="center"/>
    </xf>
    <xf numFmtId="44" fontId="18" fillId="16" borderId="0" xfId="1" applyFont="1" applyFill="1" applyBorder="1" applyAlignment="1" applyProtection="1">
      <alignment horizontal="left" vertical="center"/>
    </xf>
    <xf numFmtId="0" fontId="0" fillId="16" borderId="3" xfId="0" applyFont="1" applyFill="1" applyBorder="1" applyAlignment="1" applyProtection="1">
      <alignment horizontal="left" vertical="center" wrapText="1"/>
    </xf>
    <xf numFmtId="0" fontId="0" fillId="33" borderId="9" xfId="0" applyNumberFormat="1" applyFill="1" applyBorder="1" applyAlignment="1" applyProtection="1">
      <alignment horizontal="left" vertical="center" wrapText="1"/>
    </xf>
    <xf numFmtId="0" fontId="0" fillId="33" borderId="1" xfId="0" applyNumberFormat="1" applyFill="1" applyBorder="1" applyAlignment="1" applyProtection="1">
      <alignment horizontal="left" vertical="center" wrapText="1"/>
    </xf>
    <xf numFmtId="0" fontId="0" fillId="33" borderId="24" xfId="0" applyNumberFormat="1" applyFill="1" applyBorder="1" applyAlignment="1" applyProtection="1">
      <alignment horizontal="left" vertical="center" wrapText="1"/>
    </xf>
    <xf numFmtId="14" fontId="0" fillId="33" borderId="9" xfId="0" applyNumberFormat="1" applyFill="1" applyBorder="1" applyAlignment="1" applyProtection="1">
      <alignment horizontal="left" vertical="center" wrapText="1"/>
    </xf>
    <xf numFmtId="14" fontId="0" fillId="33" borderId="1" xfId="0" applyNumberFormat="1" applyFill="1" applyBorder="1" applyAlignment="1" applyProtection="1">
      <alignment horizontal="left" vertical="center" wrapText="1"/>
    </xf>
    <xf numFmtId="14" fontId="0" fillId="33" borderId="24" xfId="0" applyNumberFormat="1" applyFill="1" applyBorder="1" applyAlignment="1" applyProtection="1">
      <alignment horizontal="left" vertical="center" wrapText="1"/>
    </xf>
    <xf numFmtId="0" fontId="0" fillId="33" borderId="35" xfId="0" applyNumberFormat="1" applyFill="1" applyBorder="1" applyAlignment="1" applyProtection="1">
      <alignment horizontal="left" vertical="center" wrapText="1"/>
    </xf>
    <xf numFmtId="0" fontId="0" fillId="33" borderId="7" xfId="0" applyNumberFormat="1" applyFill="1" applyBorder="1" applyAlignment="1" applyProtection="1">
      <alignment horizontal="left" vertical="center" wrapText="1"/>
    </xf>
    <xf numFmtId="0" fontId="0" fillId="33" borderId="42" xfId="0" applyNumberFormat="1" applyFill="1" applyBorder="1" applyAlignment="1" applyProtection="1">
      <alignment horizontal="left" vertical="center" wrapText="1"/>
    </xf>
    <xf numFmtId="0" fontId="18" fillId="3" borderId="3" xfId="1" applyNumberFormat="1" applyFont="1" applyFill="1" applyBorder="1" applyAlignment="1" applyProtection="1">
      <alignment horizontal="left" vertical="center" wrapText="1"/>
    </xf>
    <xf numFmtId="0" fontId="0" fillId="3" borderId="44" xfId="0" applyNumberFormat="1" applyFill="1" applyBorder="1" applyAlignment="1" applyProtection="1">
      <alignment horizontal="left" vertical="center" wrapText="1"/>
    </xf>
    <xf numFmtId="0" fontId="0" fillId="3" borderId="21" xfId="0" applyNumberFormat="1" applyFill="1" applyBorder="1" applyAlignment="1" applyProtection="1">
      <alignment horizontal="left" vertical="center" wrapText="1"/>
    </xf>
    <xf numFmtId="0" fontId="0" fillId="3" borderId="22" xfId="0" applyNumberFormat="1" applyFill="1" applyBorder="1" applyAlignment="1" applyProtection="1">
      <alignment horizontal="left" vertical="center" wrapText="1"/>
    </xf>
    <xf numFmtId="44" fontId="0" fillId="3" borderId="1" xfId="1" applyFont="1" applyFill="1" applyBorder="1" applyAlignment="1" applyProtection="1">
      <alignment horizontal="left" vertical="center"/>
    </xf>
    <xf numFmtId="44" fontId="18" fillId="3" borderId="3" xfId="1" applyFont="1" applyFill="1" applyBorder="1" applyAlignment="1" applyProtection="1">
      <alignment horizontal="left" vertical="center" wrapText="1"/>
    </xf>
    <xf numFmtId="44" fontId="0" fillId="3" borderId="9" xfId="1" applyFont="1" applyFill="1" applyBorder="1" applyAlignment="1" applyProtection="1">
      <alignment horizontal="left" vertical="center" wrapText="1"/>
    </xf>
    <xf numFmtId="44" fontId="0" fillId="3" borderId="1" xfId="1" applyFont="1" applyFill="1" applyBorder="1" applyAlignment="1" applyProtection="1">
      <alignment horizontal="left" vertical="center" wrapText="1"/>
    </xf>
    <xf numFmtId="44" fontId="0" fillId="3" borderId="24" xfId="1" applyFont="1" applyFill="1" applyBorder="1" applyAlignment="1" applyProtection="1">
      <alignment horizontal="left" vertical="center" wrapText="1"/>
    </xf>
    <xf numFmtId="44" fontId="0" fillId="3" borderId="26" xfId="1" applyFont="1" applyFill="1" applyBorder="1" applyAlignment="1" applyProtection="1">
      <alignment horizontal="left" vertical="center"/>
    </xf>
    <xf numFmtId="44" fontId="18" fillId="3" borderId="41" xfId="1" applyFont="1" applyFill="1" applyBorder="1" applyAlignment="1" applyProtection="1">
      <alignment horizontal="left" vertical="center" wrapText="1"/>
    </xf>
    <xf numFmtId="1" fontId="0" fillId="3" borderId="1" xfId="1" applyNumberFormat="1" applyFont="1" applyFill="1" applyBorder="1" applyAlignment="1" applyProtection="1">
      <alignment horizontal="left" vertical="center"/>
    </xf>
    <xf numFmtId="1" fontId="32" fillId="0" borderId="1" xfId="4" applyNumberFormat="1" applyFont="1" applyBorder="1" applyAlignment="1" applyProtection="1">
      <alignment horizontal="left" vertical="center"/>
    </xf>
    <xf numFmtId="44" fontId="0" fillId="0" borderId="0" xfId="1" applyFont="1" applyFill="1" applyBorder="1" applyAlignment="1" applyProtection="1">
      <alignment horizontal="left" vertical="center"/>
    </xf>
    <xf numFmtId="0" fontId="0" fillId="0" borderId="19" xfId="0" applyBorder="1" applyAlignment="1" applyProtection="1">
      <alignment horizontal="left" vertical="center"/>
      <protection locked="0"/>
    </xf>
    <xf numFmtId="0" fontId="0" fillId="0" borderId="19" xfId="0" applyBorder="1" applyAlignment="1" applyProtection="1">
      <alignment horizontal="left" vertical="center" wrapText="1"/>
      <protection locked="0"/>
    </xf>
    <xf numFmtId="0" fontId="40" fillId="0" borderId="17" xfId="0" applyFont="1" applyBorder="1" applyAlignment="1" applyProtection="1">
      <alignment horizontal="left" vertical="center"/>
    </xf>
    <xf numFmtId="0" fontId="0" fillId="0" borderId="18" xfId="0" applyBorder="1" applyAlignment="1" applyProtection="1">
      <alignment horizontal="left" vertical="center"/>
      <protection locked="0"/>
    </xf>
    <xf numFmtId="0" fontId="0" fillId="0" borderId="18" xfId="0" applyBorder="1" applyAlignment="1" applyProtection="1">
      <alignment horizontal="left" vertical="center" wrapText="1"/>
      <protection locked="0"/>
    </xf>
    <xf numFmtId="0" fontId="0" fillId="0" borderId="30" xfId="0" applyBorder="1" applyAlignment="1">
      <alignment horizontal="left" vertical="center" wrapText="1"/>
    </xf>
    <xf numFmtId="0" fontId="12" fillId="13" borderId="50" xfId="0" applyFont="1" applyFill="1" applyBorder="1" applyAlignment="1" applyProtection="1">
      <alignment horizontal="left" vertical="center"/>
    </xf>
    <xf numFmtId="0" fontId="12" fillId="14" borderId="50" xfId="0" applyFont="1" applyFill="1" applyBorder="1" applyAlignment="1" applyProtection="1">
      <alignment horizontal="left" vertical="center"/>
    </xf>
    <xf numFmtId="14" fontId="12" fillId="15" borderId="50" xfId="0" applyNumberFormat="1" applyFont="1" applyFill="1" applyBorder="1" applyAlignment="1" applyProtection="1">
      <alignment horizontal="left" vertical="center"/>
    </xf>
    <xf numFmtId="14" fontId="12" fillId="15" borderId="50" xfId="0" applyNumberFormat="1" applyFont="1" applyFill="1" applyBorder="1" applyAlignment="1" applyProtection="1">
      <alignment horizontal="left" vertical="center" wrapText="1"/>
    </xf>
    <xf numFmtId="0" fontId="12" fillId="17" borderId="50" xfId="0" applyFont="1" applyFill="1" applyBorder="1" applyAlignment="1" applyProtection="1">
      <alignment horizontal="left" vertical="center"/>
    </xf>
    <xf numFmtId="0" fontId="30" fillId="0" borderId="0" xfId="0" applyFont="1" applyBorder="1" applyAlignment="1" applyProtection="1">
      <alignment horizontal="left" vertical="center"/>
      <protection locked="0"/>
    </xf>
    <xf numFmtId="0" fontId="30" fillId="0" borderId="0" xfId="0" applyFont="1" applyFill="1" applyBorder="1" applyAlignment="1" applyProtection="1">
      <alignment vertical="center" wrapText="1"/>
      <protection locked="0"/>
    </xf>
    <xf numFmtId="2" fontId="25" fillId="34" borderId="0" xfId="0" applyNumberFormat="1" applyFont="1" applyFill="1" applyAlignment="1">
      <alignment horizontal="left" vertical="center"/>
    </xf>
    <xf numFmtId="0" fontId="19" fillId="34" borderId="0" xfId="0" applyFont="1" applyFill="1" applyBorder="1" applyAlignment="1">
      <alignment vertical="center" wrapText="1"/>
    </xf>
    <xf numFmtId="0" fontId="19" fillId="34" borderId="4" xfId="0" applyFont="1" applyFill="1" applyBorder="1" applyAlignment="1">
      <alignment horizontal="left" vertical="center" wrapText="1"/>
    </xf>
    <xf numFmtId="0" fontId="19" fillId="34" borderId="2" xfId="0" applyFont="1" applyFill="1" applyBorder="1" applyAlignment="1">
      <alignment horizontal="left" vertical="center" wrapText="1"/>
    </xf>
    <xf numFmtId="0" fontId="53" fillId="34" borderId="55" xfId="0" applyFont="1" applyFill="1" applyBorder="1" applyAlignment="1">
      <alignment horizontal="center" vertical="center" wrapText="1"/>
    </xf>
    <xf numFmtId="0" fontId="53" fillId="34" borderId="56" xfId="0" applyFont="1" applyFill="1" applyBorder="1" applyAlignment="1">
      <alignment horizontal="center" vertical="center" wrapText="1"/>
    </xf>
    <xf numFmtId="0" fontId="0" fillId="0" borderId="5" xfId="0" applyBorder="1" applyProtection="1">
      <protection locked="0"/>
    </xf>
    <xf numFmtId="1" fontId="0" fillId="0" borderId="0" xfId="0" applyNumberFormat="1" applyFont="1" applyFill="1" applyBorder="1" applyAlignment="1" applyProtection="1">
      <alignment horizontal="center" vertical="center"/>
      <protection locked="0"/>
    </xf>
    <xf numFmtId="0" fontId="30" fillId="0" borderId="0" xfId="0" applyFont="1" applyFill="1" applyBorder="1" applyAlignment="1" applyProtection="1">
      <alignment horizontal="center" vertical="center"/>
      <protection locked="0"/>
    </xf>
    <xf numFmtId="0" fontId="58" fillId="0" borderId="36" xfId="0" applyFont="1" applyBorder="1" applyAlignment="1" applyProtection="1">
      <alignment horizontal="left" vertical="center" wrapText="1"/>
      <protection locked="0"/>
    </xf>
    <xf numFmtId="0" fontId="59" fillId="23" borderId="29" xfId="0" applyFont="1" applyFill="1" applyBorder="1" applyAlignment="1" applyProtection="1">
      <alignment vertical="center"/>
    </xf>
    <xf numFmtId="0" fontId="0" fillId="0" borderId="0" xfId="0" applyFont="1" applyFill="1" applyProtection="1">
      <protection locked="0"/>
    </xf>
    <xf numFmtId="0" fontId="30" fillId="0" borderId="0" xfId="0" applyFont="1" applyFill="1" applyProtection="1">
      <protection locked="0"/>
    </xf>
    <xf numFmtId="0" fontId="30" fillId="0" borderId="0" xfId="0" applyFont="1" applyFill="1" applyAlignment="1" applyProtection="1">
      <alignment vertical="top"/>
      <protection locked="0"/>
    </xf>
    <xf numFmtId="0" fontId="27" fillId="0" borderId="0" xfId="0" applyFont="1" applyFill="1" applyAlignment="1" applyProtection="1">
      <alignment horizontal="left" vertical="center"/>
      <protection locked="0"/>
    </xf>
    <xf numFmtId="0" fontId="0" fillId="0" borderId="0" xfId="0" applyFont="1" applyFill="1" applyBorder="1" applyProtection="1">
      <protection locked="0"/>
    </xf>
    <xf numFmtId="0" fontId="11" fillId="0" borderId="36" xfId="3" applyBorder="1" applyAlignment="1" applyProtection="1">
      <alignment horizontal="left" vertical="center" wrapText="1"/>
      <protection locked="0"/>
    </xf>
    <xf numFmtId="0" fontId="61" fillId="0" borderId="36" xfId="0" applyFont="1" applyBorder="1" applyAlignment="1" applyProtection="1">
      <alignment horizontal="left" vertical="center" wrapText="1"/>
      <protection locked="0"/>
    </xf>
    <xf numFmtId="0" fontId="0" fillId="6" borderId="1" xfId="0" applyFont="1" applyFill="1" applyBorder="1" applyAlignment="1">
      <alignment horizontal="left" vertical="top" wrapText="1"/>
    </xf>
    <xf numFmtId="0" fontId="0" fillId="0" borderId="1" xfId="0" applyFont="1" applyFill="1" applyBorder="1" applyAlignment="1">
      <alignment horizontal="left" vertical="top" wrapText="1"/>
    </xf>
    <xf numFmtId="0" fontId="55" fillId="0" borderId="0" xfId="0" applyFont="1" applyBorder="1" applyAlignment="1" applyProtection="1">
      <alignment horizontal="center" vertical="center" wrapText="1"/>
    </xf>
    <xf numFmtId="0" fontId="5" fillId="0" borderId="1" xfId="0" applyFont="1" applyFill="1" applyBorder="1" applyAlignment="1">
      <alignment horizontal="left" vertical="top" wrapText="1"/>
    </xf>
    <xf numFmtId="0" fontId="5" fillId="0" borderId="1" xfId="0" applyFont="1" applyBorder="1" applyAlignment="1">
      <alignment horizontal="left" vertical="top" wrapText="1"/>
    </xf>
    <xf numFmtId="0" fontId="5" fillId="6" borderId="1" xfId="0" applyFont="1" applyFill="1" applyBorder="1" applyAlignment="1">
      <alignment vertical="top" wrapText="1"/>
    </xf>
    <xf numFmtId="0" fontId="5" fillId="0" borderId="1" xfId="0" applyFont="1" applyFill="1" applyBorder="1" applyAlignment="1">
      <alignment vertical="top" wrapText="1"/>
    </xf>
    <xf numFmtId="0" fontId="12" fillId="0" borderId="1" xfId="0" applyFont="1" applyFill="1" applyBorder="1" applyAlignment="1">
      <alignment vertical="top" wrapText="1"/>
    </xf>
    <xf numFmtId="166" fontId="0" fillId="0" borderId="1" xfId="0" applyNumberFormat="1" applyFont="1" applyFill="1" applyBorder="1" applyAlignment="1" applyProtection="1">
      <alignment horizontal="right" vertical="center" wrapText="1"/>
    </xf>
    <xf numFmtId="0" fontId="54" fillId="0" borderId="0" xfId="0" applyFont="1" applyFill="1" applyBorder="1" applyAlignment="1" applyProtection="1">
      <alignment horizontal="center" vertical="center"/>
    </xf>
    <xf numFmtId="0" fontId="63" fillId="0" borderId="0" xfId="6" applyFont="1" applyFill="1" applyBorder="1" applyAlignment="1" applyProtection="1">
      <alignment vertical="center" wrapText="1"/>
    </xf>
    <xf numFmtId="0" fontId="63" fillId="0" borderId="0" xfId="6" applyFont="1" applyFill="1" applyBorder="1" applyAlignment="1" applyProtection="1">
      <alignment vertical="center" wrapText="1"/>
      <protection locked="0"/>
    </xf>
    <xf numFmtId="0" fontId="63" fillId="0" borderId="46" xfId="6" applyFont="1" applyFill="1" applyBorder="1" applyAlignment="1" applyProtection="1">
      <alignment vertical="center" wrapText="1"/>
    </xf>
    <xf numFmtId="0" fontId="63" fillId="0" borderId="46" xfId="6" applyFont="1" applyFill="1" applyBorder="1" applyAlignment="1" applyProtection="1">
      <alignment vertical="center" wrapText="1"/>
      <protection locked="0"/>
    </xf>
    <xf numFmtId="0" fontId="63" fillId="0" borderId="47" xfId="6" applyFont="1" applyFill="1" applyBorder="1" applyAlignment="1" applyProtection="1">
      <alignment vertical="center" wrapText="1"/>
    </xf>
    <xf numFmtId="0" fontId="63" fillId="0" borderId="47" xfId="6" applyFont="1" applyFill="1" applyBorder="1" applyAlignment="1" applyProtection="1">
      <alignment vertical="center" wrapText="1"/>
      <protection locked="0"/>
    </xf>
    <xf numFmtId="0" fontId="63" fillId="0" borderId="47" xfId="0" applyFont="1" applyBorder="1" applyAlignment="1" applyProtection="1">
      <alignment vertical="center"/>
    </xf>
    <xf numFmtId="0" fontId="63" fillId="0" borderId="47" xfId="0" applyFont="1" applyBorder="1" applyAlignment="1" applyProtection="1">
      <alignment vertical="center" wrapText="1"/>
      <protection locked="0"/>
    </xf>
    <xf numFmtId="0" fontId="63" fillId="0" borderId="0" xfId="0" applyFont="1" applyBorder="1" applyAlignment="1" applyProtection="1">
      <alignment horizontal="left" vertical="center" wrapText="1"/>
    </xf>
    <xf numFmtId="0" fontId="63" fillId="0" borderId="0" xfId="0" applyFont="1" applyBorder="1" applyAlignment="1" applyProtection="1">
      <alignment vertical="center" wrapText="1"/>
      <protection locked="0"/>
    </xf>
    <xf numFmtId="0" fontId="63" fillId="0" borderId="0" xfId="0" applyFont="1" applyBorder="1" applyAlignment="1" applyProtection="1">
      <alignment vertical="center"/>
    </xf>
    <xf numFmtId="0" fontId="63" fillId="0" borderId="46" xfId="0" applyFont="1" applyBorder="1" applyAlignment="1" applyProtection="1">
      <alignment vertical="center"/>
    </xf>
    <xf numFmtId="0" fontId="63" fillId="0" borderId="46" xfId="0" applyFont="1" applyBorder="1" applyAlignment="1" applyProtection="1">
      <alignment vertical="center" wrapText="1"/>
      <protection locked="0"/>
    </xf>
    <xf numFmtId="0" fontId="63" fillId="0" borderId="0" xfId="0" applyFont="1" applyBorder="1" applyAlignment="1" applyProtection="1">
      <alignment horizontal="left" vertical="center"/>
    </xf>
    <xf numFmtId="0" fontId="63" fillId="0" borderId="58" xfId="0" applyFont="1" applyBorder="1" applyAlignment="1" applyProtection="1">
      <alignment vertical="center"/>
    </xf>
    <xf numFmtId="0" fontId="63" fillId="0" borderId="58" xfId="0" applyFont="1" applyBorder="1" applyAlignment="1" applyProtection="1">
      <alignment vertical="center" wrapText="1"/>
      <protection locked="0"/>
    </xf>
    <xf numFmtId="0" fontId="63" fillId="0" borderId="59" xfId="0" applyFont="1" applyBorder="1" applyAlignment="1" applyProtection="1">
      <alignment vertical="center"/>
    </xf>
    <xf numFmtId="0" fontId="63" fillId="0" borderId="59" xfId="0" applyFont="1" applyBorder="1" applyAlignment="1" applyProtection="1">
      <alignment vertical="center" wrapText="1"/>
      <protection locked="0"/>
    </xf>
    <xf numFmtId="0" fontId="63" fillId="0" borderId="0" xfId="0" applyFont="1" applyFill="1" applyBorder="1" applyAlignment="1" applyProtection="1">
      <alignment vertical="center" wrapText="1"/>
      <protection locked="0"/>
    </xf>
    <xf numFmtId="0" fontId="63" fillId="0" borderId="0" xfId="0" applyFont="1" applyBorder="1" applyAlignment="1" applyProtection="1">
      <alignment horizontal="left" vertical="center"/>
      <protection locked="0"/>
    </xf>
    <xf numFmtId="0" fontId="63" fillId="0" borderId="0" xfId="0" applyFont="1" applyBorder="1" applyAlignment="1" applyProtection="1">
      <alignment horizontal="left" vertical="center" wrapText="1"/>
      <protection locked="0"/>
    </xf>
    <xf numFmtId="0" fontId="63" fillId="0" borderId="0" xfId="0" applyFont="1" applyFill="1" applyBorder="1" applyAlignment="1" applyProtection="1">
      <alignment vertical="center"/>
      <protection locked="0"/>
    </xf>
    <xf numFmtId="0" fontId="63" fillId="0" borderId="46" xfId="0" applyFont="1" applyFill="1" applyBorder="1" applyAlignment="1" applyProtection="1">
      <alignment vertical="center"/>
      <protection locked="0"/>
    </xf>
    <xf numFmtId="0" fontId="63" fillId="0" borderId="46" xfId="0" applyFont="1" applyFill="1" applyBorder="1" applyAlignment="1" applyProtection="1">
      <alignment vertical="center" wrapText="1"/>
      <protection locked="0"/>
    </xf>
    <xf numFmtId="0" fontId="63" fillId="23" borderId="28" xfId="0" applyFont="1" applyFill="1" applyBorder="1" applyAlignment="1" applyProtection="1">
      <alignment vertical="center"/>
    </xf>
    <xf numFmtId="0" fontId="63" fillId="0" borderId="54" xfId="0" applyFont="1" applyFill="1" applyBorder="1" applyAlignment="1" applyProtection="1">
      <alignment vertical="center"/>
    </xf>
    <xf numFmtId="0" fontId="63" fillId="0" borderId="54" xfId="0" applyFont="1" applyBorder="1" applyAlignment="1" applyProtection="1">
      <alignment horizontal="left" vertical="center"/>
    </xf>
    <xf numFmtId="0" fontId="0" fillId="0" borderId="11" xfId="0" applyFont="1" applyBorder="1" applyProtection="1">
      <protection locked="0"/>
    </xf>
    <xf numFmtId="0" fontId="30" fillId="31" borderId="51" xfId="0" applyFont="1" applyFill="1" applyBorder="1" applyAlignment="1" applyProtection="1">
      <alignment horizontal="left" vertical="center"/>
    </xf>
    <xf numFmtId="0" fontId="30" fillId="31" borderId="50" xfId="0" applyFont="1" applyFill="1" applyBorder="1" applyAlignment="1" applyProtection="1">
      <alignment horizontal="left" vertical="center"/>
    </xf>
    <xf numFmtId="16" fontId="30" fillId="0" borderId="24" xfId="0" applyNumberFormat="1" applyFont="1" applyBorder="1" applyAlignment="1" applyProtection="1">
      <alignment horizontal="left" vertical="center"/>
      <protection locked="0"/>
    </xf>
    <xf numFmtId="0" fontId="30" fillId="31" borderId="49" xfId="0" applyFont="1" applyFill="1" applyBorder="1" applyAlignment="1" applyProtection="1">
      <alignment horizontal="left" vertical="center"/>
    </xf>
    <xf numFmtId="0" fontId="30" fillId="0" borderId="0" xfId="6" applyFont="1" applyFill="1" applyBorder="1" applyAlignment="1" applyProtection="1">
      <alignment horizontal="left" vertical="center" wrapText="1"/>
      <protection locked="0"/>
    </xf>
    <xf numFmtId="0" fontId="30" fillId="0" borderId="46" xfId="6" applyFont="1" applyFill="1" applyBorder="1" applyAlignment="1" applyProtection="1">
      <alignment horizontal="left" vertical="center" wrapText="1"/>
      <protection locked="0"/>
    </xf>
    <xf numFmtId="0" fontId="30" fillId="0" borderId="47" xfId="6" applyFont="1" applyFill="1" applyBorder="1" applyAlignment="1" applyProtection="1">
      <alignment horizontal="left" vertical="center" wrapText="1"/>
      <protection locked="0"/>
    </xf>
    <xf numFmtId="0" fontId="30" fillId="0" borderId="47" xfId="0" applyFont="1" applyBorder="1" applyAlignment="1" applyProtection="1">
      <alignment horizontal="left" vertical="center"/>
      <protection locked="0"/>
    </xf>
    <xf numFmtId="0" fontId="30" fillId="0" borderId="46" xfId="0" applyFont="1" applyBorder="1" applyAlignment="1" applyProtection="1">
      <alignment horizontal="left" vertical="center"/>
      <protection locked="0"/>
    </xf>
    <xf numFmtId="0" fontId="30" fillId="0" borderId="58" xfId="0" applyFont="1" applyBorder="1" applyAlignment="1" applyProtection="1">
      <alignment horizontal="left" vertical="center"/>
      <protection locked="0"/>
    </xf>
    <xf numFmtId="0" fontId="30" fillId="0" borderId="59" xfId="0" applyFont="1" applyBorder="1" applyAlignment="1" applyProtection="1">
      <alignment horizontal="left" vertical="center"/>
      <protection locked="0"/>
    </xf>
    <xf numFmtId="0" fontId="30" fillId="0" borderId="59" xfId="0" applyFont="1" applyBorder="1" applyAlignment="1" applyProtection="1">
      <alignment horizontal="left" vertical="center" wrapText="1"/>
      <protection locked="0"/>
    </xf>
    <xf numFmtId="0" fontId="30" fillId="0" borderId="0" xfId="0" applyFont="1" applyFill="1" applyBorder="1" applyAlignment="1" applyProtection="1">
      <alignment horizontal="left" vertical="center" wrapText="1"/>
      <protection locked="0"/>
    </xf>
    <xf numFmtId="0" fontId="0" fillId="0" borderId="46" xfId="0" applyFont="1" applyFill="1" applyBorder="1" applyAlignment="1" applyProtection="1">
      <alignment horizontal="left" vertical="center"/>
      <protection locked="0"/>
    </xf>
    <xf numFmtId="1" fontId="0" fillId="0" borderId="0" xfId="0" applyNumberFormat="1" applyFont="1" applyBorder="1" applyAlignment="1" applyProtection="1">
      <alignment horizontal="left" vertical="center"/>
      <protection locked="0"/>
    </xf>
    <xf numFmtId="1" fontId="0" fillId="0" borderId="47" xfId="0" applyNumberFormat="1" applyFont="1" applyBorder="1" applyAlignment="1" applyProtection="1">
      <alignment horizontal="left" vertical="center"/>
      <protection locked="0"/>
    </xf>
    <xf numFmtId="0" fontId="0" fillId="0" borderId="58" xfId="0" applyFont="1" applyBorder="1" applyAlignment="1" applyProtection="1">
      <alignment horizontal="left"/>
      <protection locked="0"/>
    </xf>
    <xf numFmtId="0" fontId="0" fillId="0" borderId="0" xfId="0" applyFont="1" applyBorder="1" applyAlignment="1" applyProtection="1">
      <alignment horizontal="left"/>
      <protection locked="0"/>
    </xf>
    <xf numFmtId="1" fontId="0" fillId="0" borderId="59" xfId="0" applyNumberFormat="1" applyFont="1" applyBorder="1" applyAlignment="1" applyProtection="1">
      <alignment horizontal="left" vertical="center"/>
      <protection locked="0"/>
    </xf>
    <xf numFmtId="0" fontId="9" fillId="24" borderId="0" xfId="6" applyFont="1" applyFill="1" applyBorder="1" applyAlignment="1" applyProtection="1">
      <alignment vertical="center" wrapText="1"/>
    </xf>
    <xf numFmtId="0" fontId="9" fillId="24" borderId="46" xfId="6" applyFont="1" applyFill="1" applyBorder="1" applyAlignment="1" applyProtection="1">
      <alignment vertical="center" wrapText="1"/>
    </xf>
    <xf numFmtId="0" fontId="9" fillId="24" borderId="47" xfId="6" applyFont="1" applyFill="1" applyBorder="1" applyAlignment="1" applyProtection="1">
      <alignment vertical="center" wrapText="1"/>
    </xf>
    <xf numFmtId="0" fontId="0" fillId="24" borderId="47" xfId="0" applyFont="1" applyFill="1" applyBorder="1" applyAlignment="1" applyProtection="1">
      <alignment vertical="center"/>
    </xf>
    <xf numFmtId="0" fontId="0" fillId="24" borderId="0" xfId="0" applyFont="1" applyFill="1" applyBorder="1" applyAlignment="1" applyProtection="1">
      <alignment vertical="center"/>
    </xf>
    <xf numFmtId="0" fontId="0" fillId="24" borderId="46" xfId="0" applyFont="1" applyFill="1" applyBorder="1" applyAlignment="1" applyProtection="1">
      <alignment vertical="center"/>
    </xf>
    <xf numFmtId="0" fontId="0" fillId="24" borderId="58" xfId="0" applyFont="1" applyFill="1" applyBorder="1" applyAlignment="1" applyProtection="1">
      <alignment vertical="center"/>
    </xf>
    <xf numFmtId="0" fontId="0" fillId="24" borderId="59" xfId="0" applyFont="1" applyFill="1" applyBorder="1" applyAlignment="1" applyProtection="1">
      <alignment vertical="center"/>
    </xf>
    <xf numFmtId="0" fontId="30" fillId="24" borderId="59" xfId="0" applyFont="1" applyFill="1" applyBorder="1" applyAlignment="1" applyProtection="1">
      <alignment vertical="center" wrapText="1"/>
    </xf>
    <xf numFmtId="0" fontId="30" fillId="24" borderId="0" xfId="0" applyFont="1" applyFill="1" applyBorder="1" applyAlignment="1" applyProtection="1">
      <alignment vertical="center" wrapText="1"/>
    </xf>
    <xf numFmtId="14" fontId="12" fillId="36" borderId="50" xfId="0" applyNumberFormat="1" applyFont="1" applyFill="1" applyBorder="1" applyAlignment="1" applyProtection="1">
      <alignment horizontal="left" vertical="center" wrapText="1"/>
    </xf>
    <xf numFmtId="0" fontId="12" fillId="10" borderId="51" xfId="0" applyFont="1" applyFill="1" applyBorder="1" applyAlignment="1" applyProtection="1">
      <alignment horizontal="left" vertical="center"/>
    </xf>
    <xf numFmtId="0" fontId="12" fillId="10" borderId="50" xfId="0" applyFont="1" applyFill="1" applyBorder="1" applyAlignment="1" applyProtection="1">
      <alignment horizontal="left" vertical="center"/>
    </xf>
    <xf numFmtId="0" fontId="12" fillId="3" borderId="51" xfId="0" applyFont="1" applyFill="1" applyBorder="1" applyAlignment="1" applyProtection="1">
      <alignment horizontal="left" vertical="center"/>
    </xf>
    <xf numFmtId="0" fontId="12" fillId="3" borderId="50" xfId="0" applyFont="1" applyFill="1" applyBorder="1" applyAlignment="1" applyProtection="1">
      <alignment horizontal="left" vertical="center"/>
    </xf>
    <xf numFmtId="0" fontId="12" fillId="3" borderId="49" xfId="0" applyFont="1" applyFill="1" applyBorder="1" applyAlignment="1" applyProtection="1">
      <alignment horizontal="left" vertical="center"/>
    </xf>
    <xf numFmtId="0" fontId="12" fillId="11" borderId="50" xfId="0" applyFont="1" applyFill="1" applyBorder="1" applyAlignment="1" applyProtection="1">
      <alignment horizontal="left" vertical="center"/>
    </xf>
    <xf numFmtId="14" fontId="12" fillId="11" borderId="50" xfId="0" applyNumberFormat="1" applyFont="1" applyFill="1" applyBorder="1" applyAlignment="1" applyProtection="1">
      <alignment horizontal="left" vertical="center"/>
    </xf>
    <xf numFmtId="0" fontId="12" fillId="14" borderId="51" xfId="0" applyFont="1" applyFill="1" applyBorder="1" applyAlignment="1" applyProtection="1">
      <alignment horizontal="left" vertical="center"/>
    </xf>
    <xf numFmtId="14" fontId="12" fillId="14" borderId="50" xfId="0" applyNumberFormat="1" applyFont="1" applyFill="1" applyBorder="1" applyAlignment="1" applyProtection="1">
      <alignment horizontal="left" vertical="center"/>
    </xf>
    <xf numFmtId="14" fontId="12" fillId="14" borderId="49" xfId="0" applyNumberFormat="1" applyFont="1" applyFill="1" applyBorder="1" applyAlignment="1" applyProtection="1">
      <alignment horizontal="left" vertical="center"/>
    </xf>
    <xf numFmtId="0" fontId="12" fillId="17" borderId="51" xfId="0" applyFont="1" applyFill="1" applyBorder="1" applyAlignment="1" applyProtection="1">
      <alignment horizontal="left" vertical="center"/>
    </xf>
    <xf numFmtId="10" fontId="12" fillId="17" borderId="50" xfId="4" applyNumberFormat="1" applyFont="1" applyFill="1" applyBorder="1" applyAlignment="1" applyProtection="1">
      <alignment horizontal="left" vertical="center"/>
    </xf>
    <xf numFmtId="0" fontId="12" fillId="17" borderId="50" xfId="0" applyFont="1" applyFill="1" applyBorder="1" applyAlignment="1" applyProtection="1">
      <alignment horizontal="left" vertical="center" wrapText="1"/>
    </xf>
    <xf numFmtId="0" fontId="12" fillId="17" borderId="49" xfId="0" applyFont="1" applyFill="1" applyBorder="1" applyAlignment="1" applyProtection="1">
      <alignment horizontal="left" vertical="center" wrapText="1"/>
    </xf>
    <xf numFmtId="9" fontId="32" fillId="0" borderId="51" xfId="4" applyFont="1" applyBorder="1" applyAlignment="1" applyProtection="1">
      <alignment horizontal="left" vertical="center"/>
    </xf>
    <xf numFmtId="14" fontId="32" fillId="0" borderId="50" xfId="0" applyNumberFormat="1" applyFont="1" applyBorder="1" applyAlignment="1" applyProtection="1">
      <alignment horizontal="left" vertical="center"/>
    </xf>
    <xf numFmtId="9" fontId="32" fillId="0" borderId="50" xfId="4" applyFont="1" applyBorder="1" applyAlignment="1" applyProtection="1">
      <alignment horizontal="left" vertical="center"/>
    </xf>
    <xf numFmtId="0" fontId="12" fillId="24" borderId="50" xfId="0" applyFont="1" applyFill="1" applyBorder="1" applyAlignment="1" applyProtection="1">
      <alignment horizontal="left" vertical="center"/>
    </xf>
    <xf numFmtId="0" fontId="12" fillId="0" borderId="50" xfId="0" applyFont="1" applyBorder="1" applyAlignment="1" applyProtection="1">
      <alignment horizontal="left" vertical="center" wrapText="1"/>
    </xf>
    <xf numFmtId="0" fontId="12" fillId="0" borderId="50" xfId="0" applyFont="1" applyFill="1" applyBorder="1" applyAlignment="1" applyProtection="1">
      <alignment horizontal="left" vertical="center" wrapText="1"/>
    </xf>
    <xf numFmtId="14" fontId="15" fillId="22" borderId="1" xfId="0" applyNumberFormat="1" applyFont="1" applyFill="1" applyBorder="1" applyAlignment="1" applyProtection="1">
      <alignment horizontal="left" vertical="center" wrapText="1"/>
    </xf>
    <xf numFmtId="44" fontId="15" fillId="22" borderId="1" xfId="1" applyFont="1" applyFill="1" applyBorder="1" applyAlignment="1" applyProtection="1">
      <alignment horizontal="left" vertical="center" wrapText="1"/>
    </xf>
    <xf numFmtId="0" fontId="14" fillId="10" borderId="9" xfId="0" applyFont="1" applyFill="1" applyBorder="1" applyAlignment="1" applyProtection="1">
      <alignment horizontal="left" vertical="center" wrapText="1"/>
    </xf>
    <xf numFmtId="0" fontId="14" fillId="10" borderId="24" xfId="0" applyFont="1" applyFill="1" applyBorder="1" applyAlignment="1" applyProtection="1">
      <alignment horizontal="left" vertical="center" wrapText="1"/>
    </xf>
    <xf numFmtId="14" fontId="12" fillId="6" borderId="72" xfId="0" applyNumberFormat="1" applyFont="1" applyFill="1" applyBorder="1" applyAlignment="1" applyProtection="1">
      <alignment horizontal="left" vertical="center"/>
    </xf>
    <xf numFmtId="0" fontId="0" fillId="10" borderId="6" xfId="0" applyFill="1" applyBorder="1" applyAlignment="1" applyProtection="1">
      <alignment horizontal="left" vertical="center" wrapText="1"/>
    </xf>
    <xf numFmtId="0" fontId="0" fillId="11" borderId="37" xfId="0" applyFill="1" applyBorder="1" applyAlignment="1" applyProtection="1">
      <alignment horizontal="left" vertical="center" wrapText="1"/>
    </xf>
    <xf numFmtId="0" fontId="0" fillId="11" borderId="6" xfId="0" applyFill="1" applyBorder="1" applyAlignment="1" applyProtection="1">
      <alignment horizontal="left" vertical="center" wrapText="1"/>
    </xf>
    <xf numFmtId="0" fontId="0" fillId="11" borderId="71" xfId="0" applyFill="1" applyBorder="1" applyAlignment="1" applyProtection="1">
      <alignment horizontal="left" vertical="center" wrapText="1"/>
    </xf>
    <xf numFmtId="0" fontId="12" fillId="10" borderId="64" xfId="0" applyFont="1" applyFill="1" applyBorder="1" applyAlignment="1" applyProtection="1">
      <alignment horizontal="left" vertical="center"/>
    </xf>
    <xf numFmtId="0" fontId="12" fillId="11" borderId="73" xfId="0" applyFont="1" applyFill="1" applyBorder="1" applyAlignment="1" applyProtection="1">
      <alignment horizontal="left" vertical="center"/>
    </xf>
    <xf numFmtId="0" fontId="0" fillId="3" borderId="21" xfId="0" applyFont="1" applyFill="1" applyBorder="1" applyAlignment="1" applyProtection="1">
      <alignment horizontal="left" vertical="center" wrapText="1"/>
    </xf>
    <xf numFmtId="0" fontId="0" fillId="3" borderId="26" xfId="0" applyFill="1" applyBorder="1" applyAlignment="1" applyProtection="1">
      <alignment horizontal="left" vertical="center" wrapText="1"/>
    </xf>
    <xf numFmtId="0" fontId="0" fillId="3" borderId="27" xfId="0" applyFill="1" applyBorder="1" applyAlignment="1" applyProtection="1">
      <alignment horizontal="left" vertical="center" wrapText="1"/>
    </xf>
    <xf numFmtId="14" fontId="0" fillId="6" borderId="7" xfId="0" applyNumberFormat="1" applyFill="1" applyBorder="1" applyAlignment="1" applyProtection="1">
      <alignment horizontal="left" vertical="center"/>
    </xf>
    <xf numFmtId="0" fontId="0" fillId="37" borderId="1" xfId="0" applyFill="1" applyBorder="1" applyAlignment="1" applyProtection="1">
      <alignment horizontal="left" vertical="center" wrapText="1"/>
    </xf>
    <xf numFmtId="0" fontId="12" fillId="11" borderId="64" xfId="0" applyFont="1" applyFill="1" applyBorder="1" applyAlignment="1" applyProtection="1">
      <alignment horizontal="left" vertical="center"/>
    </xf>
    <xf numFmtId="0" fontId="12" fillId="13" borderId="73" xfId="0" applyFont="1" applyFill="1" applyBorder="1" applyAlignment="1" applyProtection="1">
      <alignment horizontal="left" vertical="center"/>
    </xf>
    <xf numFmtId="0" fontId="0" fillId="13" borderId="37" xfId="0" applyFill="1" applyBorder="1" applyAlignment="1" applyProtection="1">
      <alignment horizontal="left" vertical="center" wrapText="1"/>
    </xf>
    <xf numFmtId="0" fontId="0" fillId="13" borderId="6" xfId="0" applyFill="1" applyBorder="1" applyAlignment="1" applyProtection="1">
      <alignment horizontal="left" vertical="center" wrapText="1"/>
    </xf>
    <xf numFmtId="0" fontId="0" fillId="13" borderId="71" xfId="0" applyFill="1" applyBorder="1" applyAlignment="1" applyProtection="1">
      <alignment horizontal="left" vertical="center" wrapText="1"/>
    </xf>
    <xf numFmtId="0" fontId="0" fillId="12" borderId="26" xfId="0" applyFill="1" applyBorder="1" applyAlignment="1" applyProtection="1">
      <alignment horizontal="left" vertical="center" wrapText="1"/>
    </xf>
    <xf numFmtId="0" fontId="0" fillId="12" borderId="27" xfId="0" applyFill="1" applyBorder="1" applyAlignment="1" applyProtection="1">
      <alignment horizontal="left" vertical="center" wrapText="1"/>
    </xf>
    <xf numFmtId="0" fontId="12" fillId="13" borderId="64" xfId="0" applyFont="1" applyFill="1" applyBorder="1" applyAlignment="1" applyProtection="1">
      <alignment horizontal="left" vertical="center"/>
    </xf>
    <xf numFmtId="14" fontId="12" fillId="15" borderId="73" xfId="0" applyNumberFormat="1" applyFont="1" applyFill="1" applyBorder="1" applyAlignment="1" applyProtection="1">
      <alignment horizontal="left" vertical="center" wrapText="1"/>
    </xf>
    <xf numFmtId="0" fontId="0" fillId="15" borderId="37" xfId="0" applyNumberFormat="1" applyFill="1" applyBorder="1" applyAlignment="1" applyProtection="1">
      <alignment horizontal="left" vertical="center" wrapText="1"/>
    </xf>
    <xf numFmtId="0" fontId="0" fillId="15" borderId="6" xfId="0" applyNumberFormat="1" applyFill="1" applyBorder="1" applyAlignment="1" applyProtection="1">
      <alignment horizontal="left" vertical="center" wrapText="1"/>
    </xf>
    <xf numFmtId="0" fontId="0" fillId="15" borderId="71" xfId="0" applyNumberFormat="1" applyFill="1" applyBorder="1" applyAlignment="1" applyProtection="1">
      <alignment horizontal="left" vertical="center" wrapText="1"/>
    </xf>
    <xf numFmtId="14" fontId="0" fillId="14" borderId="45" xfId="0" applyNumberFormat="1" applyFill="1" applyBorder="1" applyAlignment="1" applyProtection="1">
      <alignment horizontal="left" vertical="center" wrapText="1"/>
    </xf>
    <xf numFmtId="14" fontId="0" fillId="14" borderId="26" xfId="0" applyNumberFormat="1" applyFill="1" applyBorder="1" applyAlignment="1" applyProtection="1">
      <alignment horizontal="left" vertical="center" wrapText="1"/>
    </xf>
    <xf numFmtId="14" fontId="0" fillId="14" borderId="27" xfId="0" applyNumberFormat="1" applyFill="1" applyBorder="1" applyAlignment="1" applyProtection="1">
      <alignment horizontal="left" vertical="center" wrapText="1"/>
    </xf>
    <xf numFmtId="14" fontId="0" fillId="38" borderId="6" xfId="0" applyNumberFormat="1" applyFill="1" applyBorder="1" applyAlignment="1" applyProtection="1">
      <alignment horizontal="left" vertical="center" wrapText="1"/>
    </xf>
    <xf numFmtId="14" fontId="0" fillId="38" borderId="1" xfId="0" applyNumberFormat="1" applyFill="1" applyBorder="1" applyAlignment="1" applyProtection="1">
      <alignment horizontal="left" vertical="center" wrapText="1"/>
    </xf>
    <xf numFmtId="0" fontId="0" fillId="19" borderId="1" xfId="0" applyFill="1" applyBorder="1" applyAlignment="1" applyProtection="1">
      <alignment horizontal="left" vertical="center" wrapText="1"/>
    </xf>
    <xf numFmtId="44" fontId="0" fillId="37" borderId="1" xfId="1" applyFont="1" applyFill="1" applyBorder="1" applyAlignment="1" applyProtection="1">
      <alignment horizontal="left" vertical="center" wrapText="1"/>
    </xf>
    <xf numFmtId="14" fontId="12" fillId="36" borderId="64" xfId="0" applyNumberFormat="1" applyFont="1" applyFill="1" applyBorder="1" applyAlignment="1" applyProtection="1">
      <alignment horizontal="left" vertical="center" wrapText="1"/>
    </xf>
    <xf numFmtId="0" fontId="0" fillId="18" borderId="37" xfId="1" applyNumberFormat="1" applyFont="1" applyFill="1" applyBorder="1" applyAlignment="1" applyProtection="1">
      <alignment horizontal="left" vertical="center" wrapText="1"/>
    </xf>
    <xf numFmtId="0" fontId="0" fillId="18" borderId="6" xfId="1" applyNumberFormat="1" applyFont="1" applyFill="1" applyBorder="1" applyAlignment="1" applyProtection="1">
      <alignment horizontal="left" vertical="center" wrapText="1"/>
    </xf>
    <xf numFmtId="0" fontId="0" fillId="18" borderId="71" xfId="1" applyNumberFormat="1" applyFont="1" applyFill="1" applyBorder="1" applyAlignment="1" applyProtection="1">
      <alignment horizontal="left" vertical="center" wrapText="1"/>
    </xf>
    <xf numFmtId="0" fontId="0" fillId="37" borderId="21" xfId="0" applyFill="1" applyBorder="1" applyAlignment="1" applyProtection="1">
      <alignment horizontal="left" vertical="center" wrapText="1"/>
    </xf>
    <xf numFmtId="0" fontId="0" fillId="17" borderId="45" xfId="0" applyFill="1" applyBorder="1" applyAlignment="1" applyProtection="1">
      <alignment horizontal="left" vertical="center" wrapText="1"/>
    </xf>
    <xf numFmtId="0" fontId="0" fillId="17" borderId="26" xfId="0" applyFill="1" applyBorder="1" applyAlignment="1" applyProtection="1">
      <alignment horizontal="left" vertical="center" wrapText="1"/>
    </xf>
    <xf numFmtId="0" fontId="0" fillId="17" borderId="27" xfId="0" applyFill="1" applyBorder="1" applyAlignment="1" applyProtection="1">
      <alignment horizontal="left" vertical="center" wrapText="1"/>
    </xf>
    <xf numFmtId="0" fontId="12" fillId="19" borderId="50" xfId="0" applyFont="1" applyFill="1" applyBorder="1" applyAlignment="1" applyProtection="1">
      <alignment horizontal="left" vertical="center"/>
    </xf>
    <xf numFmtId="0" fontId="12" fillId="19" borderId="49" xfId="0" applyFont="1" applyFill="1" applyBorder="1" applyAlignment="1" applyProtection="1">
      <alignment horizontal="left" vertical="center"/>
    </xf>
    <xf numFmtId="0" fontId="12" fillId="18" borderId="73" xfId="0" applyFont="1" applyFill="1" applyBorder="1" applyAlignment="1" applyProtection="1">
      <alignment horizontal="left" vertical="center"/>
    </xf>
    <xf numFmtId="0" fontId="0" fillId="18" borderId="6" xfId="0" applyFill="1" applyBorder="1" applyAlignment="1" applyProtection="1">
      <alignment horizontal="left" vertical="center" wrapText="1"/>
    </xf>
    <xf numFmtId="0" fontId="12" fillId="18" borderId="50" xfId="0" applyFont="1" applyFill="1" applyBorder="1" applyAlignment="1" applyProtection="1">
      <alignment horizontal="left" vertical="center"/>
    </xf>
    <xf numFmtId="0" fontId="0" fillId="18" borderId="1" xfId="0" applyFill="1" applyBorder="1" applyAlignment="1" applyProtection="1">
      <alignment horizontal="left" vertical="center" wrapText="1"/>
    </xf>
    <xf numFmtId="0" fontId="12" fillId="18" borderId="49" xfId="0" applyFont="1" applyFill="1" applyBorder="1" applyAlignment="1" applyProtection="1">
      <alignment horizontal="left" vertical="center"/>
    </xf>
    <xf numFmtId="0" fontId="12" fillId="19" borderId="51" xfId="0" applyFont="1" applyFill="1" applyBorder="1" applyAlignment="1" applyProtection="1">
      <alignment horizontal="left" vertical="center"/>
    </xf>
    <xf numFmtId="44" fontId="0" fillId="20" borderId="45" xfId="1" applyFont="1" applyFill="1" applyBorder="1" applyAlignment="1" applyProtection="1">
      <alignment horizontal="left" vertical="center" wrapText="1"/>
    </xf>
    <xf numFmtId="44" fontId="0" fillId="20" borderId="26" xfId="1" applyFont="1" applyFill="1" applyBorder="1" applyAlignment="1" applyProtection="1">
      <alignment horizontal="left" vertical="center" wrapText="1"/>
    </xf>
    <xf numFmtId="44" fontId="0" fillId="20" borderId="27" xfId="1" applyFont="1" applyFill="1" applyBorder="1" applyAlignment="1" applyProtection="1">
      <alignment horizontal="left" vertical="center" wrapText="1"/>
    </xf>
    <xf numFmtId="44" fontId="0" fillId="3" borderId="44" xfId="1" applyFont="1" applyFill="1" applyBorder="1" applyAlignment="1" applyProtection="1">
      <alignment horizontal="left" vertical="center" wrapText="1"/>
    </xf>
    <xf numFmtId="44" fontId="0" fillId="3" borderId="45" xfId="1" applyFont="1" applyFill="1" applyBorder="1" applyAlignment="1" applyProtection="1">
      <alignment horizontal="left" vertical="center" wrapText="1"/>
    </xf>
    <xf numFmtId="44" fontId="0" fillId="3" borderId="26" xfId="1" applyFont="1" applyFill="1" applyBorder="1" applyAlignment="1" applyProtection="1">
      <alignment horizontal="left" vertical="center" wrapText="1"/>
    </xf>
    <xf numFmtId="44" fontId="0" fillId="3" borderId="27" xfId="1" applyFont="1" applyFill="1" applyBorder="1" applyAlignment="1" applyProtection="1">
      <alignment horizontal="left" vertical="center" wrapText="1"/>
    </xf>
    <xf numFmtId="0" fontId="12" fillId="21" borderId="20" xfId="0" applyFont="1" applyFill="1" applyBorder="1" applyAlignment="1" applyProtection="1">
      <alignment horizontal="left" vertical="center"/>
    </xf>
    <xf numFmtId="1" fontId="32" fillId="0" borderId="9" xfId="4" applyNumberFormat="1" applyFont="1" applyBorder="1" applyAlignment="1" applyProtection="1">
      <alignment horizontal="left" vertical="center"/>
    </xf>
    <xf numFmtId="0" fontId="12" fillId="0" borderId="0" xfId="0" applyFont="1" applyBorder="1" applyAlignment="1" applyProtection="1">
      <alignment horizontal="left" vertical="center" wrapText="1"/>
    </xf>
    <xf numFmtId="1" fontId="32" fillId="0" borderId="0" xfId="4" applyNumberFormat="1" applyFont="1" applyBorder="1" applyAlignment="1" applyProtection="1">
      <alignment horizontal="left" vertical="center"/>
    </xf>
    <xf numFmtId="14" fontId="32" fillId="0" borderId="0" xfId="0" applyNumberFormat="1" applyFont="1" applyBorder="1" applyAlignment="1" applyProtection="1">
      <alignment horizontal="left" vertical="center"/>
    </xf>
    <xf numFmtId="0" fontId="0" fillId="0" borderId="0" xfId="0" applyNumberFormat="1" applyBorder="1" applyAlignment="1" applyProtection="1">
      <alignment horizontal="left" vertical="center" wrapText="1"/>
    </xf>
    <xf numFmtId="0" fontId="18" fillId="0" borderId="0" xfId="0" applyNumberFormat="1" applyFont="1" applyFill="1" applyBorder="1" applyAlignment="1" applyProtection="1">
      <alignment horizontal="left" vertical="center" wrapText="1"/>
    </xf>
    <xf numFmtId="0" fontId="0" fillId="0" borderId="0" xfId="0" applyNumberFormat="1" applyFill="1" applyBorder="1" applyAlignment="1" applyProtection="1">
      <alignment horizontal="left" vertical="center" wrapText="1"/>
    </xf>
    <xf numFmtId="0" fontId="0" fillId="23" borderId="0" xfId="0" applyFill="1" applyBorder="1" applyAlignment="1" applyProtection="1">
      <alignment horizontal="left" vertical="center" wrapText="1"/>
    </xf>
    <xf numFmtId="44" fontId="0" fillId="0" borderId="17" xfId="1" applyFont="1" applyFill="1" applyBorder="1" applyAlignment="1" applyProtection="1">
      <alignment horizontal="left" vertical="center"/>
    </xf>
    <xf numFmtId="0" fontId="12" fillId="0" borderId="34" xfId="0" applyFont="1" applyBorder="1" applyAlignment="1" applyProtection="1">
      <alignment horizontal="left" vertical="center"/>
      <protection locked="0"/>
    </xf>
    <xf numFmtId="0" fontId="12" fillId="21" borderId="72" xfId="0" applyFont="1" applyFill="1" applyBorder="1" applyAlignment="1" applyProtection="1">
      <alignment horizontal="left" vertical="center" wrapText="1"/>
    </xf>
    <xf numFmtId="0" fontId="0" fillId="21" borderId="7" xfId="0" applyFill="1" applyBorder="1" applyAlignment="1" applyProtection="1">
      <alignment horizontal="left" vertical="center"/>
    </xf>
    <xf numFmtId="0" fontId="0" fillId="21" borderId="7" xfId="0" applyFont="1" applyFill="1" applyBorder="1" applyAlignment="1" applyProtection="1">
      <alignment horizontal="left" vertical="center" wrapText="1"/>
    </xf>
    <xf numFmtId="0" fontId="0" fillId="21" borderId="7" xfId="0" applyNumberFormat="1" applyFont="1" applyFill="1" applyBorder="1" applyAlignment="1" applyProtection="1">
      <alignment horizontal="left" vertical="center" wrapText="1"/>
    </xf>
    <xf numFmtId="0" fontId="18" fillId="21" borderId="4" xfId="0" applyNumberFormat="1" applyFont="1" applyFill="1" applyBorder="1" applyAlignment="1" applyProtection="1">
      <alignment horizontal="left" vertical="center" wrapText="1"/>
    </xf>
    <xf numFmtId="0" fontId="12" fillId="21" borderId="72" xfId="0" applyFont="1" applyFill="1" applyBorder="1" applyAlignment="1" applyProtection="1">
      <alignment horizontal="left" vertical="center"/>
    </xf>
    <xf numFmtId="49" fontId="0" fillId="21" borderId="35" xfId="1" applyNumberFormat="1" applyFont="1" applyFill="1" applyBorder="1" applyAlignment="1" applyProtection="1">
      <alignment horizontal="left" vertical="center" wrapText="1"/>
    </xf>
    <xf numFmtId="1" fontId="32" fillId="0" borderId="21" xfId="4" applyNumberFormat="1" applyFont="1" applyBorder="1" applyAlignment="1" applyProtection="1">
      <alignment horizontal="left" vertical="center"/>
    </xf>
    <xf numFmtId="0" fontId="12" fillId="24" borderId="25" xfId="0" applyFont="1" applyFill="1" applyBorder="1" applyAlignment="1" applyProtection="1">
      <alignment horizontal="left" vertical="center"/>
    </xf>
    <xf numFmtId="0" fontId="0" fillId="24" borderId="26" xfId="0" applyFill="1" applyBorder="1" applyAlignment="1" applyProtection="1">
      <alignment horizontal="left" vertical="center"/>
    </xf>
    <xf numFmtId="14" fontId="0" fillId="24" borderId="26" xfId="0" applyNumberFormat="1" applyFill="1" applyBorder="1" applyAlignment="1" applyProtection="1">
      <alignment horizontal="left" vertical="center"/>
    </xf>
    <xf numFmtId="14" fontId="18" fillId="24" borderId="41" xfId="0" applyNumberFormat="1" applyFont="1" applyFill="1" applyBorder="1" applyAlignment="1" applyProtection="1">
      <alignment horizontal="left" vertical="center" wrapText="1"/>
    </xf>
    <xf numFmtId="0" fontId="12" fillId="24" borderId="49" xfId="0" applyFont="1" applyFill="1" applyBorder="1" applyAlignment="1" applyProtection="1">
      <alignment horizontal="left" vertical="center"/>
    </xf>
    <xf numFmtId="14" fontId="15" fillId="22" borderId="26" xfId="0" applyNumberFormat="1" applyFont="1" applyFill="1" applyBorder="1" applyAlignment="1" applyProtection="1">
      <alignment horizontal="left" vertical="center" wrapText="1"/>
    </xf>
    <xf numFmtId="14" fontId="18" fillId="24" borderId="74" xfId="0" applyNumberFormat="1" applyFont="1" applyFill="1" applyBorder="1" applyAlignment="1" applyProtection="1">
      <alignment horizontal="left" vertical="center" wrapText="1"/>
    </xf>
    <xf numFmtId="14" fontId="18" fillId="24" borderId="27" xfId="0" applyNumberFormat="1" applyFont="1" applyFill="1" applyBorder="1" applyAlignment="1" applyProtection="1">
      <alignment horizontal="left" vertical="center" wrapText="1"/>
    </xf>
    <xf numFmtId="0" fontId="64" fillId="0" borderId="33" xfId="0" applyFont="1" applyBorder="1" applyAlignment="1" applyProtection="1">
      <alignment horizontal="left" vertical="center"/>
    </xf>
    <xf numFmtId="0" fontId="12" fillId="0" borderId="28" xfId="0" applyFont="1" applyBorder="1" applyAlignment="1" applyProtection="1">
      <alignment horizontal="left" vertical="center"/>
    </xf>
    <xf numFmtId="0" fontId="12" fillId="0" borderId="29" xfId="0" applyFont="1" applyBorder="1" applyAlignment="1" applyProtection="1">
      <alignment horizontal="left" vertical="center"/>
    </xf>
    <xf numFmtId="0" fontId="12" fillId="0" borderId="29" xfId="0" applyFont="1" applyFill="1" applyBorder="1" applyAlignment="1" applyProtection="1">
      <alignment horizontal="left" vertical="center"/>
    </xf>
    <xf numFmtId="0" fontId="12" fillId="24" borderId="29" xfId="0" applyFont="1" applyFill="1" applyBorder="1" applyAlignment="1" applyProtection="1">
      <alignment horizontal="left" vertical="center"/>
    </xf>
    <xf numFmtId="0" fontId="64" fillId="0" borderId="29" xfId="0" applyFont="1" applyBorder="1" applyAlignment="1" applyProtection="1">
      <alignment horizontal="left" vertical="center"/>
    </xf>
    <xf numFmtId="0" fontId="12" fillId="0" borderId="48" xfId="0" applyFont="1" applyBorder="1" applyAlignment="1" applyProtection="1">
      <alignment horizontal="left" vertical="center"/>
    </xf>
    <xf numFmtId="0" fontId="44" fillId="0" borderId="75" xfId="0" applyFont="1" applyFill="1" applyBorder="1" applyAlignment="1" applyProtection="1">
      <alignment horizontal="left" vertical="center" wrapText="1"/>
    </xf>
    <xf numFmtId="0" fontId="44" fillId="0" borderId="52" xfId="0" applyFont="1" applyFill="1" applyBorder="1" applyAlignment="1" applyProtection="1">
      <alignment horizontal="left" vertical="center" wrapText="1"/>
    </xf>
    <xf numFmtId="0" fontId="14" fillId="0" borderId="30" xfId="0" applyFont="1" applyFill="1" applyBorder="1" applyAlignment="1" applyProtection="1">
      <alignment horizontal="left" vertical="center" wrapText="1"/>
      <protection locked="0"/>
    </xf>
    <xf numFmtId="0" fontId="0" fillId="0" borderId="29" xfId="0" applyBorder="1" applyAlignment="1" applyProtection="1">
      <alignment horizontal="left" vertical="center"/>
      <protection locked="0"/>
    </xf>
    <xf numFmtId="0" fontId="63" fillId="0" borderId="0" xfId="0" applyFont="1" applyAlignment="1" applyProtection="1">
      <alignment horizontal="left" vertical="center"/>
      <protection locked="0"/>
    </xf>
    <xf numFmtId="44" fontId="0" fillId="23" borderId="29" xfId="1" applyFont="1" applyFill="1" applyBorder="1" applyAlignment="1" applyProtection="1">
      <alignment horizontal="left" vertical="center" wrapText="1"/>
    </xf>
    <xf numFmtId="44" fontId="0" fillId="23" borderId="30" xfId="1" applyFont="1" applyFill="1" applyBorder="1" applyAlignment="1" applyProtection="1">
      <alignment horizontal="left" vertical="center" wrapText="1"/>
    </xf>
    <xf numFmtId="44" fontId="0" fillId="23" borderId="28" xfId="1" applyFont="1" applyFill="1" applyBorder="1" applyAlignment="1" applyProtection="1">
      <alignment horizontal="left" vertical="center" wrapText="1"/>
    </xf>
    <xf numFmtId="9" fontId="0" fillId="23" borderId="29" xfId="4" applyFont="1" applyFill="1" applyBorder="1" applyAlignment="1" applyProtection="1">
      <alignment horizontal="left" vertical="center" wrapText="1"/>
    </xf>
    <xf numFmtId="0" fontId="44" fillId="0" borderId="76" xfId="0" applyFont="1" applyFill="1" applyBorder="1" applyAlignment="1" applyProtection="1">
      <alignment horizontal="left" vertical="center" wrapText="1"/>
    </xf>
    <xf numFmtId="0" fontId="0" fillId="0" borderId="17" xfId="0" applyFill="1" applyBorder="1" applyAlignment="1" applyProtection="1">
      <alignment horizontal="left" vertical="center"/>
      <protection locked="0"/>
    </xf>
    <xf numFmtId="0" fontId="0" fillId="0" borderId="18" xfId="0" applyFill="1" applyBorder="1" applyAlignment="1" applyProtection="1">
      <alignment horizontal="left" vertical="center"/>
      <protection locked="0"/>
    </xf>
    <xf numFmtId="0" fontId="44" fillId="0" borderId="77" xfId="0" applyFont="1" applyFill="1" applyBorder="1" applyAlignment="1" applyProtection="1">
      <alignment horizontal="left" vertical="center" wrapText="1"/>
    </xf>
    <xf numFmtId="44" fontId="0" fillId="24" borderId="33" xfId="0" applyNumberFormat="1" applyFill="1" applyBorder="1" applyAlignment="1" applyProtection="1">
      <alignment horizontal="left" vertical="center"/>
    </xf>
    <xf numFmtId="0" fontId="44" fillId="0" borderId="33" xfId="0" applyFont="1" applyBorder="1" applyAlignment="1" applyProtection="1">
      <alignment horizontal="left" vertical="center"/>
    </xf>
    <xf numFmtId="44" fontId="0" fillId="0" borderId="33" xfId="1" applyFont="1" applyFill="1" applyBorder="1" applyAlignment="1" applyProtection="1">
      <alignment horizontal="left" vertical="center"/>
    </xf>
    <xf numFmtId="0" fontId="0" fillId="0" borderId="34" xfId="0" applyBorder="1" applyAlignment="1" applyProtection="1">
      <alignment horizontal="left" vertical="center" wrapText="1"/>
      <protection locked="0"/>
    </xf>
    <xf numFmtId="0" fontId="45" fillId="0" borderId="31" xfId="0" applyFont="1" applyBorder="1" applyAlignment="1" applyProtection="1">
      <alignment horizontal="left" vertical="center"/>
    </xf>
    <xf numFmtId="0" fontId="0" fillId="0" borderId="16" xfId="0" applyBorder="1" applyAlignment="1" applyProtection="1">
      <alignment horizontal="left" vertical="center"/>
      <protection locked="0"/>
    </xf>
    <xf numFmtId="0" fontId="45" fillId="0" borderId="33" xfId="0" applyFont="1" applyBorder="1" applyAlignment="1" applyProtection="1">
      <alignment horizontal="left" vertical="center"/>
    </xf>
    <xf numFmtId="0" fontId="0" fillId="0" borderId="17" xfId="0" applyBorder="1" applyAlignment="1" applyProtection="1">
      <alignment horizontal="left" vertical="center"/>
      <protection locked="0"/>
    </xf>
    <xf numFmtId="0" fontId="0" fillId="18" borderId="17" xfId="0" applyFill="1" applyBorder="1" applyAlignment="1" applyProtection="1">
      <alignment horizontal="left" vertical="center"/>
      <protection locked="0"/>
    </xf>
    <xf numFmtId="44" fontId="0" fillId="0" borderId="17" xfId="0" applyNumberFormat="1" applyFill="1" applyBorder="1" applyAlignment="1" applyProtection="1">
      <alignment horizontal="left" vertical="center"/>
      <protection locked="0"/>
    </xf>
    <xf numFmtId="0" fontId="18" fillId="24" borderId="1" xfId="0" applyFont="1" applyFill="1" applyBorder="1" applyAlignment="1" applyProtection="1">
      <alignment horizontal="left" vertical="center" wrapText="1"/>
      <protection locked="0"/>
    </xf>
    <xf numFmtId="167" fontId="9" fillId="0" borderId="1" xfId="5" applyNumberFormat="1" applyFont="1" applyFill="1" applyBorder="1" applyAlignment="1" applyProtection="1">
      <alignment horizontal="left" vertical="center" wrapText="1"/>
    </xf>
    <xf numFmtId="167" fontId="9" fillId="35" borderId="1" xfId="5" applyNumberFormat="1" applyFont="1" applyFill="1" applyBorder="1" applyAlignment="1" applyProtection="1">
      <alignment horizontal="left" vertical="center" wrapText="1"/>
    </xf>
    <xf numFmtId="167" fontId="9" fillId="0" borderId="1" xfId="1" applyNumberFormat="1" applyFont="1" applyFill="1" applyBorder="1" applyAlignment="1">
      <alignment horizontal="left" vertical="center" wrapText="1"/>
    </xf>
    <xf numFmtId="167" fontId="12" fillId="0" borderId="1" xfId="1" applyNumberFormat="1" applyFont="1" applyFill="1" applyBorder="1" applyAlignment="1">
      <alignment vertical="center"/>
    </xf>
    <xf numFmtId="167" fontId="9" fillId="0" borderId="1" xfId="1" applyNumberFormat="1" applyFont="1" applyFill="1" applyBorder="1" applyAlignment="1">
      <alignment vertical="center"/>
    </xf>
    <xf numFmtId="0" fontId="0" fillId="23" borderId="29" xfId="0" applyFont="1" applyFill="1" applyBorder="1" applyAlignment="1" applyProtection="1">
      <alignment vertical="center" textRotation="90"/>
    </xf>
    <xf numFmtId="0" fontId="0" fillId="23" borderId="30" xfId="0" applyFont="1" applyFill="1" applyBorder="1" applyAlignment="1" applyProtection="1">
      <alignment vertical="center" textRotation="90"/>
    </xf>
    <xf numFmtId="44" fontId="40" fillId="7" borderId="29" xfId="1" applyFont="1" applyFill="1" applyBorder="1" applyAlignment="1" applyProtection="1">
      <alignment horizontal="left" vertical="center" wrapText="1"/>
    </xf>
    <xf numFmtId="14" fontId="0" fillId="6" borderId="43" xfId="0" applyNumberFormat="1" applyFill="1" applyBorder="1" applyAlignment="1" applyProtection="1">
      <alignment horizontal="left" vertical="center"/>
    </xf>
    <xf numFmtId="14" fontId="0" fillId="6" borderId="44" xfId="0" applyNumberFormat="1" applyFill="1" applyBorder="1" applyAlignment="1" applyProtection="1">
      <alignment horizontal="left" vertical="center" wrapText="1"/>
    </xf>
    <xf numFmtId="0" fontId="0" fillId="14" borderId="78" xfId="0" applyFill="1" applyBorder="1" applyAlignment="1" applyProtection="1">
      <alignment horizontal="left" vertical="center" wrapText="1"/>
    </xf>
    <xf numFmtId="14" fontId="0" fillId="14" borderId="37" xfId="0" applyNumberFormat="1" applyFill="1" applyBorder="1" applyAlignment="1" applyProtection="1">
      <alignment horizontal="left" vertical="center" wrapText="1"/>
    </xf>
    <xf numFmtId="0" fontId="65" fillId="0" borderId="0" xfId="0" applyFont="1"/>
    <xf numFmtId="0" fontId="0" fillId="0" borderId="31" xfId="0" applyFont="1" applyBorder="1" applyProtection="1"/>
    <xf numFmtId="0" fontId="30" fillId="0" borderId="32" xfId="0" applyFont="1" applyBorder="1" applyAlignment="1" applyProtection="1">
      <alignment vertical="top"/>
    </xf>
    <xf numFmtId="0" fontId="30" fillId="0" borderId="32" xfId="0" applyFont="1" applyFill="1" applyBorder="1" applyAlignment="1" applyProtection="1">
      <alignment vertical="top"/>
    </xf>
    <xf numFmtId="0" fontId="0" fillId="0" borderId="16" xfId="0" applyFont="1" applyBorder="1" applyProtection="1"/>
    <xf numFmtId="0" fontId="0" fillId="0" borderId="33" xfId="0" applyFont="1" applyBorder="1" applyProtection="1"/>
    <xf numFmtId="0" fontId="60" fillId="0" borderId="0" xfId="0" applyFont="1" applyBorder="1" applyAlignment="1" applyProtection="1">
      <alignment vertical="center"/>
    </xf>
    <xf numFmtId="0" fontId="0" fillId="0" borderId="17" xfId="0" applyFont="1" applyBorder="1" applyProtection="1"/>
    <xf numFmtId="0" fontId="60" fillId="0" borderId="0" xfId="0" applyFont="1" applyBorder="1" applyAlignment="1" applyProtection="1">
      <alignment horizontal="left" vertical="center"/>
    </xf>
    <xf numFmtId="0" fontId="60" fillId="0" borderId="0" xfId="0" applyFont="1" applyFill="1" applyBorder="1" applyAlignment="1" applyProtection="1">
      <alignment horizontal="left" vertical="center"/>
    </xf>
    <xf numFmtId="0" fontId="0" fillId="0" borderId="0" xfId="0" applyFont="1" applyBorder="1" applyProtection="1"/>
    <xf numFmtId="0" fontId="0" fillId="0" borderId="0" xfId="0" applyFont="1" applyFill="1" applyBorder="1" applyProtection="1"/>
    <xf numFmtId="0" fontId="27" fillId="0" borderId="33" xfId="0" applyFont="1" applyBorder="1" applyAlignment="1" applyProtection="1">
      <alignment horizontal="left" vertical="center"/>
    </xf>
    <xf numFmtId="0" fontId="30" fillId="0" borderId="0" xfId="0" applyFont="1" applyBorder="1" applyProtection="1"/>
    <xf numFmtId="0" fontId="27" fillId="0" borderId="17" xfId="0" applyFont="1" applyBorder="1" applyAlignment="1" applyProtection="1">
      <alignment horizontal="left" vertical="center"/>
    </xf>
    <xf numFmtId="0" fontId="30" fillId="0" borderId="65" xfId="0" applyFont="1" applyBorder="1" applyAlignment="1" applyProtection="1">
      <alignment horizontal="center"/>
    </xf>
    <xf numFmtId="0" fontId="54" fillId="0" borderId="0" xfId="0" applyFont="1" applyFill="1" applyBorder="1" applyAlignment="1" applyProtection="1">
      <alignment horizontal="center"/>
    </xf>
    <xf numFmtId="0" fontId="30" fillId="0" borderId="67" xfId="0" applyFont="1" applyBorder="1" applyAlignment="1" applyProtection="1">
      <alignment horizontal="center"/>
    </xf>
    <xf numFmtId="0" fontId="30" fillId="0" borderId="0" xfId="0" applyFont="1" applyBorder="1" applyAlignment="1" applyProtection="1">
      <alignment horizontal="left" vertical="center"/>
    </xf>
    <xf numFmtId="0" fontId="30" fillId="0" borderId="0" xfId="0" applyFont="1" applyBorder="1" applyAlignment="1" applyProtection="1">
      <alignment horizontal="center"/>
    </xf>
    <xf numFmtId="0" fontId="27" fillId="0" borderId="70" xfId="0" applyFont="1" applyBorder="1" applyAlignment="1" applyProtection="1">
      <alignment horizontal="left" vertical="center"/>
    </xf>
    <xf numFmtId="0" fontId="30" fillId="0" borderId="69" xfId="0" applyFont="1" applyBorder="1" applyAlignment="1" applyProtection="1">
      <alignment horizontal="center"/>
    </xf>
    <xf numFmtId="0" fontId="27" fillId="0" borderId="34" xfId="0" applyFont="1" applyBorder="1" applyAlignment="1" applyProtection="1">
      <alignment horizontal="left" vertical="center"/>
    </xf>
    <xf numFmtId="0" fontId="27" fillId="0" borderId="19" xfId="0" applyFont="1" applyBorder="1" applyAlignment="1" applyProtection="1">
      <alignment horizontal="left" vertical="center"/>
    </xf>
    <xf numFmtId="0" fontId="27" fillId="0" borderId="19" xfId="0" applyFont="1" applyFill="1" applyBorder="1" applyAlignment="1" applyProtection="1">
      <alignment horizontal="left" vertical="center"/>
    </xf>
    <xf numFmtId="0" fontId="27" fillId="0" borderId="18" xfId="0" applyFont="1" applyBorder="1" applyAlignment="1" applyProtection="1">
      <alignment horizontal="left" vertical="center"/>
    </xf>
    <xf numFmtId="0" fontId="30" fillId="7" borderId="48" xfId="0" applyFont="1" applyFill="1" applyBorder="1" applyAlignment="1" applyProtection="1">
      <alignment horizontal="center" vertical="center"/>
      <protection locked="0"/>
    </xf>
    <xf numFmtId="0" fontId="30" fillId="7" borderId="66" xfId="0" applyFont="1" applyFill="1" applyBorder="1" applyAlignment="1" applyProtection="1">
      <alignment horizontal="center" vertical="center"/>
      <protection locked="0"/>
    </xf>
    <xf numFmtId="0" fontId="30" fillId="7" borderId="38" xfId="0" applyFont="1" applyFill="1" applyBorder="1" applyAlignment="1" applyProtection="1">
      <alignment horizontal="center" vertical="center"/>
      <protection locked="0"/>
    </xf>
    <xf numFmtId="0" fontId="30" fillId="30" borderId="48" xfId="0" applyFont="1" applyFill="1" applyBorder="1" applyAlignment="1" applyProtection="1">
      <alignment horizontal="center" vertical="center"/>
      <protection locked="0"/>
    </xf>
    <xf numFmtId="0" fontId="30" fillId="30" borderId="68" xfId="0" applyFont="1" applyFill="1" applyBorder="1" applyAlignment="1" applyProtection="1">
      <alignment horizontal="center" vertical="center"/>
      <protection locked="0"/>
    </xf>
    <xf numFmtId="0" fontId="30" fillId="30" borderId="38" xfId="0" applyFont="1" applyFill="1" applyBorder="1" applyAlignment="1" applyProtection="1">
      <alignment horizontal="center" vertical="center"/>
      <protection locked="0"/>
    </xf>
    <xf numFmtId="0" fontId="30" fillId="8" borderId="48" xfId="0" applyFont="1" applyFill="1" applyBorder="1" applyAlignment="1" applyProtection="1">
      <alignment horizontal="center" vertical="center"/>
      <protection locked="0"/>
    </xf>
    <xf numFmtId="0" fontId="30" fillId="8" borderId="66" xfId="0" applyFont="1" applyFill="1" applyBorder="1" applyAlignment="1" applyProtection="1">
      <alignment horizontal="center" vertical="center"/>
      <protection locked="0"/>
    </xf>
    <xf numFmtId="0" fontId="30" fillId="8" borderId="38" xfId="0" applyFont="1" applyFill="1" applyBorder="1" applyAlignment="1" applyProtection="1">
      <alignment horizontal="center" vertical="center"/>
      <protection locked="0"/>
    </xf>
    <xf numFmtId="0" fontId="36" fillId="0" borderId="31" xfId="0" applyFont="1" applyBorder="1" applyAlignment="1" applyProtection="1">
      <alignment horizontal="left" vertical="center"/>
    </xf>
    <xf numFmtId="44" fontId="0" fillId="25" borderId="33" xfId="1" applyFont="1" applyFill="1" applyBorder="1" applyAlignment="1" applyProtection="1">
      <alignment horizontal="left" vertical="center"/>
    </xf>
    <xf numFmtId="44" fontId="0" fillId="25" borderId="0" xfId="1" applyFont="1" applyFill="1" applyBorder="1" applyAlignment="1" applyProtection="1">
      <alignment horizontal="left" vertical="center"/>
    </xf>
    <xf numFmtId="2" fontId="25" fillId="29" borderId="0" xfId="0" applyNumberFormat="1" applyFont="1" applyFill="1" applyAlignment="1" applyProtection="1">
      <alignment horizontal="left" vertical="center"/>
    </xf>
    <xf numFmtId="2" fontId="25" fillId="29" borderId="0" xfId="0" applyNumberFormat="1" applyFont="1" applyFill="1" applyAlignment="1" applyProtection="1">
      <alignment horizontal="left" vertical="center" wrapText="1"/>
    </xf>
    <xf numFmtId="0" fontId="37" fillId="0" borderId="4" xfId="0" applyFont="1" applyFill="1" applyBorder="1" applyAlignment="1" applyProtection="1">
      <alignment horizontal="left" vertical="center" wrapText="1"/>
    </xf>
    <xf numFmtId="0" fontId="26" fillId="6" borderId="4" xfId="0" applyFont="1" applyFill="1" applyBorder="1" applyAlignment="1" applyProtection="1">
      <alignment horizontal="center" vertical="center" wrapText="1"/>
    </xf>
    <xf numFmtId="0" fontId="26" fillId="6" borderId="7" xfId="0" applyFont="1" applyFill="1" applyBorder="1" applyAlignment="1" applyProtection="1">
      <alignment horizontal="center" vertical="center" wrapText="1"/>
    </xf>
    <xf numFmtId="0" fontId="26" fillId="6" borderId="35" xfId="0" applyFont="1" applyFill="1" applyBorder="1" applyAlignment="1" applyProtection="1">
      <alignment horizontal="center" vertical="center" wrapText="1"/>
    </xf>
    <xf numFmtId="0" fontId="26" fillId="8" borderId="4" xfId="0" applyFont="1" applyFill="1" applyBorder="1" applyAlignment="1" applyProtection="1">
      <alignment horizontal="center" vertical="center" wrapText="1"/>
    </xf>
    <xf numFmtId="0" fontId="26" fillId="8" borderId="7" xfId="0" applyFont="1" applyFill="1" applyBorder="1" applyAlignment="1" applyProtection="1">
      <alignment horizontal="center" vertical="center" wrapText="1"/>
    </xf>
    <xf numFmtId="0" fontId="26" fillId="8" borderId="35" xfId="0" applyFont="1" applyFill="1" applyBorder="1" applyAlignment="1" applyProtection="1">
      <alignment horizontal="center" vertical="center" wrapText="1"/>
    </xf>
    <xf numFmtId="0" fontId="26" fillId="26" borderId="4" xfId="0" applyFont="1" applyFill="1" applyBorder="1" applyAlignment="1" applyProtection="1">
      <alignment horizontal="center" vertical="center" wrapText="1"/>
    </xf>
    <xf numFmtId="0" fontId="26" fillId="26" borderId="7" xfId="0" applyFont="1" applyFill="1" applyBorder="1" applyAlignment="1" applyProtection="1">
      <alignment horizontal="center" vertical="center" wrapText="1"/>
    </xf>
    <xf numFmtId="0" fontId="26" fillId="26" borderId="35" xfId="0" applyFont="1" applyFill="1" applyBorder="1" applyAlignment="1" applyProtection="1">
      <alignment horizontal="center" vertical="center" wrapText="1"/>
    </xf>
    <xf numFmtId="0" fontId="26" fillId="27" borderId="4" xfId="0" applyFont="1" applyFill="1" applyBorder="1" applyAlignment="1" applyProtection="1">
      <alignment horizontal="center" vertical="center" wrapText="1"/>
    </xf>
    <xf numFmtId="0" fontId="26" fillId="27" borderId="7" xfId="0" applyFont="1" applyFill="1" applyBorder="1" applyAlignment="1" applyProtection="1">
      <alignment horizontal="center" vertical="center" wrapText="1"/>
    </xf>
    <xf numFmtId="0" fontId="26" fillId="27" borderId="35" xfId="0" applyFont="1" applyFill="1" applyBorder="1" applyAlignment="1" applyProtection="1">
      <alignment horizontal="center" vertical="center" wrapText="1"/>
    </xf>
    <xf numFmtId="0" fontId="26" fillId="28" borderId="4" xfId="0" applyFont="1" applyFill="1" applyBorder="1" applyAlignment="1" applyProtection="1">
      <alignment horizontal="center" vertical="center" wrapText="1"/>
    </xf>
    <xf numFmtId="0" fontId="26" fillId="28" borderId="7" xfId="0" applyFont="1" applyFill="1" applyBorder="1" applyAlignment="1" applyProtection="1">
      <alignment horizontal="center" vertical="center" wrapText="1"/>
    </xf>
    <xf numFmtId="0" fontId="26" fillId="28" borderId="35" xfId="0" applyFont="1" applyFill="1" applyBorder="1" applyAlignment="1" applyProtection="1">
      <alignment horizontal="center" vertical="center" wrapText="1"/>
    </xf>
    <xf numFmtId="2" fontId="15" fillId="0" borderId="0" xfId="0" applyNumberFormat="1" applyFont="1" applyFill="1" applyAlignment="1" applyProtection="1">
      <alignment horizontal="left" vertical="center"/>
    </xf>
    <xf numFmtId="0" fontId="0" fillId="0" borderId="0" xfId="0" applyFont="1" applyFill="1" applyAlignment="1" applyProtection="1">
      <alignment horizontal="left" vertical="center" wrapText="1"/>
    </xf>
    <xf numFmtId="0" fontId="18" fillId="4" borderId="3" xfId="0" applyFont="1" applyFill="1" applyBorder="1" applyAlignment="1" applyProtection="1">
      <alignment horizontal="left" vertical="center" wrapText="1"/>
    </xf>
    <xf numFmtId="2" fontId="15" fillId="0" borderId="0" xfId="0" applyNumberFormat="1" applyFont="1" applyFill="1" applyBorder="1" applyAlignment="1" applyProtection="1">
      <alignment horizontal="left" vertical="center"/>
    </xf>
    <xf numFmtId="0" fontId="18" fillId="0" borderId="0" xfId="0" applyFont="1" applyFill="1" applyBorder="1" applyAlignment="1" applyProtection="1">
      <alignment horizontal="left" vertical="center" wrapText="1"/>
    </xf>
    <xf numFmtId="2" fontId="15" fillId="0" borderId="0" xfId="0" applyNumberFormat="1" applyFont="1" applyFill="1" applyBorder="1" applyAlignment="1" applyProtection="1">
      <alignment horizontal="left" vertical="center" wrapText="1"/>
    </xf>
    <xf numFmtId="0" fontId="18" fillId="0" borderId="3" xfId="0" applyFont="1" applyFill="1" applyBorder="1" applyAlignment="1" applyProtection="1">
      <alignment horizontal="left" vertical="center" wrapText="1"/>
    </xf>
    <xf numFmtId="0" fontId="16" fillId="4" borderId="3" xfId="0" applyFont="1" applyFill="1" applyBorder="1" applyAlignment="1" applyProtection="1">
      <alignment horizontal="left" vertical="center" wrapText="1"/>
    </xf>
    <xf numFmtId="0" fontId="0" fillId="6" borderId="3" xfId="0" applyFont="1" applyFill="1" applyBorder="1" applyAlignment="1" applyProtection="1">
      <alignment horizontal="left" vertical="center" wrapText="1"/>
    </xf>
    <xf numFmtId="0" fontId="0" fillId="0" borderId="3" xfId="0" applyFont="1" applyFill="1" applyBorder="1" applyAlignment="1" applyProtection="1">
      <alignment horizontal="left" vertical="center" wrapText="1"/>
    </xf>
    <xf numFmtId="2" fontId="23" fillId="0" borderId="0" xfId="0" applyNumberFormat="1" applyFont="1" applyFill="1" applyAlignment="1" applyProtection="1">
      <alignment horizontal="left" vertical="center"/>
    </xf>
    <xf numFmtId="0" fontId="0" fillId="6" borderId="1" xfId="0" applyFont="1" applyFill="1" applyBorder="1" applyAlignment="1" applyProtection="1">
      <alignment vertical="top" wrapText="1"/>
    </xf>
    <xf numFmtId="0" fontId="0" fillId="4" borderId="7" xfId="0" applyFont="1" applyFill="1" applyBorder="1" applyAlignment="1" applyProtection="1">
      <alignment vertical="top" wrapText="1"/>
    </xf>
    <xf numFmtId="0" fontId="0" fillId="0" borderId="1" xfId="0" applyFont="1" applyFill="1" applyBorder="1" applyAlignment="1" applyProtection="1">
      <alignment vertical="top" wrapText="1"/>
    </xf>
    <xf numFmtId="0" fontId="0" fillId="0" borderId="0" xfId="0" applyFont="1" applyFill="1" applyBorder="1" applyAlignment="1" applyProtection="1">
      <alignment horizontal="left" vertical="top" wrapText="1"/>
    </xf>
    <xf numFmtId="2" fontId="15" fillId="3" borderId="0" xfId="0" applyNumberFormat="1" applyFont="1" applyFill="1" applyAlignment="1" applyProtection="1">
      <alignment horizontal="left" vertical="center"/>
    </xf>
    <xf numFmtId="0" fontId="16" fillId="3" borderId="3" xfId="0" applyFont="1" applyFill="1" applyBorder="1" applyAlignment="1" applyProtection="1">
      <alignment horizontal="left" vertical="center" wrapText="1"/>
    </xf>
    <xf numFmtId="0" fontId="16" fillId="0" borderId="0" xfId="0" applyFont="1" applyFill="1" applyBorder="1" applyAlignment="1" applyProtection="1">
      <alignment horizontal="left" vertical="center" wrapText="1"/>
    </xf>
    <xf numFmtId="2" fontId="15" fillId="0" borderId="0" xfId="0" applyNumberFormat="1" applyFont="1" applyFill="1" applyAlignment="1" applyProtection="1">
      <alignment horizontal="left" vertical="center" wrapText="1"/>
    </xf>
    <xf numFmtId="0" fontId="0" fillId="0" borderId="0" xfId="0" applyFont="1" applyBorder="1" applyAlignment="1" applyProtection="1">
      <alignment horizontal="left" vertical="center" wrapText="1"/>
    </xf>
    <xf numFmtId="0" fontId="16" fillId="6" borderId="3" xfId="0" applyFont="1" applyFill="1" applyBorder="1" applyAlignment="1" applyProtection="1">
      <alignment horizontal="left" vertical="center" wrapText="1"/>
    </xf>
    <xf numFmtId="0" fontId="19" fillId="29" borderId="4" xfId="0" applyFont="1" applyFill="1" applyBorder="1" applyAlignment="1" applyProtection="1">
      <alignment horizontal="left" vertical="center" wrapText="1"/>
    </xf>
    <xf numFmtId="0" fontId="0" fillId="0" borderId="3" xfId="0" applyFont="1" applyFill="1" applyBorder="1" applyAlignment="1" applyProtection="1">
      <alignment vertical="center" wrapText="1"/>
    </xf>
    <xf numFmtId="0" fontId="16" fillId="0" borderId="3" xfId="0" applyFont="1" applyFill="1" applyBorder="1" applyAlignment="1" applyProtection="1">
      <alignment horizontal="left" vertical="center" wrapText="1"/>
    </xf>
    <xf numFmtId="0" fontId="18" fillId="0" borderId="3" xfId="0" applyFont="1" applyFill="1" applyBorder="1" applyAlignment="1" applyProtection="1">
      <alignment vertical="center" wrapText="1"/>
    </xf>
    <xf numFmtId="0" fontId="0" fillId="0" borderId="3" xfId="0" quotePrefix="1" applyFont="1" applyFill="1" applyBorder="1" applyAlignment="1" applyProtection="1">
      <alignment horizontal="left" vertical="center" wrapText="1"/>
    </xf>
    <xf numFmtId="0" fontId="15" fillId="0" borderId="0" xfId="0" applyFont="1" applyFill="1" applyBorder="1" applyAlignment="1" applyProtection="1">
      <alignment horizontal="left" vertical="center" wrapText="1"/>
    </xf>
    <xf numFmtId="0" fontId="0" fillId="0" borderId="17" xfId="0" applyFont="1" applyFill="1" applyBorder="1" applyAlignment="1" applyProtection="1">
      <alignment horizontal="left" vertical="center" wrapText="1"/>
    </xf>
    <xf numFmtId="0" fontId="14" fillId="0" borderId="24" xfId="0" applyFont="1" applyBorder="1" applyAlignment="1" applyProtection="1">
      <alignment horizontal="left" vertical="center" wrapText="1"/>
    </xf>
    <xf numFmtId="0" fontId="14" fillId="0" borderId="3" xfId="0" applyFont="1" applyBorder="1" applyAlignment="1" applyProtection="1">
      <alignment horizontal="left" vertical="center" wrapText="1"/>
    </xf>
    <xf numFmtId="0" fontId="0" fillId="24" borderId="0" xfId="0" applyFill="1" applyProtection="1"/>
    <xf numFmtId="0" fontId="14" fillId="24" borderId="3" xfId="0" applyFont="1" applyFill="1" applyBorder="1" applyAlignment="1" applyProtection="1">
      <alignment horizontal="left" vertical="center" wrapText="1"/>
    </xf>
    <xf numFmtId="2" fontId="15" fillId="24" borderId="0" xfId="0" applyNumberFormat="1" applyFont="1" applyFill="1" applyAlignment="1" applyProtection="1">
      <alignment horizontal="left" vertical="center"/>
    </xf>
    <xf numFmtId="0" fontId="0" fillId="0" borderId="2" xfId="0" applyFont="1" applyFill="1" applyBorder="1" applyAlignment="1" applyProtection="1">
      <alignment horizontal="left" vertical="center" wrapText="1"/>
    </xf>
    <xf numFmtId="0" fontId="0" fillId="0" borderId="24" xfId="0" applyFont="1" applyFill="1" applyBorder="1" applyAlignment="1" applyProtection="1">
      <alignment vertical="center" wrapText="1"/>
    </xf>
    <xf numFmtId="0" fontId="18" fillId="0" borderId="1" xfId="0" applyFont="1" applyFill="1" applyBorder="1" applyAlignment="1" applyProtection="1">
      <alignment vertical="top" wrapText="1"/>
    </xf>
    <xf numFmtId="0" fontId="0" fillId="0" borderId="0" xfId="0" applyFont="1" applyAlignment="1" applyProtection="1">
      <alignment horizontal="left" vertical="top" wrapText="1"/>
    </xf>
    <xf numFmtId="165" fontId="31" fillId="0" borderId="1" xfId="0" applyNumberFormat="1" applyFont="1" applyFill="1" applyBorder="1" applyAlignment="1" applyProtection="1">
      <alignment horizontal="right" vertical="center" wrapText="1"/>
    </xf>
    <xf numFmtId="0" fontId="0" fillId="0" borderId="1" xfId="0" applyFont="1" applyFill="1" applyBorder="1" applyAlignment="1" applyProtection="1">
      <alignment horizontal="left" vertical="center" wrapText="1"/>
      <protection locked="0"/>
    </xf>
    <xf numFmtId="0" fontId="15" fillId="0" borderId="1" xfId="0" applyFont="1" applyFill="1" applyBorder="1" applyAlignment="1" applyProtection="1">
      <alignment horizontal="left" vertical="top" wrapText="1"/>
      <protection locked="0"/>
    </xf>
    <xf numFmtId="0" fontId="19" fillId="34" borderId="13" xfId="0" applyFont="1" applyFill="1" applyBorder="1" applyAlignment="1">
      <alignment horizontal="right" vertical="center" wrapText="1"/>
    </xf>
    <xf numFmtId="0" fontId="19" fillId="34" borderId="14" xfId="0" applyFont="1" applyFill="1" applyBorder="1" applyAlignment="1">
      <alignment horizontal="right" vertical="center" wrapText="1"/>
    </xf>
    <xf numFmtId="0" fontId="19" fillId="34" borderId="15" xfId="0" applyFont="1" applyFill="1" applyBorder="1" applyAlignment="1">
      <alignment horizontal="right" vertical="center" wrapText="1"/>
    </xf>
    <xf numFmtId="0" fontId="15" fillId="0" borderId="1" xfId="0" applyFont="1" applyFill="1" applyBorder="1" applyAlignment="1" applyProtection="1">
      <alignment horizontal="left" vertical="center" wrapText="1"/>
      <protection locked="0"/>
    </xf>
    <xf numFmtId="16" fontId="18" fillId="4" borderId="1" xfId="0" applyNumberFormat="1" applyFont="1" applyFill="1" applyBorder="1" applyAlignment="1" applyProtection="1">
      <alignment horizontal="right" vertical="center" wrapText="1"/>
      <protection locked="0"/>
    </xf>
    <xf numFmtId="0" fontId="18" fillId="4" borderId="1" xfId="0" applyFont="1" applyFill="1" applyBorder="1" applyAlignment="1" applyProtection="1">
      <alignment horizontal="right" vertical="center" wrapText="1"/>
      <protection locked="0"/>
    </xf>
    <xf numFmtId="0" fontId="0" fillId="0" borderId="1" xfId="0" applyFont="1" applyFill="1" applyBorder="1" applyAlignment="1" applyProtection="1">
      <alignment horizontal="right" vertical="center" wrapText="1"/>
      <protection locked="0"/>
    </xf>
    <xf numFmtId="0" fontId="0" fillId="0" borderId="1" xfId="0" applyFont="1" applyFill="1" applyBorder="1" applyAlignment="1" applyProtection="1">
      <alignment horizontal="left" vertical="top" wrapText="1"/>
      <protection locked="0"/>
    </xf>
    <xf numFmtId="0" fontId="11" fillId="0" borderId="1" xfId="3" applyFill="1" applyBorder="1" applyAlignment="1" applyProtection="1">
      <alignment horizontal="right" vertical="center" wrapText="1"/>
      <protection locked="0"/>
    </xf>
    <xf numFmtId="0" fontId="18" fillId="0" borderId="1" xfId="0" applyFont="1" applyFill="1" applyBorder="1" applyAlignment="1" applyProtection="1">
      <alignment horizontal="right" vertical="center" wrapText="1"/>
      <protection locked="0"/>
    </xf>
    <xf numFmtId="0" fontId="18" fillId="0" borderId="1" xfId="0" applyFont="1" applyFill="1" applyBorder="1" applyAlignment="1">
      <alignment horizontal="right" vertical="center" wrapText="1"/>
    </xf>
    <xf numFmtId="0" fontId="0" fillId="6" borderId="1" xfId="0" applyFont="1" applyFill="1" applyBorder="1" applyAlignment="1">
      <alignment horizontal="left" vertical="top" wrapText="1"/>
    </xf>
    <xf numFmtId="0" fontId="0" fillId="4" borderId="7" xfId="0" applyFont="1" applyFill="1" applyBorder="1" applyAlignment="1">
      <alignment horizontal="left" vertical="top" wrapText="1"/>
    </xf>
    <xf numFmtId="0" fontId="12" fillId="0" borderId="3" xfId="0" applyFont="1" applyFill="1" applyBorder="1" applyAlignment="1" applyProtection="1">
      <alignment horizontal="right" vertical="center" wrapText="1"/>
      <protection locked="0"/>
    </xf>
    <xf numFmtId="0" fontId="12" fillId="0" borderId="8" xfId="0" applyFont="1" applyFill="1" applyBorder="1" applyAlignment="1" applyProtection="1">
      <alignment horizontal="right" vertical="center" wrapText="1"/>
      <protection locked="0"/>
    </xf>
    <xf numFmtId="0" fontId="12" fillId="0" borderId="9" xfId="0" applyFont="1" applyFill="1" applyBorder="1" applyAlignment="1" applyProtection="1">
      <alignment horizontal="right" vertical="center" wrapText="1"/>
      <protection locked="0"/>
    </xf>
    <xf numFmtId="0" fontId="18" fillId="0" borderId="3" xfId="0" applyFont="1" applyFill="1" applyBorder="1" applyAlignment="1">
      <alignment horizontal="right" vertical="center" wrapText="1"/>
    </xf>
    <xf numFmtId="0" fontId="18" fillId="0" borderId="8" xfId="0" applyFont="1" applyFill="1" applyBorder="1" applyAlignment="1">
      <alignment horizontal="right" vertical="center" wrapText="1"/>
    </xf>
    <xf numFmtId="0" fontId="18" fillId="0" borderId="9" xfId="0" applyFont="1" applyFill="1" applyBorder="1" applyAlignment="1">
      <alignment horizontal="right" vertical="center" wrapText="1"/>
    </xf>
    <xf numFmtId="0" fontId="18" fillId="0" borderId="0" xfId="0" applyFont="1" applyFill="1" applyBorder="1" applyAlignment="1">
      <alignment horizontal="left" vertical="top" wrapText="1"/>
    </xf>
    <xf numFmtId="0" fontId="16" fillId="4" borderId="1" xfId="0"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0" fontId="18" fillId="0" borderId="1" xfId="0" applyFont="1" applyFill="1" applyBorder="1" applyAlignment="1">
      <alignment horizontal="left" wrapText="1"/>
    </xf>
    <xf numFmtId="0" fontId="14" fillId="0" borderId="1" xfId="0" applyFont="1" applyFill="1" applyBorder="1" applyAlignment="1" applyProtection="1">
      <alignment horizontal="left" vertical="top" wrapText="1"/>
      <protection locked="0"/>
    </xf>
    <xf numFmtId="0" fontId="0" fillId="0" borderId="7" xfId="0" applyFont="1" applyFill="1" applyBorder="1" applyAlignment="1" applyProtection="1">
      <alignment horizontal="right" vertical="center" wrapText="1"/>
      <protection locked="0"/>
    </xf>
    <xf numFmtId="0" fontId="18" fillId="0" borderId="1" xfId="0" applyFont="1" applyFill="1" applyBorder="1" applyAlignment="1" applyProtection="1">
      <alignment horizontal="right" vertical="center" wrapText="1"/>
    </xf>
    <xf numFmtId="0" fontId="16" fillId="0" borderId="1" xfId="0" applyFont="1" applyFill="1" applyBorder="1" applyAlignment="1" applyProtection="1">
      <alignment horizontal="right" vertical="center"/>
      <protection locked="0"/>
    </xf>
    <xf numFmtId="0" fontId="15" fillId="4" borderId="1" xfId="0" applyFont="1" applyFill="1" applyBorder="1" applyAlignment="1" applyProtection="1">
      <alignment horizontal="left" vertical="top" wrapText="1"/>
      <protection locked="0"/>
    </xf>
    <xf numFmtId="0" fontId="0" fillId="0" borderId="1" xfId="0" applyFont="1" applyFill="1" applyBorder="1" applyAlignment="1">
      <alignment horizontal="left" vertical="center" wrapText="1"/>
    </xf>
    <xf numFmtId="0" fontId="18" fillId="0" borderId="1" xfId="0" applyFont="1" applyFill="1" applyBorder="1" applyAlignment="1">
      <alignment horizontal="left" vertical="center" wrapText="1"/>
    </xf>
    <xf numFmtId="0" fontId="0" fillId="0" borderId="3" xfId="0" applyFont="1" applyFill="1" applyBorder="1" applyAlignment="1" applyProtection="1">
      <alignment horizontal="center" vertical="center" wrapText="1"/>
      <protection locked="0"/>
    </xf>
    <xf numFmtId="0" fontId="0" fillId="0" borderId="8" xfId="0" applyFont="1" applyFill="1" applyBorder="1" applyAlignment="1" applyProtection="1">
      <alignment horizontal="center" vertical="center" wrapText="1"/>
      <protection locked="0"/>
    </xf>
    <xf numFmtId="0" fontId="18" fillId="0" borderId="1" xfId="0" applyFont="1" applyFill="1" applyBorder="1" applyAlignment="1" applyProtection="1">
      <alignment horizontal="right" vertical="top" wrapText="1"/>
      <protection locked="0"/>
    </xf>
    <xf numFmtId="0" fontId="0" fillId="0" borderId="1" xfId="0" applyFont="1" applyFill="1" applyBorder="1" applyAlignment="1" applyProtection="1">
      <alignment horizontal="left" vertical="center" wrapText="1"/>
    </xf>
    <xf numFmtId="0" fontId="19" fillId="34" borderId="0" xfId="0" applyFont="1" applyFill="1" applyBorder="1" applyAlignment="1">
      <alignment horizontal="left" vertical="center" wrapText="1"/>
    </xf>
    <xf numFmtId="0" fontId="0" fillId="0" borderId="1" xfId="0" applyFont="1" applyFill="1" applyBorder="1" applyAlignment="1" applyProtection="1">
      <alignment horizontal="right" vertical="center"/>
      <protection locked="0"/>
    </xf>
    <xf numFmtId="0" fontId="16" fillId="4" borderId="1" xfId="0" applyFont="1" applyFill="1" applyBorder="1" applyAlignment="1" applyProtection="1">
      <alignment horizontal="right" vertical="center" wrapText="1"/>
      <protection locked="0"/>
    </xf>
    <xf numFmtId="0" fontId="18" fillId="0" borderId="1" xfId="0" applyFont="1" applyFill="1" applyBorder="1" applyAlignment="1" applyProtection="1">
      <alignment horizontal="left" vertical="top" wrapText="1"/>
      <protection locked="0"/>
    </xf>
    <xf numFmtId="0" fontId="0" fillId="30" borderId="1" xfId="0" applyFont="1" applyFill="1" applyBorder="1" applyAlignment="1">
      <alignment horizontal="left" vertical="center" wrapText="1"/>
    </xf>
    <xf numFmtId="0" fontId="16" fillId="0" borderId="1" xfId="0" applyFont="1" applyFill="1" applyBorder="1" applyAlignment="1" applyProtection="1">
      <alignment horizontal="right" vertical="center" wrapText="1"/>
      <protection locked="0"/>
    </xf>
    <xf numFmtId="14" fontId="14" fillId="0" borderId="3" xfId="0" applyNumberFormat="1" applyFont="1" applyFill="1" applyBorder="1" applyAlignment="1" applyProtection="1">
      <alignment horizontal="right" vertical="center"/>
      <protection locked="0"/>
    </xf>
    <xf numFmtId="14" fontId="14" fillId="0" borderId="9" xfId="0" applyNumberFormat="1" applyFont="1" applyFill="1" applyBorder="1" applyAlignment="1" applyProtection="1">
      <alignment horizontal="right" vertical="center"/>
      <protection locked="0"/>
    </xf>
    <xf numFmtId="0" fontId="0" fillId="0" borderId="1" xfId="0" applyFont="1" applyFill="1" applyBorder="1" applyAlignment="1" applyProtection="1">
      <alignment horizontal="left" vertical="top" wrapText="1"/>
    </xf>
    <xf numFmtId="0" fontId="0" fillId="0" borderId="1" xfId="0" applyFont="1" applyFill="1" applyBorder="1" applyAlignment="1" applyProtection="1">
      <alignment horizontal="center" vertical="center" wrapText="1"/>
      <protection locked="0"/>
    </xf>
    <xf numFmtId="0" fontId="18" fillId="0" borderId="1" xfId="0" applyFont="1" applyFill="1" applyBorder="1" applyAlignment="1" applyProtection="1">
      <alignment horizontal="center" vertical="center" wrapText="1"/>
      <protection locked="0"/>
    </xf>
    <xf numFmtId="9" fontId="9" fillId="0" borderId="8" xfId="4" applyFont="1" applyFill="1" applyBorder="1" applyAlignment="1" applyProtection="1">
      <alignment horizontal="right" vertical="center" wrapText="1"/>
      <protection locked="0"/>
    </xf>
    <xf numFmtId="9" fontId="9" fillId="0" borderId="9" xfId="4" applyFont="1" applyFill="1" applyBorder="1" applyAlignment="1" applyProtection="1">
      <alignment horizontal="right" vertical="center" wrapText="1"/>
      <protection locked="0"/>
    </xf>
    <xf numFmtId="2" fontId="18" fillId="0" borderId="3" xfId="0" applyNumberFormat="1" applyFont="1" applyFill="1" applyBorder="1" applyAlignment="1" applyProtection="1">
      <alignment horizontal="right" vertical="center" wrapText="1"/>
      <protection locked="0"/>
    </xf>
    <xf numFmtId="2" fontId="18" fillId="0" borderId="9" xfId="0" applyNumberFormat="1" applyFont="1" applyFill="1" applyBorder="1" applyAlignment="1" applyProtection="1">
      <alignment horizontal="right" vertical="center" wrapText="1"/>
      <protection locked="0"/>
    </xf>
    <xf numFmtId="0" fontId="18" fillId="0" borderId="3" xfId="0" applyFont="1" applyFill="1" applyBorder="1" applyAlignment="1" applyProtection="1">
      <alignment horizontal="center" vertical="center" wrapText="1"/>
      <protection locked="0"/>
    </xf>
    <xf numFmtId="0" fontId="18" fillId="0" borderId="8" xfId="0" applyFont="1" applyFill="1" applyBorder="1" applyAlignment="1" applyProtection="1">
      <alignment horizontal="center" vertical="center" wrapText="1"/>
      <protection locked="0"/>
    </xf>
    <xf numFmtId="0" fontId="18" fillId="0" borderId="9" xfId="0" applyFont="1" applyFill="1" applyBorder="1" applyAlignment="1" applyProtection="1">
      <alignment horizontal="center" vertical="center" wrapText="1"/>
      <protection locked="0"/>
    </xf>
    <xf numFmtId="0" fontId="0" fillId="0" borderId="9" xfId="0" applyFont="1" applyFill="1" applyBorder="1" applyAlignment="1" applyProtection="1">
      <alignment horizontal="center" vertical="center" wrapText="1"/>
      <protection locked="0"/>
    </xf>
    <xf numFmtId="0" fontId="18" fillId="6" borderId="1" xfId="0" applyFont="1" applyFill="1" applyBorder="1" applyAlignment="1">
      <alignment horizontal="left" vertical="top" wrapText="1"/>
    </xf>
    <xf numFmtId="0" fontId="29" fillId="0" borderId="1" xfId="0" applyFont="1" applyFill="1" applyBorder="1" applyAlignment="1" applyProtection="1">
      <alignment horizontal="left" vertical="center" wrapText="1"/>
      <protection locked="0"/>
    </xf>
    <xf numFmtId="0" fontId="15" fillId="0" borderId="1" xfId="0" applyFont="1" applyFill="1" applyBorder="1" applyAlignment="1">
      <alignment horizontal="left" vertical="top" wrapText="1"/>
    </xf>
    <xf numFmtId="0" fontId="0" fillId="0" borderId="3" xfId="0" applyFont="1" applyFill="1" applyBorder="1" applyAlignment="1">
      <alignment horizontal="left" vertical="top" wrapText="1"/>
    </xf>
    <xf numFmtId="0" fontId="0" fillId="0" borderId="8" xfId="0" applyFont="1" applyFill="1" applyBorder="1" applyAlignment="1">
      <alignment horizontal="left" vertical="top" wrapText="1"/>
    </xf>
    <xf numFmtId="0" fontId="0" fillId="0" borderId="9" xfId="0" applyFont="1" applyFill="1" applyBorder="1" applyAlignment="1">
      <alignment horizontal="left" vertical="top" wrapText="1"/>
    </xf>
    <xf numFmtId="0" fontId="29" fillId="0" borderId="1" xfId="0" applyFont="1" applyFill="1" applyBorder="1" applyAlignment="1" applyProtection="1">
      <alignment horizontal="left" vertical="top" wrapText="1"/>
      <protection locked="0"/>
    </xf>
    <xf numFmtId="44" fontId="9" fillId="0" borderId="1" xfId="1" applyFont="1" applyFill="1" applyBorder="1" applyAlignment="1" applyProtection="1">
      <alignment horizontal="right" vertical="center" wrapText="1"/>
      <protection locked="0"/>
    </xf>
    <xf numFmtId="0" fontId="0" fillId="30" borderId="1" xfId="0" applyFont="1" applyFill="1" applyBorder="1" applyAlignment="1">
      <alignment horizontal="left" vertical="top" wrapText="1"/>
    </xf>
    <xf numFmtId="14" fontId="0" fillId="0" borderId="1" xfId="0" applyNumberFormat="1" applyFont="1" applyFill="1" applyBorder="1" applyAlignment="1" applyProtection="1">
      <alignment horizontal="right" vertical="center" wrapText="1"/>
      <protection locked="0"/>
    </xf>
    <xf numFmtId="0" fontId="18" fillId="0" borderId="1" xfId="0" applyFont="1" applyFill="1" applyBorder="1" applyAlignment="1">
      <alignment horizontal="left" vertical="top" wrapText="1"/>
    </xf>
    <xf numFmtId="0" fontId="30" fillId="0" borderId="1" xfId="0" applyFont="1" applyFill="1" applyBorder="1" applyAlignment="1">
      <alignment horizontal="left" vertical="top" wrapText="1"/>
    </xf>
    <xf numFmtId="0" fontId="29" fillId="24" borderId="1" xfId="0" applyFont="1" applyFill="1" applyBorder="1" applyAlignment="1" applyProtection="1">
      <alignment horizontal="left" vertical="top" wrapText="1"/>
      <protection locked="0"/>
    </xf>
    <xf numFmtId="167" fontId="9" fillId="0" borderId="3" xfId="1" applyNumberFormat="1" applyFont="1" applyFill="1" applyBorder="1" applyAlignment="1" applyProtection="1">
      <alignment horizontal="right" vertical="center" wrapText="1"/>
    </xf>
    <xf numFmtId="44" fontId="9" fillId="0" borderId="8" xfId="1" applyNumberFormat="1" applyFont="1" applyFill="1" applyBorder="1" applyAlignment="1" applyProtection="1">
      <alignment horizontal="right" vertical="center" wrapText="1"/>
    </xf>
    <xf numFmtId="44" fontId="9" fillId="0" borderId="9" xfId="1" applyNumberFormat="1" applyFont="1" applyFill="1" applyBorder="1" applyAlignment="1" applyProtection="1">
      <alignment horizontal="right" vertical="center" wrapText="1"/>
    </xf>
    <xf numFmtId="44" fontId="9" fillId="0" borderId="1" xfId="1" applyFont="1" applyFill="1" applyBorder="1" applyAlignment="1">
      <alignment horizontal="right" vertical="center" wrapText="1"/>
    </xf>
    <xf numFmtId="167" fontId="9" fillId="0" borderId="1" xfId="1" applyNumberFormat="1" applyFont="1" applyFill="1" applyBorder="1" applyAlignment="1" applyProtection="1">
      <alignment horizontal="right" vertical="center" wrapText="1"/>
    </xf>
    <xf numFmtId="44" fontId="9" fillId="0" borderId="1" xfId="1" applyNumberFormat="1" applyFont="1" applyFill="1" applyBorder="1" applyAlignment="1" applyProtection="1">
      <alignment horizontal="right" vertical="center" wrapText="1"/>
    </xf>
    <xf numFmtId="164" fontId="9" fillId="0" borderId="1" xfId="4" applyNumberFormat="1" applyFont="1" applyFill="1" applyBorder="1" applyAlignment="1" applyProtection="1">
      <alignment horizontal="right" vertical="center" wrapText="1"/>
      <protection locked="0"/>
    </xf>
    <xf numFmtId="0" fontId="19" fillId="34" borderId="12" xfId="0" applyFont="1" applyFill="1" applyBorder="1" applyAlignment="1">
      <alignment horizontal="left" vertical="center" wrapText="1"/>
    </xf>
    <xf numFmtId="0" fontId="19" fillId="34" borderId="11" xfId="0" applyFont="1" applyFill="1" applyBorder="1" applyAlignment="1">
      <alignment horizontal="left" vertical="center" wrapText="1"/>
    </xf>
    <xf numFmtId="0" fontId="18" fillId="32" borderId="3" xfId="0" applyFont="1" applyFill="1" applyBorder="1" applyAlignment="1">
      <alignment horizontal="left" vertical="center" wrapText="1"/>
    </xf>
    <xf numFmtId="0" fontId="18" fillId="32" borderId="8" xfId="0" applyFont="1" applyFill="1" applyBorder="1" applyAlignment="1">
      <alignment horizontal="left" vertical="center" wrapText="1"/>
    </xf>
    <xf numFmtId="0" fontId="18" fillId="32" borderId="9" xfId="0" applyFont="1" applyFill="1" applyBorder="1" applyAlignment="1">
      <alignment horizontal="left" vertical="center" wrapText="1"/>
    </xf>
    <xf numFmtId="0" fontId="0" fillId="30" borderId="6" xfId="0" applyFont="1" applyFill="1" applyBorder="1" applyAlignment="1">
      <alignment horizontal="left" vertical="center" wrapText="1"/>
    </xf>
    <xf numFmtId="0" fontId="12" fillId="0" borderId="1" xfId="0" applyFont="1" applyFill="1" applyBorder="1" applyAlignment="1">
      <alignment horizontal="left" vertical="top" wrapText="1"/>
    </xf>
    <xf numFmtId="2" fontId="15" fillId="0" borderId="10" xfId="0" applyNumberFormat="1" applyFont="1" applyFill="1" applyBorder="1" applyAlignment="1">
      <alignment horizontal="left" vertical="center"/>
    </xf>
    <xf numFmtId="0" fontId="18" fillId="0" borderId="3" xfId="0" applyFont="1" applyFill="1" applyBorder="1" applyAlignment="1">
      <alignment horizontal="left" vertical="center" wrapText="1"/>
    </xf>
    <xf numFmtId="0" fontId="18" fillId="0" borderId="8" xfId="0" applyFont="1" applyFill="1" applyBorder="1" applyAlignment="1">
      <alignment horizontal="left" vertical="center" wrapText="1"/>
    </xf>
    <xf numFmtId="0" fontId="18" fillId="0" borderId="9" xfId="0" applyFont="1" applyFill="1" applyBorder="1" applyAlignment="1">
      <alignment horizontal="left" vertical="center" wrapText="1"/>
    </xf>
    <xf numFmtId="0" fontId="0" fillId="0" borderId="3" xfId="0" applyFont="1" applyFill="1" applyBorder="1" applyAlignment="1">
      <alignment horizontal="left" vertical="center" wrapText="1"/>
    </xf>
    <xf numFmtId="0" fontId="0" fillId="0" borderId="9" xfId="0" applyFont="1" applyFill="1" applyBorder="1" applyAlignment="1">
      <alignment horizontal="left" vertical="center" wrapText="1"/>
    </xf>
    <xf numFmtId="0" fontId="0" fillId="30" borderId="63" xfId="0" applyFont="1" applyFill="1" applyBorder="1" applyAlignment="1">
      <alignment horizontal="left" vertical="center" wrapText="1"/>
    </xf>
    <xf numFmtId="0" fontId="0" fillId="30" borderId="62" xfId="0" applyFont="1" applyFill="1" applyBorder="1" applyAlignment="1">
      <alignment horizontal="left" vertical="center" wrapText="1"/>
    </xf>
    <xf numFmtId="0" fontId="0" fillId="30" borderId="61" xfId="0" applyFont="1" applyFill="1" applyBorder="1" applyAlignment="1">
      <alignment horizontal="left" vertical="center" wrapText="1"/>
    </xf>
    <xf numFmtId="0" fontId="53" fillId="34" borderId="55" xfId="0" applyFont="1" applyFill="1" applyBorder="1" applyAlignment="1">
      <alignment horizontal="center" vertical="center" wrapText="1"/>
    </xf>
    <xf numFmtId="0" fontId="53" fillId="34" borderId="0" xfId="0" applyFont="1" applyFill="1" applyBorder="1" applyAlignment="1">
      <alignment horizontal="center" vertical="center" wrapText="1"/>
    </xf>
    <xf numFmtId="0" fontId="15" fillId="0" borderId="3" xfId="0" applyFont="1" applyFill="1" applyBorder="1" applyAlignment="1" applyProtection="1">
      <alignment horizontal="center" vertical="top" wrapText="1"/>
      <protection locked="0"/>
    </xf>
    <xf numFmtId="0" fontId="15" fillId="0" borderId="8" xfId="0" applyFont="1" applyFill="1" applyBorder="1" applyAlignment="1" applyProtection="1">
      <alignment horizontal="center" vertical="top" wrapText="1"/>
      <protection locked="0"/>
    </xf>
    <xf numFmtId="0" fontId="15" fillId="0" borderId="9" xfId="0" applyFont="1" applyFill="1" applyBorder="1" applyAlignment="1" applyProtection="1">
      <alignment horizontal="center" vertical="top" wrapText="1"/>
      <protection locked="0"/>
    </xf>
    <xf numFmtId="0" fontId="19" fillId="34" borderId="0" xfId="0" applyFont="1" applyFill="1" applyBorder="1" applyAlignment="1">
      <alignment horizontal="left" vertical="center"/>
    </xf>
    <xf numFmtId="0" fontId="0" fillId="0" borderId="0" xfId="0" applyFont="1" applyFill="1" applyBorder="1" applyAlignment="1">
      <alignment horizontal="center" vertical="top" wrapText="1"/>
    </xf>
    <xf numFmtId="0" fontId="0" fillId="0" borderId="11" xfId="0" applyFont="1" applyFill="1" applyBorder="1" applyAlignment="1">
      <alignment horizontal="center" vertical="top" wrapText="1"/>
    </xf>
    <xf numFmtId="0" fontId="30" fillId="0" borderId="53" xfId="0" applyFont="1" applyFill="1" applyBorder="1" applyAlignment="1" applyProtection="1">
      <alignment horizontal="left" vertical="center"/>
    </xf>
    <xf numFmtId="0" fontId="30" fillId="0" borderId="52" xfId="0" applyFont="1" applyFill="1" applyBorder="1" applyAlignment="1" applyProtection="1">
      <alignment horizontal="left" vertical="center"/>
    </xf>
    <xf numFmtId="0" fontId="63" fillId="0" borderId="47" xfId="0" applyFont="1" applyBorder="1" applyAlignment="1" applyProtection="1">
      <alignment horizontal="center" vertical="center" textRotation="45" wrapText="1"/>
    </xf>
    <xf numFmtId="0" fontId="63" fillId="0" borderId="0" xfId="0" applyFont="1" applyBorder="1" applyAlignment="1" applyProtection="1">
      <alignment horizontal="center" vertical="center" textRotation="45" wrapText="1"/>
    </xf>
    <xf numFmtId="0" fontId="63" fillId="0" borderId="46" xfId="0" applyFont="1" applyBorder="1" applyAlignment="1" applyProtection="1">
      <alignment horizontal="center" vertical="center" textRotation="45" wrapText="1"/>
    </xf>
    <xf numFmtId="0" fontId="63" fillId="0" borderId="58" xfId="0" applyFont="1" applyBorder="1" applyAlignment="1" applyProtection="1">
      <alignment horizontal="center" vertical="center" textRotation="45" wrapText="1"/>
    </xf>
    <xf numFmtId="0" fontId="63" fillId="0" borderId="59" xfId="0" applyFont="1" applyBorder="1" applyAlignment="1" applyProtection="1">
      <alignment horizontal="center" vertical="center" textRotation="45" wrapText="1"/>
    </xf>
    <xf numFmtId="0" fontId="62" fillId="0" borderId="0" xfId="0" applyFont="1" applyBorder="1" applyAlignment="1" applyProtection="1">
      <alignment horizontal="center" vertical="center" wrapText="1"/>
    </xf>
    <xf numFmtId="0" fontId="30" fillId="0" borderId="53" xfId="0" applyFont="1" applyBorder="1" applyAlignment="1" applyProtection="1">
      <alignment horizontal="left" vertical="center"/>
    </xf>
    <xf numFmtId="0" fontId="30" fillId="0" borderId="32" xfId="0" applyFont="1" applyBorder="1" applyAlignment="1" applyProtection="1">
      <alignment horizontal="left" vertical="center"/>
    </xf>
    <xf numFmtId="0" fontId="30" fillId="0" borderId="16" xfId="0" applyFont="1" applyBorder="1" applyAlignment="1" applyProtection="1">
      <alignment horizontal="left" vertical="center"/>
    </xf>
    <xf numFmtId="0" fontId="55" fillId="0" borderId="31" xfId="0" applyFont="1" applyBorder="1" applyAlignment="1" applyProtection="1">
      <alignment horizontal="center" vertical="center" wrapText="1"/>
    </xf>
    <xf numFmtId="0" fontId="55" fillId="0" borderId="32" xfId="0" applyFont="1" applyBorder="1" applyAlignment="1" applyProtection="1">
      <alignment horizontal="center" vertical="center" wrapText="1"/>
    </xf>
    <xf numFmtId="0" fontId="55" fillId="0" borderId="16" xfId="0" applyFont="1" applyBorder="1" applyAlignment="1" applyProtection="1">
      <alignment horizontal="center" vertical="center" wrapText="1"/>
    </xf>
    <xf numFmtId="0" fontId="55" fillId="0" borderId="0" xfId="0" applyFont="1" applyBorder="1" applyAlignment="1" applyProtection="1">
      <alignment horizontal="center" vertical="center" wrapText="1"/>
    </xf>
    <xf numFmtId="0" fontId="55" fillId="0" borderId="17" xfId="0" applyFont="1" applyBorder="1" applyAlignment="1" applyProtection="1">
      <alignment horizontal="center" vertical="center" wrapText="1"/>
    </xf>
    <xf numFmtId="0" fontId="55" fillId="0" borderId="19" xfId="0" applyFont="1" applyBorder="1" applyAlignment="1" applyProtection="1">
      <alignment horizontal="center" vertical="center" wrapText="1"/>
    </xf>
    <xf numFmtId="0" fontId="55" fillId="0" borderId="18" xfId="0" applyFont="1" applyBorder="1" applyAlignment="1" applyProtection="1">
      <alignment horizontal="center" vertical="center" wrapText="1"/>
    </xf>
    <xf numFmtId="0" fontId="52" fillId="6" borderId="36" xfId="0" applyFont="1" applyFill="1" applyBorder="1" applyAlignment="1" applyProtection="1">
      <alignment horizontal="center" vertical="center" wrapText="1"/>
    </xf>
    <xf numFmtId="0" fontId="30" fillId="0" borderId="4" xfId="0" applyFont="1" applyBorder="1" applyAlignment="1" applyProtection="1">
      <alignment horizontal="center" vertical="center"/>
    </xf>
    <xf numFmtId="0" fontId="30" fillId="0" borderId="2" xfId="0" applyFont="1" applyBorder="1" applyAlignment="1" applyProtection="1">
      <alignment horizontal="center" vertical="center"/>
    </xf>
    <xf numFmtId="0" fontId="30" fillId="0" borderId="35" xfId="0" applyFont="1" applyBorder="1" applyAlignment="1" applyProtection="1">
      <alignment horizontal="center" vertical="center"/>
    </xf>
    <xf numFmtId="0" fontId="30" fillId="0" borderId="4" xfId="0" applyFont="1" applyBorder="1" applyAlignment="1" applyProtection="1">
      <alignment horizontal="center"/>
    </xf>
    <xf numFmtId="0" fontId="30" fillId="0" borderId="2" xfId="0" applyFont="1" applyBorder="1" applyAlignment="1" applyProtection="1">
      <alignment horizontal="center"/>
    </xf>
    <xf numFmtId="0" fontId="30" fillId="0" borderId="35" xfId="0" applyFont="1" applyBorder="1" applyAlignment="1" applyProtection="1">
      <alignment horizontal="center"/>
    </xf>
    <xf numFmtId="0" fontId="30" fillId="0" borderId="31" xfId="0" applyFont="1" applyFill="1" applyBorder="1" applyAlignment="1" applyProtection="1">
      <alignment horizontal="left" vertical="top" wrapText="1"/>
      <protection locked="0"/>
    </xf>
    <xf numFmtId="0" fontId="30" fillId="0" borderId="32" xfId="0" applyFont="1" applyFill="1" applyBorder="1" applyAlignment="1" applyProtection="1">
      <alignment horizontal="left" vertical="top" wrapText="1"/>
      <protection locked="0"/>
    </xf>
    <xf numFmtId="0" fontId="30" fillId="0" borderId="33" xfId="0" applyFont="1" applyFill="1" applyBorder="1" applyAlignment="1" applyProtection="1">
      <alignment horizontal="left" vertical="top" wrapText="1"/>
      <protection locked="0"/>
    </xf>
    <xf numFmtId="0" fontId="30" fillId="0" borderId="0" xfId="0" applyFont="1" applyFill="1" applyBorder="1" applyAlignment="1" applyProtection="1">
      <alignment horizontal="left" vertical="top" wrapText="1"/>
      <protection locked="0"/>
    </xf>
    <xf numFmtId="0" fontId="30" fillId="0" borderId="34" xfId="0" applyFont="1" applyFill="1" applyBorder="1" applyAlignment="1" applyProtection="1">
      <alignment horizontal="left" vertical="top" wrapText="1"/>
      <protection locked="0"/>
    </xf>
    <xf numFmtId="0" fontId="30" fillId="0" borderId="19" xfId="0" applyFont="1" applyFill="1" applyBorder="1" applyAlignment="1" applyProtection="1">
      <alignment horizontal="left" vertical="top" wrapText="1"/>
      <protection locked="0"/>
    </xf>
    <xf numFmtId="0" fontId="63" fillId="0" borderId="31" xfId="0" applyFont="1" applyFill="1" applyBorder="1" applyAlignment="1" applyProtection="1">
      <alignment horizontal="left" vertical="center"/>
    </xf>
    <xf numFmtId="0" fontId="63" fillId="0" borderId="33" xfId="0" applyFont="1" applyFill="1" applyBorder="1" applyAlignment="1" applyProtection="1">
      <alignment horizontal="left" vertical="center"/>
    </xf>
    <xf numFmtId="0" fontId="63" fillId="0" borderId="34" xfId="0" applyFont="1" applyFill="1" applyBorder="1" applyAlignment="1" applyProtection="1">
      <alignment horizontal="left" vertical="center"/>
    </xf>
    <xf numFmtId="0" fontId="63" fillId="0" borderId="54" xfId="0" applyFont="1" applyFill="1" applyBorder="1" applyAlignment="1" applyProtection="1">
      <alignment horizontal="center" vertical="center"/>
    </xf>
    <xf numFmtId="0" fontId="63" fillId="0" borderId="53" xfId="0" applyFont="1" applyFill="1" applyBorder="1" applyAlignment="1" applyProtection="1">
      <alignment horizontal="center" vertical="center"/>
    </xf>
    <xf numFmtId="0" fontId="30" fillId="0" borderId="52" xfId="0" applyFont="1" applyBorder="1" applyAlignment="1" applyProtection="1">
      <alignment horizontal="left" vertical="center"/>
    </xf>
    <xf numFmtId="0" fontId="30" fillId="0" borderId="4" xfId="0" applyFont="1" applyFill="1" applyBorder="1" applyAlignment="1" applyProtection="1">
      <alignment horizontal="center" vertical="center"/>
    </xf>
    <xf numFmtId="0" fontId="30" fillId="0" borderId="2" xfId="0" applyFont="1" applyFill="1" applyBorder="1" applyAlignment="1" applyProtection="1">
      <alignment horizontal="center" vertical="center"/>
    </xf>
    <xf numFmtId="0" fontId="30" fillId="0" borderId="35" xfId="0" applyFont="1" applyFill="1" applyBorder="1" applyAlignment="1" applyProtection="1">
      <alignment horizontal="center" vertical="center"/>
    </xf>
    <xf numFmtId="0" fontId="49" fillId="0" borderId="0" xfId="0" applyFont="1" applyBorder="1" applyAlignment="1">
      <alignment horizontal="left" vertical="center"/>
    </xf>
    <xf numFmtId="0" fontId="49" fillId="0" borderId="11" xfId="0" applyFont="1" applyBorder="1" applyAlignment="1">
      <alignment horizontal="left" vertical="center"/>
    </xf>
    <xf numFmtId="0" fontId="49" fillId="0" borderId="0" xfId="0" applyFont="1" applyAlignment="1">
      <alignment horizontal="left" vertical="center"/>
    </xf>
    <xf numFmtId="0" fontId="49" fillId="0" borderId="2" xfId="0" applyFont="1" applyBorder="1" applyAlignment="1">
      <alignment horizontal="left" vertical="center" wrapText="1"/>
    </xf>
    <xf numFmtId="0" fontId="0" fillId="0" borderId="31" xfId="1" applyNumberFormat="1" applyFont="1" applyBorder="1" applyAlignment="1" applyProtection="1">
      <alignment horizontal="left" vertical="center" wrapText="1"/>
      <protection locked="0"/>
    </xf>
    <xf numFmtId="0" fontId="0" fillId="0" borderId="32" xfId="1" applyNumberFormat="1" applyFont="1" applyBorder="1" applyAlignment="1" applyProtection="1">
      <alignment horizontal="left" vertical="center" wrapText="1"/>
      <protection locked="0"/>
    </xf>
    <xf numFmtId="0" fontId="0" fillId="0" borderId="16" xfId="1" applyNumberFormat="1" applyFont="1" applyBorder="1" applyAlignment="1" applyProtection="1">
      <alignment horizontal="left" vertical="center" wrapText="1"/>
      <protection locked="0"/>
    </xf>
    <xf numFmtId="0" fontId="0" fillId="0" borderId="33" xfId="1" applyNumberFormat="1" applyFont="1" applyBorder="1" applyAlignment="1" applyProtection="1">
      <alignment horizontal="left" vertical="center" wrapText="1"/>
      <protection locked="0"/>
    </xf>
    <xf numFmtId="0" fontId="0" fillId="0" borderId="0" xfId="1" applyNumberFormat="1" applyFont="1" applyBorder="1" applyAlignment="1" applyProtection="1">
      <alignment horizontal="left" vertical="center" wrapText="1"/>
      <protection locked="0"/>
    </xf>
    <xf numFmtId="0" fontId="0" fillId="0" borderId="17" xfId="1" applyNumberFormat="1" applyFont="1" applyBorder="1" applyAlignment="1" applyProtection="1">
      <alignment horizontal="left" vertical="center" wrapText="1"/>
      <protection locked="0"/>
    </xf>
    <xf numFmtId="0" fontId="0" fillId="0" borderId="34" xfId="1" applyNumberFormat="1" applyFont="1" applyBorder="1" applyAlignment="1" applyProtection="1">
      <alignment horizontal="left" vertical="center" wrapText="1"/>
      <protection locked="0"/>
    </xf>
    <xf numFmtId="0" fontId="0" fillId="0" borderId="19" xfId="1" applyNumberFormat="1" applyFont="1" applyBorder="1" applyAlignment="1" applyProtection="1">
      <alignment horizontal="left" vertical="center" wrapText="1"/>
      <protection locked="0"/>
    </xf>
    <xf numFmtId="0" fontId="0" fillId="0" borderId="18" xfId="1" applyNumberFormat="1" applyFont="1" applyBorder="1" applyAlignment="1" applyProtection="1">
      <alignment horizontal="left" vertical="center" wrapText="1"/>
      <protection locked="0"/>
    </xf>
    <xf numFmtId="0" fontId="29" fillId="0" borderId="31" xfId="0" applyFont="1" applyBorder="1" applyAlignment="1">
      <alignment horizontal="left" vertical="center" wrapText="1"/>
    </xf>
    <xf numFmtId="0" fontId="29" fillId="0" borderId="32" xfId="0" applyFont="1" applyBorder="1" applyAlignment="1">
      <alignment horizontal="left" vertical="center" wrapText="1"/>
    </xf>
    <xf numFmtId="0" fontId="29" fillId="0" borderId="16" xfId="0" applyFont="1" applyBorder="1" applyAlignment="1">
      <alignment horizontal="left" vertical="center" wrapText="1"/>
    </xf>
    <xf numFmtId="0" fontId="29" fillId="0" borderId="33" xfId="0" applyFont="1" applyBorder="1" applyAlignment="1">
      <alignment horizontal="left" vertical="center" wrapText="1"/>
    </xf>
    <xf numFmtId="0" fontId="29" fillId="0" borderId="0" xfId="0" applyFont="1" applyBorder="1" applyAlignment="1">
      <alignment horizontal="left" vertical="center" wrapText="1"/>
    </xf>
    <xf numFmtId="0" fontId="29" fillId="0" borderId="17" xfId="0" applyFont="1" applyBorder="1" applyAlignment="1">
      <alignment horizontal="left" vertical="center" wrapText="1"/>
    </xf>
    <xf numFmtId="0" fontId="29" fillId="0" borderId="34" xfId="0" applyFont="1" applyBorder="1" applyAlignment="1">
      <alignment horizontal="left" vertical="center" wrapText="1"/>
    </xf>
    <xf numFmtId="0" fontId="29" fillId="0" borderId="19" xfId="0" applyFont="1" applyBorder="1" applyAlignment="1">
      <alignment horizontal="left" vertical="center" wrapText="1"/>
    </xf>
    <xf numFmtId="0" fontId="29" fillId="0" borderId="18" xfId="0" applyFont="1" applyBorder="1" applyAlignment="1">
      <alignment horizontal="left" vertical="center" wrapText="1"/>
    </xf>
    <xf numFmtId="0" fontId="18" fillId="6" borderId="3" xfId="0" applyFont="1" applyFill="1" applyBorder="1" applyAlignment="1" applyProtection="1">
      <alignment horizontal="left" vertical="center" wrapText="1"/>
    </xf>
    <xf numFmtId="2" fontId="15" fillId="0" borderId="10" xfId="0" applyNumberFormat="1" applyFont="1" applyFill="1" applyBorder="1" applyAlignment="1" applyProtection="1">
      <alignment horizontal="left" vertical="center"/>
    </xf>
    <xf numFmtId="0" fontId="18" fillId="0" borderId="3" xfId="0" applyFont="1" applyFill="1" applyBorder="1" applyAlignment="1" applyProtection="1">
      <alignment horizontal="left" vertical="center" wrapText="1"/>
    </xf>
    <xf numFmtId="0" fontId="0" fillId="6" borderId="3" xfId="0" applyFont="1" applyFill="1" applyBorder="1" applyAlignment="1" applyProtection="1">
      <alignment horizontal="left" vertical="center" wrapText="1"/>
    </xf>
  </cellXfs>
  <cellStyles count="7">
    <cellStyle name="Currency" xfId="1" builtinId="4"/>
    <cellStyle name="Currency 2" xfId="5"/>
    <cellStyle name="Good" xfId="2" builtinId="26"/>
    <cellStyle name="Hyperlink" xfId="3" builtinId="8"/>
    <cellStyle name="Normal" xfId="0" builtinId="0"/>
    <cellStyle name="Normal 2" xfId="6"/>
    <cellStyle name="Percent" xfId="4" builtinId="5"/>
  </cellStyles>
  <dxfs count="67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color auto="1"/>
      </font>
      <fill>
        <patternFill>
          <bgColor theme="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color auto="1"/>
      </font>
      <fill>
        <patternFill>
          <bgColor theme="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FF0000"/>
        </patternFill>
      </fill>
      <border>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FF0000"/>
        </patternFill>
      </fill>
    </dxf>
    <dxf>
      <font>
        <b/>
        <i val="0"/>
        <color theme="0"/>
      </font>
      <fill>
        <patternFill>
          <bgColor rgb="FFFFC000"/>
        </patternFill>
      </fill>
    </dxf>
    <dxf>
      <font>
        <b/>
        <i val="0"/>
        <color theme="0"/>
      </font>
      <fill>
        <gradientFill degree="180">
          <stop position="0">
            <color rgb="FFFF0000"/>
          </stop>
          <stop position="1">
            <color rgb="FFFFC000"/>
          </stop>
        </gradientFill>
      </fill>
    </dxf>
    <dxf>
      <font>
        <b/>
        <i val="0"/>
        <color theme="0"/>
      </font>
      <fill>
        <patternFill>
          <bgColor rgb="FF92D050"/>
        </patternFill>
      </fill>
    </dxf>
    <dxf>
      <font>
        <b/>
        <i val="0"/>
        <color theme="0"/>
      </font>
      <fill>
        <gradientFill>
          <stop position="0">
            <color rgb="FF92D050"/>
          </stop>
          <stop position="1">
            <color rgb="FFFFC000"/>
          </stop>
        </gradientFill>
      </fill>
    </dxf>
    <dxf>
      <font>
        <condense val="0"/>
        <extend val="0"/>
        <color rgb="FF9C0006"/>
      </font>
      <fill>
        <patternFill>
          <bgColor rgb="FFFFC7CE"/>
        </patternFill>
      </fill>
    </dxf>
    <dxf>
      <font>
        <b/>
        <i val="0"/>
        <color theme="1"/>
      </font>
      <fill>
        <patternFill>
          <bgColor rgb="FFFF0000"/>
        </patternFill>
      </fill>
    </dxf>
    <dxf>
      <font>
        <color rgb="FFFF0000"/>
      </font>
      <fill>
        <patternFill>
          <bgColor rgb="FFFFFF99"/>
        </patternFill>
      </fill>
    </dxf>
    <dxf>
      <font>
        <color rgb="FFFF0000"/>
      </font>
      <fill>
        <patternFill>
          <bgColor rgb="FFFFFF99"/>
        </patternFill>
      </fill>
    </dxf>
    <dxf>
      <font>
        <b/>
        <i val="0"/>
        <color theme="0"/>
      </font>
      <fill>
        <patternFill>
          <bgColor rgb="FFFF0000"/>
        </patternFill>
      </fill>
    </dxf>
    <dxf>
      <font>
        <b/>
        <i val="0"/>
        <color theme="0"/>
      </font>
      <fill>
        <patternFill>
          <bgColor rgb="FFFFC000"/>
        </patternFill>
      </fill>
    </dxf>
    <dxf>
      <font>
        <b/>
        <i val="0"/>
        <color theme="0"/>
      </font>
      <fill>
        <gradientFill degree="180">
          <stop position="0">
            <color rgb="FFFF0000"/>
          </stop>
          <stop position="1">
            <color rgb="FFFFC000"/>
          </stop>
        </gradientFill>
      </fill>
    </dxf>
    <dxf>
      <font>
        <b/>
        <i val="0"/>
        <color theme="0"/>
      </font>
      <fill>
        <patternFill>
          <bgColor rgb="FF92D050"/>
        </patternFill>
      </fill>
    </dxf>
    <dxf>
      <font>
        <b/>
        <i val="0"/>
        <color theme="0"/>
      </font>
      <fill>
        <gradientFill>
          <stop position="0">
            <color rgb="FF92D050"/>
          </stop>
          <stop position="1">
            <color rgb="FFFFC000"/>
          </stop>
        </gradientFill>
      </fill>
    </dxf>
    <dxf>
      <font>
        <condense val="0"/>
        <extend val="0"/>
        <color rgb="FF9C0006"/>
      </font>
      <fill>
        <patternFill>
          <bgColor rgb="FFFFC7CE"/>
        </patternFill>
      </fill>
    </dxf>
    <dxf>
      <font>
        <b/>
        <i val="0"/>
        <color theme="1"/>
      </font>
      <fill>
        <patternFill>
          <bgColor rgb="FFFF0000"/>
        </patternFill>
      </fill>
    </dxf>
    <dxf>
      <font>
        <color rgb="FFFF0000"/>
      </font>
      <fill>
        <patternFill>
          <bgColor rgb="FFFFFF99"/>
        </patternFill>
      </fill>
    </dxf>
    <dxf>
      <font>
        <b/>
        <i val="0"/>
        <color theme="0"/>
      </font>
      <fill>
        <patternFill>
          <bgColor rgb="FFFF0000"/>
        </patternFill>
      </fill>
    </dxf>
    <dxf>
      <font>
        <b/>
        <i val="0"/>
        <color theme="0"/>
      </font>
      <fill>
        <patternFill>
          <bgColor rgb="FFFFC000"/>
        </patternFill>
      </fill>
    </dxf>
    <dxf>
      <font>
        <b/>
        <i val="0"/>
        <color theme="0"/>
      </font>
      <fill>
        <gradientFill degree="180">
          <stop position="0">
            <color rgb="FFFF0000"/>
          </stop>
          <stop position="1">
            <color rgb="FFFFC000"/>
          </stop>
        </gradientFill>
      </fill>
    </dxf>
    <dxf>
      <font>
        <b/>
        <i val="0"/>
        <color theme="0"/>
      </font>
      <fill>
        <patternFill>
          <bgColor rgb="FF92D050"/>
        </patternFill>
      </fill>
    </dxf>
    <dxf>
      <font>
        <b/>
        <i val="0"/>
        <color theme="0"/>
      </font>
      <fill>
        <gradientFill>
          <stop position="0">
            <color rgb="FF92D050"/>
          </stop>
          <stop position="1">
            <color rgb="FFFFC000"/>
          </stop>
        </gradientFill>
      </fill>
    </dxf>
    <dxf>
      <font>
        <condense val="0"/>
        <extend val="0"/>
        <color rgb="FF9C0006"/>
      </font>
      <fill>
        <patternFill>
          <bgColor rgb="FFFFC7CE"/>
        </patternFill>
      </fill>
    </dxf>
    <dxf>
      <font>
        <b/>
        <i val="0"/>
        <color theme="1"/>
      </font>
      <fill>
        <patternFill>
          <bgColor rgb="FFFF0000"/>
        </patternFill>
      </fill>
    </dxf>
    <dxf>
      <font>
        <color rgb="FFFF0000"/>
      </font>
      <fill>
        <patternFill>
          <bgColor rgb="FFFFFF99"/>
        </patternFill>
      </fill>
    </dxf>
    <dxf>
      <font>
        <b/>
        <i val="0"/>
        <color theme="0"/>
      </font>
      <fill>
        <patternFill>
          <bgColor rgb="FFFF0000"/>
        </patternFill>
      </fill>
    </dxf>
    <dxf>
      <font>
        <b/>
        <i val="0"/>
        <color theme="0"/>
      </font>
      <fill>
        <patternFill>
          <bgColor rgb="FFFFC000"/>
        </patternFill>
      </fill>
    </dxf>
    <dxf>
      <font>
        <b/>
        <i val="0"/>
        <color theme="0"/>
      </font>
      <fill>
        <gradientFill degree="180">
          <stop position="0">
            <color rgb="FFFF0000"/>
          </stop>
          <stop position="1">
            <color rgb="FFFFC000"/>
          </stop>
        </gradientFill>
      </fill>
    </dxf>
    <dxf>
      <font>
        <b/>
        <i val="0"/>
        <color theme="0"/>
      </font>
      <fill>
        <patternFill>
          <bgColor rgb="FF92D050"/>
        </patternFill>
      </fill>
    </dxf>
    <dxf>
      <font>
        <b/>
        <i val="0"/>
        <color theme="0"/>
      </font>
      <fill>
        <gradientFill>
          <stop position="0">
            <color rgb="FF92D050"/>
          </stop>
          <stop position="1">
            <color rgb="FFFFC000"/>
          </stop>
        </gradientFill>
      </fill>
    </dxf>
    <dxf>
      <font>
        <condense val="0"/>
        <extend val="0"/>
        <color rgb="FF9C0006"/>
      </font>
      <fill>
        <patternFill>
          <bgColor rgb="FFFFC7CE"/>
        </patternFill>
      </fill>
    </dxf>
    <dxf>
      <font>
        <b/>
        <i val="0"/>
        <color theme="1"/>
      </font>
      <fill>
        <patternFill>
          <bgColor rgb="FFFF0000"/>
        </patternFill>
      </fill>
    </dxf>
    <dxf>
      <font>
        <color rgb="FFFF0000"/>
      </font>
      <fill>
        <patternFill>
          <bgColor rgb="FFFFFF99"/>
        </patternFill>
      </fill>
    </dxf>
    <dxf>
      <font>
        <b/>
        <i val="0"/>
        <color theme="0"/>
      </font>
      <fill>
        <patternFill>
          <bgColor rgb="FFFF0000"/>
        </patternFill>
      </fill>
    </dxf>
    <dxf>
      <font>
        <b/>
        <i val="0"/>
        <color theme="0"/>
      </font>
      <fill>
        <patternFill>
          <bgColor rgb="FFFFC000"/>
        </patternFill>
      </fill>
    </dxf>
    <dxf>
      <font>
        <b/>
        <i val="0"/>
        <color theme="0"/>
      </font>
      <fill>
        <gradientFill degree="180">
          <stop position="0">
            <color rgb="FFFF0000"/>
          </stop>
          <stop position="1">
            <color rgb="FFFFC000"/>
          </stop>
        </gradientFill>
      </fill>
    </dxf>
    <dxf>
      <font>
        <b/>
        <i val="0"/>
        <color theme="0"/>
      </font>
      <fill>
        <patternFill>
          <bgColor rgb="FF92D050"/>
        </patternFill>
      </fill>
    </dxf>
    <dxf>
      <font>
        <b/>
        <i val="0"/>
        <color theme="0"/>
      </font>
      <fill>
        <gradientFill>
          <stop position="0">
            <color rgb="FF92D050"/>
          </stop>
          <stop position="1">
            <color rgb="FFFFC000"/>
          </stop>
        </gradientFill>
      </fill>
    </dxf>
    <dxf>
      <font>
        <condense val="0"/>
        <extend val="0"/>
        <color rgb="FF9C0006"/>
      </font>
      <fill>
        <patternFill>
          <bgColor rgb="FFFFC7CE"/>
        </patternFill>
      </fill>
    </dxf>
    <dxf>
      <font>
        <b/>
        <i val="0"/>
        <color theme="1"/>
      </font>
      <fill>
        <patternFill>
          <bgColor rgb="FFFF0000"/>
        </patternFill>
      </fill>
    </dxf>
    <dxf>
      <font>
        <color rgb="FFFF0000"/>
      </font>
      <fill>
        <patternFill>
          <bgColor rgb="FFFFFF99"/>
        </patternFill>
      </fill>
    </dxf>
    <dxf>
      <font>
        <b/>
        <i val="0"/>
        <color theme="0"/>
      </font>
      <fill>
        <patternFill>
          <bgColor rgb="FFFF0000"/>
        </patternFill>
      </fill>
    </dxf>
    <dxf>
      <font>
        <b/>
        <i val="0"/>
        <color theme="0"/>
      </font>
      <fill>
        <patternFill>
          <bgColor rgb="FFFFC000"/>
        </patternFill>
      </fill>
    </dxf>
    <dxf>
      <font>
        <b/>
        <i val="0"/>
        <color theme="0"/>
      </font>
      <fill>
        <gradientFill degree="180">
          <stop position="0">
            <color rgb="FFFF0000"/>
          </stop>
          <stop position="1">
            <color rgb="FFFFC000"/>
          </stop>
        </gradientFill>
      </fill>
    </dxf>
    <dxf>
      <font>
        <b/>
        <i val="0"/>
        <color theme="0"/>
      </font>
      <fill>
        <patternFill>
          <bgColor rgb="FF92D050"/>
        </patternFill>
      </fill>
    </dxf>
    <dxf>
      <font>
        <b/>
        <i val="0"/>
        <color theme="0"/>
      </font>
      <fill>
        <gradientFill>
          <stop position="0">
            <color rgb="FF92D050"/>
          </stop>
          <stop position="1">
            <color rgb="FFFFC000"/>
          </stop>
        </gradientFill>
      </fill>
    </dxf>
    <dxf>
      <font>
        <condense val="0"/>
        <extend val="0"/>
        <color rgb="FF9C0006"/>
      </font>
      <fill>
        <patternFill>
          <bgColor rgb="FFFFC7CE"/>
        </patternFill>
      </fill>
    </dxf>
    <dxf>
      <font>
        <b/>
        <i val="0"/>
        <color theme="1"/>
      </font>
      <fill>
        <patternFill>
          <bgColor rgb="FFFF0000"/>
        </patternFill>
      </fill>
    </dxf>
    <dxf>
      <font>
        <b/>
        <i val="0"/>
        <color theme="0"/>
      </font>
      <fill>
        <patternFill>
          <bgColor rgb="FFFF0000"/>
        </patternFill>
      </fill>
    </dxf>
    <dxf>
      <font>
        <b/>
        <i val="0"/>
        <color theme="0"/>
      </font>
      <fill>
        <patternFill>
          <bgColor rgb="FFFFC000"/>
        </patternFill>
      </fill>
    </dxf>
    <dxf>
      <font>
        <b/>
        <i val="0"/>
        <color theme="0"/>
      </font>
      <fill>
        <gradientFill degree="180">
          <stop position="0">
            <color rgb="FFFF0000"/>
          </stop>
          <stop position="1">
            <color rgb="FFFFC000"/>
          </stop>
        </gradientFill>
      </fill>
    </dxf>
    <dxf>
      <font>
        <b/>
        <i val="0"/>
        <color theme="0"/>
      </font>
      <fill>
        <patternFill>
          <bgColor rgb="FF92D050"/>
        </patternFill>
      </fill>
    </dxf>
    <dxf>
      <font>
        <b/>
        <i val="0"/>
        <color theme="0"/>
      </font>
      <fill>
        <gradientFill>
          <stop position="0">
            <color rgb="FF92D050"/>
          </stop>
          <stop position="1">
            <color rgb="FFFFC000"/>
          </stop>
        </gradientFill>
      </fill>
    </dxf>
    <dxf>
      <font>
        <condense val="0"/>
        <extend val="0"/>
        <color rgb="FF9C0006"/>
      </font>
      <fill>
        <patternFill>
          <bgColor rgb="FFFFC7CE"/>
        </patternFill>
      </fill>
    </dxf>
    <dxf>
      <font>
        <b/>
        <i val="0"/>
        <color theme="1"/>
      </font>
      <fill>
        <patternFill>
          <bgColor rgb="FFFF0000"/>
        </patternFill>
      </fill>
    </dxf>
    <dxf>
      <font>
        <color rgb="FFFF0000"/>
      </font>
      <fill>
        <patternFill>
          <bgColor rgb="FFFFFF99"/>
        </patternFill>
      </fill>
    </dxf>
    <dxf>
      <font>
        <b/>
        <i val="0"/>
        <color theme="0"/>
      </font>
      <fill>
        <patternFill>
          <bgColor rgb="FFFF0000"/>
        </patternFill>
      </fill>
    </dxf>
    <dxf>
      <font>
        <b/>
        <i val="0"/>
        <color theme="0"/>
      </font>
      <fill>
        <patternFill>
          <bgColor rgb="FFFFC000"/>
        </patternFill>
      </fill>
    </dxf>
    <dxf>
      <font>
        <b/>
        <i val="0"/>
        <color theme="0"/>
      </font>
      <fill>
        <gradientFill degree="180">
          <stop position="0">
            <color rgb="FFFF0000"/>
          </stop>
          <stop position="1">
            <color rgb="FFFFC000"/>
          </stop>
        </gradientFill>
      </fill>
    </dxf>
    <dxf>
      <font>
        <b/>
        <i val="0"/>
        <color theme="0"/>
      </font>
      <fill>
        <patternFill>
          <bgColor rgb="FF92D050"/>
        </patternFill>
      </fill>
    </dxf>
    <dxf>
      <font>
        <b/>
        <i val="0"/>
        <color theme="0"/>
      </font>
      <fill>
        <gradientFill>
          <stop position="0">
            <color rgb="FF92D050"/>
          </stop>
          <stop position="1">
            <color rgb="FFFFC000"/>
          </stop>
        </gradientFill>
      </fill>
    </dxf>
    <dxf>
      <font>
        <condense val="0"/>
        <extend val="0"/>
        <color rgb="FF9C0006"/>
      </font>
      <fill>
        <patternFill>
          <bgColor rgb="FFFFC7CE"/>
        </patternFill>
      </fill>
    </dxf>
    <dxf>
      <font>
        <b/>
        <i val="0"/>
        <color theme="1"/>
      </font>
      <fill>
        <patternFill>
          <bgColor rgb="FFFF0000"/>
        </patternFill>
      </fill>
    </dxf>
    <dxf>
      <font>
        <color rgb="FFFF0000"/>
      </font>
      <fill>
        <patternFill>
          <bgColor rgb="FFFFFF99"/>
        </patternFill>
      </fill>
    </dxf>
    <dxf>
      <font>
        <color rgb="FFFF0000"/>
      </font>
      <fill>
        <patternFill>
          <bgColor rgb="FFFFFF99"/>
        </patternFill>
      </fill>
    </dxf>
    <dxf>
      <font>
        <b/>
        <i val="0"/>
        <color theme="0"/>
      </font>
      <fill>
        <patternFill>
          <bgColor rgb="FFFF0000"/>
        </patternFill>
      </fill>
    </dxf>
    <dxf>
      <font>
        <b/>
        <i val="0"/>
        <color theme="0"/>
      </font>
      <fill>
        <patternFill>
          <bgColor rgb="FFFFC000"/>
        </patternFill>
      </fill>
    </dxf>
    <dxf>
      <font>
        <b/>
        <i val="0"/>
        <color theme="0"/>
      </font>
      <fill>
        <gradientFill degree="180">
          <stop position="0">
            <color rgb="FFFF0000"/>
          </stop>
          <stop position="1">
            <color rgb="FFFFC000"/>
          </stop>
        </gradientFill>
      </fill>
    </dxf>
    <dxf>
      <font>
        <b/>
        <i val="0"/>
        <color theme="0"/>
      </font>
      <fill>
        <patternFill>
          <bgColor rgb="FF92D050"/>
        </patternFill>
      </fill>
    </dxf>
    <dxf>
      <font>
        <b/>
        <i val="0"/>
        <color theme="0"/>
      </font>
      <fill>
        <gradientFill>
          <stop position="0">
            <color rgb="FF92D050"/>
          </stop>
          <stop position="1">
            <color rgb="FFFFC000"/>
          </stop>
        </gradientFill>
      </fill>
    </dxf>
    <dxf>
      <font>
        <condense val="0"/>
        <extend val="0"/>
        <color rgb="FF9C0006"/>
      </font>
      <fill>
        <patternFill>
          <bgColor rgb="FFFFC7CE"/>
        </patternFill>
      </fill>
    </dxf>
    <dxf>
      <font>
        <b/>
        <i val="0"/>
        <color theme="1"/>
      </font>
      <fill>
        <patternFill>
          <bgColor rgb="FFFF0000"/>
        </patternFill>
      </fill>
    </dxf>
    <dxf>
      <font>
        <color rgb="FFFF0000"/>
      </font>
      <fill>
        <patternFill>
          <bgColor rgb="FFFFFF99"/>
        </patternFill>
      </fill>
    </dxf>
    <dxf>
      <font>
        <b/>
        <i val="0"/>
        <color theme="0"/>
      </font>
      <fill>
        <patternFill>
          <bgColor rgb="FFFF0000"/>
        </patternFill>
      </fill>
    </dxf>
    <dxf>
      <font>
        <b/>
        <i val="0"/>
        <color theme="0"/>
      </font>
      <fill>
        <patternFill>
          <bgColor rgb="FFFFC000"/>
        </patternFill>
      </fill>
    </dxf>
    <dxf>
      <font>
        <b/>
        <i val="0"/>
        <color theme="0"/>
      </font>
      <fill>
        <gradientFill degree="180">
          <stop position="0">
            <color rgb="FFFF0000"/>
          </stop>
          <stop position="1">
            <color rgb="FFFFC000"/>
          </stop>
        </gradientFill>
      </fill>
    </dxf>
    <dxf>
      <font>
        <b/>
        <i val="0"/>
        <color theme="0"/>
      </font>
      <fill>
        <patternFill>
          <bgColor rgb="FF92D050"/>
        </patternFill>
      </fill>
    </dxf>
    <dxf>
      <font>
        <b/>
        <i val="0"/>
        <color theme="0"/>
      </font>
      <fill>
        <gradientFill>
          <stop position="0">
            <color rgb="FF92D050"/>
          </stop>
          <stop position="1">
            <color rgb="FFFFC000"/>
          </stop>
        </gradientFill>
      </fill>
    </dxf>
    <dxf>
      <font>
        <condense val="0"/>
        <extend val="0"/>
        <color rgb="FF9C0006"/>
      </font>
      <fill>
        <patternFill>
          <bgColor rgb="FFFFC7CE"/>
        </patternFill>
      </fill>
    </dxf>
    <dxf>
      <font>
        <b/>
        <i val="0"/>
        <color theme="1"/>
      </font>
      <fill>
        <patternFill>
          <bgColor rgb="FFFF0000"/>
        </patternFill>
      </fill>
    </dxf>
    <dxf>
      <font>
        <color rgb="FFFF0000"/>
      </font>
      <fill>
        <patternFill>
          <bgColor rgb="FFFFFF99"/>
        </patternFill>
      </fill>
    </dxf>
    <dxf>
      <font>
        <b/>
        <i val="0"/>
        <color theme="0"/>
      </font>
      <fill>
        <patternFill>
          <bgColor rgb="FFFF0000"/>
        </patternFill>
      </fill>
    </dxf>
    <dxf>
      <font>
        <b/>
        <i val="0"/>
        <color theme="0"/>
      </font>
      <fill>
        <patternFill>
          <bgColor rgb="FFFFC000"/>
        </patternFill>
      </fill>
    </dxf>
    <dxf>
      <font>
        <b/>
        <i val="0"/>
        <color theme="0"/>
      </font>
      <fill>
        <gradientFill degree="180">
          <stop position="0">
            <color rgb="FFFF0000"/>
          </stop>
          <stop position="1">
            <color rgb="FFFFC000"/>
          </stop>
        </gradientFill>
      </fill>
    </dxf>
    <dxf>
      <font>
        <b/>
        <i val="0"/>
        <color theme="0"/>
      </font>
      <fill>
        <patternFill>
          <bgColor rgb="FF92D050"/>
        </patternFill>
      </fill>
    </dxf>
    <dxf>
      <font>
        <b/>
        <i val="0"/>
        <color theme="0"/>
      </font>
      <fill>
        <gradientFill>
          <stop position="0">
            <color rgb="FF92D050"/>
          </stop>
          <stop position="1">
            <color rgb="FFFFC000"/>
          </stop>
        </gradientFill>
      </fill>
    </dxf>
    <dxf>
      <font>
        <condense val="0"/>
        <extend val="0"/>
        <color rgb="FF9C0006"/>
      </font>
      <fill>
        <patternFill>
          <bgColor rgb="FFFFC7CE"/>
        </patternFill>
      </fill>
    </dxf>
    <dxf>
      <font>
        <b/>
        <i val="0"/>
        <color theme="1"/>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0000"/>
      </font>
      <fill>
        <patternFill>
          <bgColor rgb="FFFFFF99"/>
        </patternFill>
      </fill>
    </dxf>
    <dxf>
      <font>
        <b/>
        <i val="0"/>
        <color theme="0"/>
      </font>
      <fill>
        <patternFill>
          <bgColor rgb="FFFF0000"/>
        </patternFill>
      </fill>
    </dxf>
    <dxf>
      <font>
        <b/>
        <i val="0"/>
        <color theme="0"/>
      </font>
      <fill>
        <patternFill>
          <bgColor rgb="FFFFC000"/>
        </patternFill>
      </fill>
    </dxf>
    <dxf>
      <font>
        <b/>
        <i val="0"/>
        <color theme="0"/>
      </font>
      <fill>
        <gradientFill degree="180">
          <stop position="0">
            <color rgb="FFFF0000"/>
          </stop>
          <stop position="1">
            <color rgb="FFFFC000"/>
          </stop>
        </gradientFill>
      </fill>
    </dxf>
    <dxf>
      <font>
        <b/>
        <i val="0"/>
        <color theme="0"/>
      </font>
      <fill>
        <patternFill>
          <bgColor rgb="FF92D050"/>
        </patternFill>
      </fill>
    </dxf>
    <dxf>
      <font>
        <b/>
        <i val="0"/>
        <color theme="0"/>
      </font>
      <fill>
        <gradientFill>
          <stop position="0">
            <color rgb="FF92D050"/>
          </stop>
          <stop position="1">
            <color rgb="FFFFC000"/>
          </stop>
        </gradientFill>
      </fill>
    </dxf>
    <dxf>
      <font>
        <condense val="0"/>
        <extend val="0"/>
        <color rgb="FF9C0006"/>
      </font>
      <fill>
        <patternFill>
          <bgColor rgb="FFFFC7CE"/>
        </patternFill>
      </fill>
    </dxf>
    <dxf>
      <font>
        <b/>
        <i val="0"/>
        <color theme="1"/>
      </font>
      <fill>
        <patternFill>
          <bgColor rgb="FFFF0000"/>
        </patternFill>
      </fill>
    </dxf>
    <dxf>
      <font>
        <color rgb="FFFF0000"/>
      </font>
      <fill>
        <patternFill>
          <bgColor rgb="FFFFFF99"/>
        </patternFill>
      </fill>
    </dxf>
    <dxf>
      <font>
        <b/>
        <i val="0"/>
        <color theme="0"/>
      </font>
      <fill>
        <patternFill>
          <bgColor rgb="FFFF0000"/>
        </patternFill>
      </fill>
    </dxf>
    <dxf>
      <font>
        <b/>
        <i val="0"/>
        <color theme="0"/>
      </font>
      <fill>
        <patternFill>
          <bgColor rgb="FFFFC000"/>
        </patternFill>
      </fill>
    </dxf>
    <dxf>
      <font>
        <b/>
        <i val="0"/>
        <color theme="0"/>
      </font>
      <fill>
        <gradientFill degree="180">
          <stop position="0">
            <color rgb="FFFF0000"/>
          </stop>
          <stop position="1">
            <color rgb="FFFFC000"/>
          </stop>
        </gradientFill>
      </fill>
    </dxf>
    <dxf>
      <font>
        <b/>
        <i val="0"/>
        <color theme="0"/>
      </font>
      <fill>
        <patternFill>
          <bgColor rgb="FF92D050"/>
        </patternFill>
      </fill>
    </dxf>
    <dxf>
      <font>
        <b/>
        <i val="0"/>
        <color theme="0"/>
      </font>
      <fill>
        <gradientFill>
          <stop position="0">
            <color rgb="FF92D050"/>
          </stop>
          <stop position="1">
            <color rgb="FFFFC000"/>
          </stop>
        </gradientFill>
      </fill>
    </dxf>
    <dxf>
      <font>
        <condense val="0"/>
        <extend val="0"/>
        <color rgb="FF9C0006"/>
      </font>
      <fill>
        <patternFill>
          <bgColor rgb="FFFFC7CE"/>
        </patternFill>
      </fill>
    </dxf>
    <dxf>
      <font>
        <b/>
        <i val="0"/>
        <color theme="1"/>
      </font>
      <fill>
        <patternFill>
          <bgColor rgb="FFFF0000"/>
        </patternFill>
      </fill>
    </dxf>
    <dxf>
      <font>
        <color rgb="FFFF0000"/>
      </font>
      <fill>
        <patternFill>
          <bgColor rgb="FFFFFF99"/>
        </patternFill>
      </fill>
    </dxf>
    <dxf>
      <font>
        <b/>
        <i val="0"/>
        <color theme="0"/>
      </font>
      <fill>
        <patternFill>
          <bgColor rgb="FFFF0000"/>
        </patternFill>
      </fill>
    </dxf>
    <dxf>
      <font>
        <b/>
        <i val="0"/>
        <color theme="0"/>
      </font>
      <fill>
        <patternFill>
          <bgColor rgb="FFFFC000"/>
        </patternFill>
      </fill>
    </dxf>
    <dxf>
      <font>
        <b/>
        <i val="0"/>
        <color theme="0"/>
      </font>
      <fill>
        <gradientFill degree="180">
          <stop position="0">
            <color rgb="FFFF0000"/>
          </stop>
          <stop position="1">
            <color rgb="FFFFC000"/>
          </stop>
        </gradientFill>
      </fill>
    </dxf>
    <dxf>
      <font>
        <b/>
        <i val="0"/>
        <color theme="0"/>
      </font>
      <fill>
        <patternFill>
          <bgColor rgb="FF92D050"/>
        </patternFill>
      </fill>
    </dxf>
    <dxf>
      <font>
        <b/>
        <i val="0"/>
        <color theme="0"/>
      </font>
      <fill>
        <gradientFill>
          <stop position="0">
            <color rgb="FF92D050"/>
          </stop>
          <stop position="1">
            <color rgb="FFFFC000"/>
          </stop>
        </gradientFill>
      </fill>
    </dxf>
    <dxf>
      <font>
        <condense val="0"/>
        <extend val="0"/>
        <color rgb="FF9C0006"/>
      </font>
      <fill>
        <patternFill>
          <bgColor rgb="FFFFC7CE"/>
        </patternFill>
      </fill>
    </dxf>
    <dxf>
      <font>
        <b/>
        <i val="0"/>
        <color theme="1"/>
      </font>
      <fill>
        <patternFill>
          <bgColor rgb="FFFF0000"/>
        </patternFill>
      </fill>
    </dxf>
    <dxf>
      <font>
        <b/>
        <i val="0"/>
        <color theme="0"/>
      </font>
      <fill>
        <gradientFill>
          <stop position="0">
            <color rgb="FFFF0000"/>
          </stop>
          <stop position="1">
            <color theme="5"/>
          </stop>
        </gradientFill>
      </fill>
    </dxf>
    <dxf>
      <font>
        <b/>
        <i val="0"/>
        <color theme="0"/>
      </font>
      <fill>
        <patternFill>
          <bgColor rgb="FF00B0F0"/>
        </patternFill>
      </fill>
    </dxf>
    <dxf>
      <font>
        <b/>
        <i val="0"/>
        <color theme="0"/>
      </font>
      <fill>
        <patternFill>
          <bgColor rgb="FF00B050"/>
        </patternFill>
      </fill>
    </dxf>
    <dxf>
      <font>
        <b/>
        <i val="0"/>
        <color theme="0"/>
      </font>
      <fill>
        <patternFill>
          <bgColor rgb="FFFFC000"/>
        </patternFill>
      </fill>
    </dxf>
    <dxf>
      <font>
        <b/>
        <i val="0"/>
        <color theme="0"/>
      </font>
      <fill>
        <patternFill>
          <bgColor rgb="FFFF0000"/>
        </patternFill>
      </fill>
    </dxf>
    <dxf>
      <fill>
        <gradientFill>
          <stop position="0">
            <color theme="9"/>
          </stop>
          <stop position="1">
            <color theme="5"/>
          </stop>
        </gradientFill>
      </fill>
    </dxf>
  </dxfs>
  <tableStyles count="0" defaultTableStyle="TableStyleMedium2" defaultPivotStyle="PivotStyleLight16"/>
  <colors>
    <mruColors>
      <color rgb="FF0000FF"/>
      <color rgb="FF99FF66"/>
      <color rgb="FF66FFFF"/>
      <color rgb="FFFF3300"/>
      <color rgb="FFFF99FF"/>
      <color rgb="FF6666FF"/>
      <color rgb="FFCC66FF"/>
      <color rgb="FFCC99FF"/>
      <color rgb="FFFFCC66"/>
      <color rgb="FFCC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sng" strike="noStrike" kern="1200" spc="0" baseline="0">
                <a:solidFill>
                  <a:schemeClr val="tx1">
                    <a:lumMod val="65000"/>
                    <a:lumOff val="35000"/>
                  </a:schemeClr>
                </a:solidFill>
                <a:latin typeface="+mn-lt"/>
                <a:ea typeface="+mn-ea"/>
                <a:cs typeface="+mn-cs"/>
              </a:defRPr>
            </a:pPr>
            <a:r>
              <a:rPr lang="en-US" u="sng"/>
              <a:t>Template Section 8.05-8.08, over the last 2 Quarters</a:t>
            </a:r>
          </a:p>
        </c:rich>
      </c:tx>
      <c:overlay val="0"/>
      <c:spPr>
        <a:noFill/>
        <a:ln>
          <a:noFill/>
        </a:ln>
        <a:effectLst/>
      </c:spPr>
      <c:txPr>
        <a:bodyPr rot="0" spcFirstLastPara="1" vertOverflow="ellipsis" vert="horz" wrap="square" anchor="ctr" anchorCtr="1"/>
        <a:lstStyle/>
        <a:p>
          <a:pPr>
            <a:defRPr sz="1400" b="0" i="0" u="sng"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1817574108285656E-2"/>
          <c:y val="8.1782085753160108E-2"/>
          <c:w val="0.71337722658066871"/>
          <c:h val="0.86165364671385947"/>
        </c:manualLayout>
      </c:layout>
      <c:lineChart>
        <c:grouping val="standard"/>
        <c:varyColors val="0"/>
        <c:ser>
          <c:idx val="0"/>
          <c:order val="0"/>
          <c:tx>
            <c:strRef>
              <c:f>Accuracy!$H$747</c:f>
              <c:strCache>
                <c:ptCount val="1"/>
                <c:pt idx="0">
                  <c:v>Project Costs to Closure</c:v>
                </c:pt>
              </c:strCache>
            </c:strRef>
          </c:tx>
          <c:spPr>
            <a:ln w="28575" cap="rnd">
              <a:solidFill>
                <a:schemeClr val="accent1"/>
              </a:solidFill>
              <a:round/>
            </a:ln>
            <a:effectLst/>
          </c:spPr>
          <c:marker>
            <c:symbol val="none"/>
          </c:marker>
          <c:cat>
            <c:strRef>
              <c:f>Accuracy!$I$745:$J$745</c:f>
              <c:strCache>
                <c:ptCount val="2"/>
                <c:pt idx="0">
                  <c:v>Q1 1617</c:v>
                </c:pt>
                <c:pt idx="1">
                  <c:v>Q2 1617</c:v>
                </c:pt>
              </c:strCache>
            </c:strRef>
          </c:cat>
          <c:val>
            <c:numRef>
              <c:f>Accuracy!$I$747:$J$747</c:f>
              <c:numCache>
                <c:formatCode>_("£"* #,##0.00_);_("£"* \(#,##0.00\);_("£"* "-"??_);_(@_)</c:formatCode>
                <c:ptCount val="2"/>
                <c:pt idx="0">
                  <c:v>#N/A</c:v>
                </c:pt>
                <c:pt idx="1">
                  <c:v>0</c:v>
                </c:pt>
              </c:numCache>
            </c:numRef>
          </c:val>
          <c:smooth val="0"/>
        </c:ser>
        <c:ser>
          <c:idx val="1"/>
          <c:order val="1"/>
          <c:tx>
            <c:strRef>
              <c:f>Accuracy!$H$748</c:f>
              <c:strCache>
                <c:ptCount val="1"/>
                <c:pt idx="0">
                  <c:v>Total Budget Whole Life Cost (RDEL)</c:v>
                </c:pt>
              </c:strCache>
            </c:strRef>
          </c:tx>
          <c:spPr>
            <a:ln w="28575" cap="rnd">
              <a:solidFill>
                <a:schemeClr val="accent2"/>
              </a:solidFill>
              <a:round/>
            </a:ln>
            <a:effectLst/>
          </c:spPr>
          <c:marker>
            <c:symbol val="none"/>
          </c:marker>
          <c:cat>
            <c:strRef>
              <c:f>Accuracy!$I$745:$J$745</c:f>
              <c:strCache>
                <c:ptCount val="2"/>
                <c:pt idx="0">
                  <c:v>Q1 1617</c:v>
                </c:pt>
                <c:pt idx="1">
                  <c:v>Q2 1617</c:v>
                </c:pt>
              </c:strCache>
            </c:strRef>
          </c:cat>
          <c:val>
            <c:numRef>
              <c:f>Accuracy!$I$748:$J$748</c:f>
              <c:numCache>
                <c:formatCode>_("£"* #,##0.00_);_("£"* \(#,##0.00\);_("£"* "-"??_);_(@_)</c:formatCode>
                <c:ptCount val="2"/>
                <c:pt idx="0">
                  <c:v>#N/A</c:v>
                </c:pt>
                <c:pt idx="1">
                  <c:v>0</c:v>
                </c:pt>
              </c:numCache>
            </c:numRef>
          </c:val>
          <c:smooth val="0"/>
        </c:ser>
        <c:ser>
          <c:idx val="2"/>
          <c:order val="2"/>
          <c:tx>
            <c:strRef>
              <c:f>Accuracy!$H$749</c:f>
              <c:strCache>
                <c:ptCount val="1"/>
                <c:pt idx="0">
                  <c:v>Total Budget Whole Life Cost (CDEL)</c:v>
                </c:pt>
              </c:strCache>
            </c:strRef>
          </c:tx>
          <c:spPr>
            <a:ln w="28575" cap="rnd">
              <a:solidFill>
                <a:schemeClr val="accent3"/>
              </a:solidFill>
              <a:round/>
            </a:ln>
            <a:effectLst/>
          </c:spPr>
          <c:marker>
            <c:symbol val="none"/>
          </c:marker>
          <c:cat>
            <c:strRef>
              <c:f>Accuracy!$I$745:$J$745</c:f>
              <c:strCache>
                <c:ptCount val="2"/>
                <c:pt idx="0">
                  <c:v>Q1 1617</c:v>
                </c:pt>
                <c:pt idx="1">
                  <c:v>Q2 1617</c:v>
                </c:pt>
              </c:strCache>
            </c:strRef>
          </c:cat>
          <c:val>
            <c:numRef>
              <c:f>Accuracy!$I$749:$J$749</c:f>
              <c:numCache>
                <c:formatCode>_("£"* #,##0.00_);_("£"* \(#,##0.00\);_("£"* "-"??_);_(@_)</c:formatCode>
                <c:ptCount val="2"/>
                <c:pt idx="0">
                  <c:v>#N/A</c:v>
                </c:pt>
                <c:pt idx="1">
                  <c:v>0</c:v>
                </c:pt>
              </c:numCache>
            </c:numRef>
          </c:val>
          <c:smooth val="0"/>
        </c:ser>
        <c:ser>
          <c:idx val="3"/>
          <c:order val="3"/>
          <c:tx>
            <c:strRef>
              <c:f>Accuracy!$H$750</c:f>
              <c:strCache>
                <c:ptCount val="1"/>
                <c:pt idx="0">
                  <c:v>Total Budget Whole Life Cost (Non-Gov)</c:v>
                </c:pt>
              </c:strCache>
            </c:strRef>
          </c:tx>
          <c:spPr>
            <a:ln w="28575" cap="rnd">
              <a:solidFill>
                <a:schemeClr val="accent4"/>
              </a:solidFill>
              <a:round/>
            </a:ln>
            <a:effectLst/>
          </c:spPr>
          <c:marker>
            <c:symbol val="none"/>
          </c:marker>
          <c:cat>
            <c:strRef>
              <c:f>Accuracy!$I$745:$J$745</c:f>
              <c:strCache>
                <c:ptCount val="2"/>
                <c:pt idx="0">
                  <c:v>Q1 1617</c:v>
                </c:pt>
                <c:pt idx="1">
                  <c:v>Q2 1617</c:v>
                </c:pt>
              </c:strCache>
            </c:strRef>
          </c:cat>
          <c:val>
            <c:numRef>
              <c:f>Accuracy!$I$750:$J$750</c:f>
              <c:numCache>
                <c:formatCode>_("£"* #,##0.00_);_("£"* \(#,##0.00\);_("£"* "-"??_);_(@_)</c:formatCode>
                <c:ptCount val="2"/>
                <c:pt idx="0">
                  <c:v>#N/A</c:v>
                </c:pt>
                <c:pt idx="1">
                  <c:v>0</c:v>
                </c:pt>
              </c:numCache>
            </c:numRef>
          </c:val>
          <c:smooth val="0"/>
        </c:ser>
        <c:ser>
          <c:idx val="4"/>
          <c:order val="4"/>
          <c:tx>
            <c:strRef>
              <c:f>Accuracy!$H$751</c:f>
              <c:strCache>
                <c:ptCount val="1"/>
                <c:pt idx="0">
                  <c:v>Total Budget Whole Life Cost</c:v>
                </c:pt>
              </c:strCache>
            </c:strRef>
          </c:tx>
          <c:spPr>
            <a:ln w="28575" cap="rnd">
              <a:solidFill>
                <a:schemeClr val="accent5"/>
              </a:solidFill>
              <a:round/>
            </a:ln>
            <a:effectLst/>
          </c:spPr>
          <c:marker>
            <c:symbol val="none"/>
          </c:marker>
          <c:cat>
            <c:strRef>
              <c:f>Accuracy!$I$745:$J$745</c:f>
              <c:strCache>
                <c:ptCount val="2"/>
                <c:pt idx="0">
                  <c:v>Q1 1617</c:v>
                </c:pt>
                <c:pt idx="1">
                  <c:v>Q2 1617</c:v>
                </c:pt>
              </c:strCache>
            </c:strRef>
          </c:cat>
          <c:val>
            <c:numRef>
              <c:f>Accuracy!$I$751:$J$751</c:f>
              <c:numCache>
                <c:formatCode>_("£"* #,##0.00_);_("£"* \(#,##0.00\);_("£"* "-"??_);_(@_)</c:formatCode>
                <c:ptCount val="2"/>
                <c:pt idx="0">
                  <c:v>#N/A</c:v>
                </c:pt>
                <c:pt idx="1">
                  <c:v>0</c:v>
                </c:pt>
              </c:numCache>
            </c:numRef>
          </c:val>
          <c:smooth val="0"/>
        </c:ser>
        <c:ser>
          <c:idx val="5"/>
          <c:order val="5"/>
          <c:tx>
            <c:strRef>
              <c:f>Accuracy!$H$746</c:f>
              <c:strCache>
                <c:ptCount val="1"/>
                <c:pt idx="0">
                  <c:v>NPV</c:v>
                </c:pt>
              </c:strCache>
            </c:strRef>
          </c:tx>
          <c:spPr>
            <a:ln w="28575" cap="rnd">
              <a:solidFill>
                <a:schemeClr val="accent6"/>
              </a:solidFill>
              <a:round/>
            </a:ln>
            <a:effectLst/>
          </c:spPr>
          <c:marker>
            <c:symbol val="none"/>
          </c:marker>
          <c:val>
            <c:numRef>
              <c:f>Accuracy!$I$746:$J$746</c:f>
              <c:numCache>
                <c:formatCode>_("£"* #,##0.00_);_("£"* \(#,##0.00\);_("£"* "-"??_);_(@_)</c:formatCode>
                <c:ptCount val="2"/>
                <c:pt idx="0">
                  <c:v>#N/A</c:v>
                </c:pt>
                <c:pt idx="1">
                  <c:v>0</c:v>
                </c:pt>
              </c:numCache>
            </c:numRef>
          </c:val>
          <c:smooth val="0"/>
        </c:ser>
        <c:dLbls>
          <c:showLegendKey val="0"/>
          <c:showVal val="0"/>
          <c:showCatName val="0"/>
          <c:showSerName val="0"/>
          <c:showPercent val="0"/>
          <c:showBubbleSize val="0"/>
        </c:dLbls>
        <c:smooth val="0"/>
        <c:axId val="183367408"/>
        <c:axId val="183361424"/>
      </c:lineChart>
      <c:catAx>
        <c:axId val="18336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61424"/>
        <c:crosses val="autoZero"/>
        <c:auto val="1"/>
        <c:lblAlgn val="ctr"/>
        <c:lblOffset val="100"/>
        <c:noMultiLvlLbl val="0"/>
      </c:catAx>
      <c:valAx>
        <c:axId val="183361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£million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_-;\-* #,##0.0_-;_-*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67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'Charts - Finance this Qtr'!$I$1</c:f>
          <c:strCache>
            <c:ptCount val="1"/>
            <c:pt idx="0">
              <c:v>Whole Life Cost breakdown</c:v>
            </c:pt>
          </c:strCache>
        </c:strRef>
      </c:tx>
      <c:layout>
        <c:manualLayout>
          <c:xMode val="edge"/>
          <c:yMode val="edge"/>
          <c:x val="0.15088188976377956"/>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'Charts - Finance this Qtr'!$C$2</c:f>
              <c:strCache>
                <c:ptCount val="1"/>
                <c:pt idx="0">
                  <c:v>Baseline</c:v>
                </c:pt>
              </c:strCache>
            </c:strRef>
          </c:tx>
          <c:spPr>
            <a:ln w="28575" cap="rnd">
              <a:solidFill>
                <a:schemeClr val="accent1"/>
              </a:solidFill>
              <a:round/>
            </a:ln>
            <a:effectLst/>
          </c:spPr>
          <c:marker>
            <c:symbol val="none"/>
          </c:marker>
          <c:cat>
            <c:strRef>
              <c:f>'Charts - Finance this Qtr'!$B$3:$B$10</c:f>
              <c:strCache>
                <c:ptCount val="8"/>
                <c:pt idx="0">
                  <c:v>Pre-2016/2017</c:v>
                </c:pt>
                <c:pt idx="1">
                  <c:v>2016/2017</c:v>
                </c:pt>
                <c:pt idx="2">
                  <c:v>2017/2018</c:v>
                </c:pt>
                <c:pt idx="3">
                  <c:v>2018/2019</c:v>
                </c:pt>
                <c:pt idx="4">
                  <c:v>2019/2020</c:v>
                </c:pt>
                <c:pt idx="5">
                  <c:v>2020/2021</c:v>
                </c:pt>
                <c:pt idx="6">
                  <c:v>2021/2022</c:v>
                </c:pt>
                <c:pt idx="7">
                  <c:v>Remaining Spend</c:v>
                </c:pt>
              </c:strCache>
            </c:strRef>
          </c:cat>
          <c:val>
            <c:numRef>
              <c:f>'Charts - Finance this Qtr'!$I$3:$I$10</c:f>
              <c:numCache>
                <c:formatCode>_("£"* #,##0.00_);_("£"* \(#,##0.00\);_("£"* "-"??_);_(@_)</c:formatCode>
                <c:ptCount val="8"/>
                <c:pt idx="0">
                  <c:v>0</c:v>
                </c:pt>
                <c:pt idx="1">
                  <c:v>0</c:v>
                </c:pt>
                <c:pt idx="2">
                  <c:v>0</c:v>
                </c:pt>
                <c:pt idx="3">
                  <c:v>0</c:v>
                </c:pt>
                <c:pt idx="4">
                  <c:v>0</c:v>
                </c:pt>
                <c:pt idx="5">
                  <c:v>0</c:v>
                </c:pt>
                <c:pt idx="6">
                  <c:v>0</c:v>
                </c:pt>
                <c:pt idx="7">
                  <c:v>0</c:v>
                </c:pt>
              </c:numCache>
            </c:numRef>
          </c:val>
          <c:smooth val="0"/>
        </c:ser>
        <c:ser>
          <c:idx val="1"/>
          <c:order val="1"/>
          <c:tx>
            <c:strRef>
              <c:f>'Charts - Finance this Qtr'!$D$2</c:f>
              <c:strCache>
                <c:ptCount val="1"/>
                <c:pt idx="0">
                  <c:v>Actual / Forecast</c:v>
                </c:pt>
              </c:strCache>
            </c:strRef>
          </c:tx>
          <c:spPr>
            <a:ln w="28575" cap="rnd">
              <a:solidFill>
                <a:schemeClr val="accent2"/>
              </a:solidFill>
              <a:round/>
            </a:ln>
            <a:effectLst/>
          </c:spPr>
          <c:marker>
            <c:symbol val="none"/>
          </c:marker>
          <c:cat>
            <c:strRef>
              <c:f>'Charts - Finance this Qtr'!$B$3:$B$10</c:f>
              <c:strCache>
                <c:ptCount val="8"/>
                <c:pt idx="0">
                  <c:v>Pre-2016/2017</c:v>
                </c:pt>
                <c:pt idx="1">
                  <c:v>2016/2017</c:v>
                </c:pt>
                <c:pt idx="2">
                  <c:v>2017/2018</c:v>
                </c:pt>
                <c:pt idx="3">
                  <c:v>2018/2019</c:v>
                </c:pt>
                <c:pt idx="4">
                  <c:v>2019/2020</c:v>
                </c:pt>
                <c:pt idx="5">
                  <c:v>2020/2021</c:v>
                </c:pt>
                <c:pt idx="6">
                  <c:v>2021/2022</c:v>
                </c:pt>
                <c:pt idx="7">
                  <c:v>Remaining Spend</c:v>
                </c:pt>
              </c:strCache>
            </c:strRef>
          </c:cat>
          <c:val>
            <c:numRef>
              <c:f>'Charts - Finance this Qtr'!$J$3:$J$10</c:f>
              <c:numCache>
                <c:formatCode>_("£"* #,##0.00_);_("£"* \(#,##0.00\);_("£"* "-"??_);_(@_)</c:formatCode>
                <c:ptCount val="8"/>
                <c:pt idx="0">
                  <c:v>0</c:v>
                </c:pt>
                <c:pt idx="1">
                  <c:v>0</c:v>
                </c:pt>
                <c:pt idx="2">
                  <c:v>0</c:v>
                </c:pt>
                <c:pt idx="3">
                  <c:v>0</c:v>
                </c:pt>
                <c:pt idx="4">
                  <c:v>0</c:v>
                </c:pt>
                <c:pt idx="5">
                  <c:v>0</c:v>
                </c:pt>
                <c:pt idx="6">
                  <c:v>0</c:v>
                </c:pt>
                <c:pt idx="7">
                  <c:v>0</c:v>
                </c:pt>
              </c:numCache>
            </c:numRef>
          </c:val>
          <c:smooth val="0"/>
        </c:ser>
        <c:dLbls>
          <c:showLegendKey val="0"/>
          <c:showVal val="0"/>
          <c:showCatName val="0"/>
          <c:showSerName val="0"/>
          <c:showPercent val="0"/>
          <c:showBubbleSize val="0"/>
        </c:dLbls>
        <c:smooth val="0"/>
        <c:axId val="384209264"/>
        <c:axId val="384208176"/>
      </c:lineChart>
      <c:catAx>
        <c:axId val="384209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208176"/>
        <c:crosses val="autoZero"/>
        <c:auto val="1"/>
        <c:lblAlgn val="ctr"/>
        <c:lblOffset val="100"/>
        <c:noMultiLvlLbl val="0"/>
      </c:catAx>
      <c:valAx>
        <c:axId val="38420817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209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'Charts - Finance this Qtr'!$K$1</c:f>
          <c:strCache>
            <c:ptCount val="1"/>
            <c:pt idx="0">
              <c:v>Non-Gov (£m) - both Revenue  and Capital</c:v>
            </c:pt>
          </c:strCache>
        </c:strRef>
      </c:tx>
      <c:layout>
        <c:manualLayout>
          <c:xMode val="edge"/>
          <c:yMode val="edge"/>
          <c:x val="0.15088188976377956"/>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'Charts - Finance this Qtr'!$C$2</c:f>
              <c:strCache>
                <c:ptCount val="1"/>
                <c:pt idx="0">
                  <c:v>Baseline</c:v>
                </c:pt>
              </c:strCache>
            </c:strRef>
          </c:tx>
          <c:spPr>
            <a:ln w="28575" cap="rnd">
              <a:solidFill>
                <a:schemeClr val="accent1"/>
              </a:solidFill>
              <a:round/>
            </a:ln>
            <a:effectLst/>
          </c:spPr>
          <c:marker>
            <c:symbol val="none"/>
          </c:marker>
          <c:cat>
            <c:strRef>
              <c:f>'Charts - Finance this Qtr'!$B$3:$B$10</c:f>
              <c:strCache>
                <c:ptCount val="8"/>
                <c:pt idx="0">
                  <c:v>Pre-2016/2017</c:v>
                </c:pt>
                <c:pt idx="1">
                  <c:v>2016/2017</c:v>
                </c:pt>
                <c:pt idx="2">
                  <c:v>2017/2018</c:v>
                </c:pt>
                <c:pt idx="3">
                  <c:v>2018/2019</c:v>
                </c:pt>
                <c:pt idx="4">
                  <c:v>2019/2020</c:v>
                </c:pt>
                <c:pt idx="5">
                  <c:v>2020/2021</c:v>
                </c:pt>
                <c:pt idx="6">
                  <c:v>2021/2022</c:v>
                </c:pt>
                <c:pt idx="7">
                  <c:v>Remaining Spend</c:v>
                </c:pt>
              </c:strCache>
            </c:strRef>
          </c:cat>
          <c:val>
            <c:numRef>
              <c:f>'Charts - Finance this Qtr'!$K$3:$K$10</c:f>
              <c:numCache>
                <c:formatCode>_("£"* #,##0.00_);_("£"* \(#,##0.00\);_("£"* "-"??_);_(@_)</c:formatCode>
                <c:ptCount val="8"/>
                <c:pt idx="0">
                  <c:v>0</c:v>
                </c:pt>
                <c:pt idx="1">
                  <c:v>0</c:v>
                </c:pt>
                <c:pt idx="2">
                  <c:v>0</c:v>
                </c:pt>
                <c:pt idx="3">
                  <c:v>0</c:v>
                </c:pt>
                <c:pt idx="4">
                  <c:v>0</c:v>
                </c:pt>
                <c:pt idx="5">
                  <c:v>0</c:v>
                </c:pt>
                <c:pt idx="6">
                  <c:v>0</c:v>
                </c:pt>
                <c:pt idx="7">
                  <c:v>0</c:v>
                </c:pt>
              </c:numCache>
            </c:numRef>
          </c:val>
          <c:smooth val="0"/>
        </c:ser>
        <c:ser>
          <c:idx val="1"/>
          <c:order val="1"/>
          <c:tx>
            <c:strRef>
              <c:f>'Charts - Finance this Qtr'!$D$2</c:f>
              <c:strCache>
                <c:ptCount val="1"/>
                <c:pt idx="0">
                  <c:v>Actual / Forecast</c:v>
                </c:pt>
              </c:strCache>
            </c:strRef>
          </c:tx>
          <c:spPr>
            <a:ln w="28575" cap="rnd">
              <a:solidFill>
                <a:schemeClr val="accent2"/>
              </a:solidFill>
              <a:round/>
            </a:ln>
            <a:effectLst/>
          </c:spPr>
          <c:marker>
            <c:symbol val="none"/>
          </c:marker>
          <c:cat>
            <c:strRef>
              <c:f>'Charts - Finance this Qtr'!$B$3:$B$10</c:f>
              <c:strCache>
                <c:ptCount val="8"/>
                <c:pt idx="0">
                  <c:v>Pre-2016/2017</c:v>
                </c:pt>
                <c:pt idx="1">
                  <c:v>2016/2017</c:v>
                </c:pt>
                <c:pt idx="2">
                  <c:v>2017/2018</c:v>
                </c:pt>
                <c:pt idx="3">
                  <c:v>2018/2019</c:v>
                </c:pt>
                <c:pt idx="4">
                  <c:v>2019/2020</c:v>
                </c:pt>
                <c:pt idx="5">
                  <c:v>2020/2021</c:v>
                </c:pt>
                <c:pt idx="6">
                  <c:v>2021/2022</c:v>
                </c:pt>
                <c:pt idx="7">
                  <c:v>Remaining Spend</c:v>
                </c:pt>
              </c:strCache>
            </c:strRef>
          </c:cat>
          <c:val>
            <c:numRef>
              <c:f>'Charts - Finance this Qtr'!$L$3:$L$10</c:f>
              <c:numCache>
                <c:formatCode>_("£"* #,##0.00_);_("£"* \(#,##0.00\);_("£"* "-"??_);_(@_)</c:formatCode>
                <c:ptCount val="8"/>
                <c:pt idx="0">
                  <c:v>0</c:v>
                </c:pt>
                <c:pt idx="1">
                  <c:v>0</c:v>
                </c:pt>
                <c:pt idx="2">
                  <c:v>0</c:v>
                </c:pt>
                <c:pt idx="3">
                  <c:v>0</c:v>
                </c:pt>
                <c:pt idx="4">
                  <c:v>0</c:v>
                </c:pt>
                <c:pt idx="5">
                  <c:v>0</c:v>
                </c:pt>
                <c:pt idx="6">
                  <c:v>0</c:v>
                </c:pt>
                <c:pt idx="7">
                  <c:v>0</c:v>
                </c:pt>
              </c:numCache>
            </c:numRef>
          </c:val>
          <c:smooth val="0"/>
        </c:ser>
        <c:dLbls>
          <c:showLegendKey val="0"/>
          <c:showVal val="0"/>
          <c:showCatName val="0"/>
          <c:showSerName val="0"/>
          <c:showPercent val="0"/>
          <c:showBubbleSize val="0"/>
        </c:dLbls>
        <c:smooth val="0"/>
        <c:axId val="385370496"/>
        <c:axId val="385371040"/>
      </c:lineChart>
      <c:catAx>
        <c:axId val="385370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371040"/>
        <c:crosses val="autoZero"/>
        <c:auto val="1"/>
        <c:lblAlgn val="ctr"/>
        <c:lblOffset val="100"/>
        <c:noMultiLvlLbl val="0"/>
      </c:catAx>
      <c:valAx>
        <c:axId val="38537104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3704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'Charts - Finance this Qtr'!$M$1</c:f>
          <c:strCache>
            <c:ptCount val="1"/>
            <c:pt idx="0">
              <c:v>One off new costs - Investment in change</c:v>
            </c:pt>
          </c:strCache>
        </c:strRef>
      </c:tx>
      <c:layout>
        <c:manualLayout>
          <c:xMode val="edge"/>
          <c:yMode val="edge"/>
          <c:x val="0.15088188976377956"/>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'Charts - Finance this Qtr'!$C$2</c:f>
              <c:strCache>
                <c:ptCount val="1"/>
                <c:pt idx="0">
                  <c:v>Baseline</c:v>
                </c:pt>
              </c:strCache>
            </c:strRef>
          </c:tx>
          <c:spPr>
            <a:ln w="28575" cap="rnd">
              <a:solidFill>
                <a:schemeClr val="accent1"/>
              </a:solidFill>
              <a:round/>
            </a:ln>
            <a:effectLst/>
          </c:spPr>
          <c:marker>
            <c:symbol val="none"/>
          </c:marker>
          <c:cat>
            <c:strRef>
              <c:f>'Charts - Finance this Qtr'!$B$3:$B$10</c:f>
              <c:strCache>
                <c:ptCount val="8"/>
                <c:pt idx="0">
                  <c:v>Pre-2016/2017</c:v>
                </c:pt>
                <c:pt idx="1">
                  <c:v>2016/2017</c:v>
                </c:pt>
                <c:pt idx="2">
                  <c:v>2017/2018</c:v>
                </c:pt>
                <c:pt idx="3">
                  <c:v>2018/2019</c:v>
                </c:pt>
                <c:pt idx="4">
                  <c:v>2019/2020</c:v>
                </c:pt>
                <c:pt idx="5">
                  <c:v>2020/2021</c:v>
                </c:pt>
                <c:pt idx="6">
                  <c:v>2021/2022</c:v>
                </c:pt>
                <c:pt idx="7">
                  <c:v>Remaining Spend</c:v>
                </c:pt>
              </c:strCache>
            </c:strRef>
          </c:cat>
          <c:val>
            <c:numRef>
              <c:f>'Charts - Finance this Qtr'!$M$3:$M$10</c:f>
              <c:numCache>
                <c:formatCode>_("£"* #,##0.00_);_("£"* \(#,##0.00\);_("£"* "-"??_);_(@_)</c:formatCode>
                <c:ptCount val="8"/>
                <c:pt idx="0">
                  <c:v>0</c:v>
                </c:pt>
                <c:pt idx="1">
                  <c:v>0</c:v>
                </c:pt>
                <c:pt idx="2">
                  <c:v>0</c:v>
                </c:pt>
                <c:pt idx="3">
                  <c:v>0</c:v>
                </c:pt>
                <c:pt idx="4">
                  <c:v>0</c:v>
                </c:pt>
                <c:pt idx="5">
                  <c:v>0</c:v>
                </c:pt>
                <c:pt idx="6">
                  <c:v>0</c:v>
                </c:pt>
                <c:pt idx="7">
                  <c:v>0</c:v>
                </c:pt>
              </c:numCache>
            </c:numRef>
          </c:val>
          <c:smooth val="0"/>
        </c:ser>
        <c:ser>
          <c:idx val="1"/>
          <c:order val="1"/>
          <c:tx>
            <c:strRef>
              <c:f>'Charts - Finance this Qtr'!$N$2</c:f>
              <c:strCache>
                <c:ptCount val="1"/>
                <c:pt idx="0">
                  <c:v>Actual / Forecast</c:v>
                </c:pt>
              </c:strCache>
            </c:strRef>
          </c:tx>
          <c:spPr>
            <a:ln w="28575" cap="rnd">
              <a:solidFill>
                <a:schemeClr val="accent2"/>
              </a:solidFill>
              <a:round/>
            </a:ln>
            <a:effectLst/>
          </c:spPr>
          <c:marker>
            <c:symbol val="none"/>
          </c:marker>
          <c:cat>
            <c:strRef>
              <c:f>'Charts - Finance this Qtr'!$B$3:$B$10</c:f>
              <c:strCache>
                <c:ptCount val="8"/>
                <c:pt idx="0">
                  <c:v>Pre-2016/2017</c:v>
                </c:pt>
                <c:pt idx="1">
                  <c:v>2016/2017</c:v>
                </c:pt>
                <c:pt idx="2">
                  <c:v>2017/2018</c:v>
                </c:pt>
                <c:pt idx="3">
                  <c:v>2018/2019</c:v>
                </c:pt>
                <c:pt idx="4">
                  <c:v>2019/2020</c:v>
                </c:pt>
                <c:pt idx="5">
                  <c:v>2020/2021</c:v>
                </c:pt>
                <c:pt idx="6">
                  <c:v>2021/2022</c:v>
                </c:pt>
                <c:pt idx="7">
                  <c:v>Remaining Spend</c:v>
                </c:pt>
              </c:strCache>
            </c:strRef>
          </c:cat>
          <c:val>
            <c:numRef>
              <c:f>'Charts - Finance this Qtr'!$N$3:$N$10</c:f>
              <c:numCache>
                <c:formatCode>_("£"* #,##0.00_);_("£"* \(#,##0.00\);_("£"* "-"??_);_(@_)</c:formatCode>
                <c:ptCount val="8"/>
                <c:pt idx="0">
                  <c:v>0</c:v>
                </c:pt>
                <c:pt idx="1">
                  <c:v>0</c:v>
                </c:pt>
                <c:pt idx="2">
                  <c:v>0</c:v>
                </c:pt>
                <c:pt idx="3">
                  <c:v>0</c:v>
                </c:pt>
                <c:pt idx="4">
                  <c:v>0</c:v>
                </c:pt>
                <c:pt idx="5">
                  <c:v>0</c:v>
                </c:pt>
                <c:pt idx="6">
                  <c:v>0</c:v>
                </c:pt>
                <c:pt idx="7">
                  <c:v>0</c:v>
                </c:pt>
              </c:numCache>
            </c:numRef>
          </c:val>
          <c:smooth val="0"/>
        </c:ser>
        <c:dLbls>
          <c:showLegendKey val="0"/>
          <c:showVal val="0"/>
          <c:showCatName val="0"/>
          <c:showSerName val="0"/>
          <c:showPercent val="0"/>
          <c:showBubbleSize val="0"/>
        </c:dLbls>
        <c:smooth val="0"/>
        <c:axId val="385380288"/>
        <c:axId val="385379200"/>
      </c:lineChart>
      <c:catAx>
        <c:axId val="385380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379200"/>
        <c:crosses val="autoZero"/>
        <c:auto val="1"/>
        <c:lblAlgn val="ctr"/>
        <c:lblOffset val="100"/>
        <c:noMultiLvlLbl val="0"/>
      </c:catAx>
      <c:valAx>
        <c:axId val="38537920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380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'Charts - Finance this Qtr'!$O$1</c:f>
          <c:strCache>
            <c:ptCount val="1"/>
            <c:pt idx="0">
              <c:v>Recurring new costs - Investment in change</c:v>
            </c:pt>
          </c:strCache>
        </c:strRef>
      </c:tx>
      <c:layout>
        <c:manualLayout>
          <c:xMode val="edge"/>
          <c:yMode val="edge"/>
          <c:x val="0.15088188976377956"/>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'Charts - Finance this Qtr'!$C$2</c:f>
              <c:strCache>
                <c:ptCount val="1"/>
                <c:pt idx="0">
                  <c:v>Baseline</c:v>
                </c:pt>
              </c:strCache>
            </c:strRef>
          </c:tx>
          <c:spPr>
            <a:ln w="28575" cap="rnd">
              <a:solidFill>
                <a:schemeClr val="accent1"/>
              </a:solidFill>
              <a:round/>
            </a:ln>
            <a:effectLst/>
          </c:spPr>
          <c:marker>
            <c:symbol val="none"/>
          </c:marker>
          <c:cat>
            <c:strRef>
              <c:f>'Charts - Finance this Qtr'!$B$3:$B$10</c:f>
              <c:strCache>
                <c:ptCount val="8"/>
                <c:pt idx="0">
                  <c:v>Pre-2016/2017</c:v>
                </c:pt>
                <c:pt idx="1">
                  <c:v>2016/2017</c:v>
                </c:pt>
                <c:pt idx="2">
                  <c:v>2017/2018</c:v>
                </c:pt>
                <c:pt idx="3">
                  <c:v>2018/2019</c:v>
                </c:pt>
                <c:pt idx="4">
                  <c:v>2019/2020</c:v>
                </c:pt>
                <c:pt idx="5">
                  <c:v>2020/2021</c:v>
                </c:pt>
                <c:pt idx="6">
                  <c:v>2021/2022</c:v>
                </c:pt>
                <c:pt idx="7">
                  <c:v>Remaining Spend</c:v>
                </c:pt>
              </c:strCache>
            </c:strRef>
          </c:cat>
          <c:val>
            <c:numRef>
              <c:f>'Charts - Finance this Qtr'!$O$3:$O$10</c:f>
              <c:numCache>
                <c:formatCode>_("£"* #,##0.00_);_("£"* \(#,##0.00\);_("£"* "-"??_);_(@_)</c:formatCode>
                <c:ptCount val="8"/>
                <c:pt idx="0">
                  <c:v>0</c:v>
                </c:pt>
                <c:pt idx="1">
                  <c:v>0</c:v>
                </c:pt>
                <c:pt idx="2">
                  <c:v>0</c:v>
                </c:pt>
                <c:pt idx="3">
                  <c:v>0</c:v>
                </c:pt>
                <c:pt idx="4">
                  <c:v>0</c:v>
                </c:pt>
                <c:pt idx="5">
                  <c:v>0</c:v>
                </c:pt>
                <c:pt idx="6">
                  <c:v>0</c:v>
                </c:pt>
                <c:pt idx="7">
                  <c:v>0</c:v>
                </c:pt>
              </c:numCache>
            </c:numRef>
          </c:val>
          <c:smooth val="0"/>
        </c:ser>
        <c:ser>
          <c:idx val="1"/>
          <c:order val="1"/>
          <c:tx>
            <c:strRef>
              <c:f>'Charts - Finance this Qtr'!$N$2</c:f>
              <c:strCache>
                <c:ptCount val="1"/>
                <c:pt idx="0">
                  <c:v>Actual / Forecast</c:v>
                </c:pt>
              </c:strCache>
            </c:strRef>
          </c:tx>
          <c:spPr>
            <a:ln w="28575" cap="rnd">
              <a:solidFill>
                <a:schemeClr val="accent2"/>
              </a:solidFill>
              <a:round/>
            </a:ln>
            <a:effectLst/>
          </c:spPr>
          <c:marker>
            <c:symbol val="none"/>
          </c:marker>
          <c:cat>
            <c:strRef>
              <c:f>'Charts - Finance this Qtr'!$B$3:$B$10</c:f>
              <c:strCache>
                <c:ptCount val="8"/>
                <c:pt idx="0">
                  <c:v>Pre-2016/2017</c:v>
                </c:pt>
                <c:pt idx="1">
                  <c:v>2016/2017</c:v>
                </c:pt>
                <c:pt idx="2">
                  <c:v>2017/2018</c:v>
                </c:pt>
                <c:pt idx="3">
                  <c:v>2018/2019</c:v>
                </c:pt>
                <c:pt idx="4">
                  <c:v>2019/2020</c:v>
                </c:pt>
                <c:pt idx="5">
                  <c:v>2020/2021</c:v>
                </c:pt>
                <c:pt idx="6">
                  <c:v>2021/2022</c:v>
                </c:pt>
                <c:pt idx="7">
                  <c:v>Remaining Spend</c:v>
                </c:pt>
              </c:strCache>
            </c:strRef>
          </c:cat>
          <c:val>
            <c:numRef>
              <c:f>'Charts - Finance this Qtr'!$P$3:$P$10</c:f>
              <c:numCache>
                <c:formatCode>_("£"* #,##0.00_);_("£"* \(#,##0.00\);_("£"* "-"??_);_(@_)</c:formatCode>
                <c:ptCount val="8"/>
                <c:pt idx="0">
                  <c:v>0</c:v>
                </c:pt>
                <c:pt idx="1">
                  <c:v>0</c:v>
                </c:pt>
                <c:pt idx="2">
                  <c:v>0</c:v>
                </c:pt>
                <c:pt idx="3">
                  <c:v>0</c:v>
                </c:pt>
                <c:pt idx="4">
                  <c:v>0</c:v>
                </c:pt>
                <c:pt idx="5">
                  <c:v>0</c:v>
                </c:pt>
                <c:pt idx="6">
                  <c:v>0</c:v>
                </c:pt>
                <c:pt idx="7">
                  <c:v>0</c:v>
                </c:pt>
              </c:numCache>
            </c:numRef>
          </c:val>
          <c:smooth val="0"/>
        </c:ser>
        <c:dLbls>
          <c:showLegendKey val="0"/>
          <c:showVal val="0"/>
          <c:showCatName val="0"/>
          <c:showSerName val="0"/>
          <c:showPercent val="0"/>
          <c:showBubbleSize val="0"/>
        </c:dLbls>
        <c:smooth val="0"/>
        <c:axId val="385369408"/>
        <c:axId val="385380832"/>
      </c:lineChart>
      <c:catAx>
        <c:axId val="385369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380832"/>
        <c:crosses val="autoZero"/>
        <c:auto val="1"/>
        <c:lblAlgn val="ctr"/>
        <c:lblOffset val="100"/>
        <c:noMultiLvlLbl val="0"/>
      </c:catAx>
      <c:valAx>
        <c:axId val="3853808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369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'Charts - Finance this Qtr'!$Q$1</c:f>
          <c:strCache>
            <c:ptCount val="1"/>
            <c:pt idx="0">
              <c:v>Recurring old costs</c:v>
            </c:pt>
          </c:strCache>
        </c:strRef>
      </c:tx>
      <c:layout>
        <c:manualLayout>
          <c:xMode val="edge"/>
          <c:yMode val="edge"/>
          <c:x val="0.15088188976377956"/>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'Charts - Finance this Qtr'!$C$2</c:f>
              <c:strCache>
                <c:ptCount val="1"/>
                <c:pt idx="0">
                  <c:v>Baseline</c:v>
                </c:pt>
              </c:strCache>
            </c:strRef>
          </c:tx>
          <c:spPr>
            <a:ln w="28575" cap="rnd">
              <a:solidFill>
                <a:schemeClr val="accent1"/>
              </a:solidFill>
              <a:round/>
            </a:ln>
            <a:effectLst/>
          </c:spPr>
          <c:marker>
            <c:symbol val="none"/>
          </c:marker>
          <c:cat>
            <c:strRef>
              <c:f>'Charts - Finance this Qtr'!$B$3:$B$10</c:f>
              <c:strCache>
                <c:ptCount val="8"/>
                <c:pt idx="0">
                  <c:v>Pre-2016/2017</c:v>
                </c:pt>
                <c:pt idx="1">
                  <c:v>2016/2017</c:v>
                </c:pt>
                <c:pt idx="2">
                  <c:v>2017/2018</c:v>
                </c:pt>
                <c:pt idx="3">
                  <c:v>2018/2019</c:v>
                </c:pt>
                <c:pt idx="4">
                  <c:v>2019/2020</c:v>
                </c:pt>
                <c:pt idx="5">
                  <c:v>2020/2021</c:v>
                </c:pt>
                <c:pt idx="6">
                  <c:v>2021/2022</c:v>
                </c:pt>
                <c:pt idx="7">
                  <c:v>Remaining Spend</c:v>
                </c:pt>
              </c:strCache>
            </c:strRef>
          </c:cat>
          <c:val>
            <c:numRef>
              <c:f>'Charts - Finance this Qtr'!$Q$3:$Q$10</c:f>
              <c:numCache>
                <c:formatCode>_("£"* #,##0.00_);_("£"* \(#,##0.00\);_("£"* "-"??_);_(@_)</c:formatCode>
                <c:ptCount val="8"/>
                <c:pt idx="0">
                  <c:v>0</c:v>
                </c:pt>
                <c:pt idx="1">
                  <c:v>0</c:v>
                </c:pt>
                <c:pt idx="2">
                  <c:v>0</c:v>
                </c:pt>
                <c:pt idx="3">
                  <c:v>0</c:v>
                </c:pt>
                <c:pt idx="4">
                  <c:v>0</c:v>
                </c:pt>
                <c:pt idx="5">
                  <c:v>0</c:v>
                </c:pt>
                <c:pt idx="6">
                  <c:v>0</c:v>
                </c:pt>
                <c:pt idx="7">
                  <c:v>0</c:v>
                </c:pt>
              </c:numCache>
            </c:numRef>
          </c:val>
          <c:smooth val="0"/>
        </c:ser>
        <c:ser>
          <c:idx val="1"/>
          <c:order val="1"/>
          <c:tx>
            <c:strRef>
              <c:f>'Charts - Finance this Qtr'!$N$2</c:f>
              <c:strCache>
                <c:ptCount val="1"/>
                <c:pt idx="0">
                  <c:v>Actual / Forecast</c:v>
                </c:pt>
              </c:strCache>
            </c:strRef>
          </c:tx>
          <c:spPr>
            <a:ln w="28575" cap="rnd">
              <a:solidFill>
                <a:schemeClr val="accent2"/>
              </a:solidFill>
              <a:round/>
            </a:ln>
            <a:effectLst/>
          </c:spPr>
          <c:marker>
            <c:symbol val="none"/>
          </c:marker>
          <c:cat>
            <c:strRef>
              <c:f>'Charts - Finance this Qtr'!$B$3:$B$10</c:f>
              <c:strCache>
                <c:ptCount val="8"/>
                <c:pt idx="0">
                  <c:v>Pre-2016/2017</c:v>
                </c:pt>
                <c:pt idx="1">
                  <c:v>2016/2017</c:v>
                </c:pt>
                <c:pt idx="2">
                  <c:v>2017/2018</c:v>
                </c:pt>
                <c:pt idx="3">
                  <c:v>2018/2019</c:v>
                </c:pt>
                <c:pt idx="4">
                  <c:v>2019/2020</c:v>
                </c:pt>
                <c:pt idx="5">
                  <c:v>2020/2021</c:v>
                </c:pt>
                <c:pt idx="6">
                  <c:v>2021/2022</c:v>
                </c:pt>
                <c:pt idx="7">
                  <c:v>Remaining Spend</c:v>
                </c:pt>
              </c:strCache>
            </c:strRef>
          </c:cat>
          <c:val>
            <c:numRef>
              <c:f>'Charts - Finance this Qtr'!$R$3:$R$10</c:f>
              <c:numCache>
                <c:formatCode>_("£"* #,##0.00_);_("£"* \(#,##0.00\);_("£"* "-"??_);_(@_)</c:formatCode>
                <c:ptCount val="8"/>
                <c:pt idx="0">
                  <c:v>0</c:v>
                </c:pt>
                <c:pt idx="1">
                  <c:v>0</c:v>
                </c:pt>
                <c:pt idx="2">
                  <c:v>0</c:v>
                </c:pt>
                <c:pt idx="3">
                  <c:v>0</c:v>
                </c:pt>
                <c:pt idx="4">
                  <c:v>0</c:v>
                </c:pt>
                <c:pt idx="5">
                  <c:v>0</c:v>
                </c:pt>
                <c:pt idx="6">
                  <c:v>0</c:v>
                </c:pt>
                <c:pt idx="7">
                  <c:v>0</c:v>
                </c:pt>
              </c:numCache>
            </c:numRef>
          </c:val>
          <c:smooth val="0"/>
        </c:ser>
        <c:dLbls>
          <c:showLegendKey val="0"/>
          <c:showVal val="0"/>
          <c:showCatName val="0"/>
          <c:showSerName val="0"/>
          <c:showPercent val="0"/>
          <c:showBubbleSize val="0"/>
        </c:dLbls>
        <c:smooth val="0"/>
        <c:axId val="385383008"/>
        <c:axId val="385372672"/>
      </c:lineChart>
      <c:catAx>
        <c:axId val="385383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372672"/>
        <c:crosses val="autoZero"/>
        <c:auto val="1"/>
        <c:lblAlgn val="ctr"/>
        <c:lblOffset val="100"/>
        <c:noMultiLvlLbl val="0"/>
      </c:catAx>
      <c:valAx>
        <c:axId val="3853726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383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'Charts - Finance this Qtr'!$S$1</c:f>
          <c:strCache>
            <c:ptCount val="1"/>
            <c:pt idx="0">
              <c:v>Whole Life Cost breakdown</c:v>
            </c:pt>
          </c:strCache>
        </c:strRef>
      </c:tx>
      <c:layout>
        <c:manualLayout>
          <c:xMode val="edge"/>
          <c:yMode val="edge"/>
          <c:x val="0.15088188976377956"/>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'Charts - Finance this Qtr'!$C$2</c:f>
              <c:strCache>
                <c:ptCount val="1"/>
                <c:pt idx="0">
                  <c:v>Baseline</c:v>
                </c:pt>
              </c:strCache>
            </c:strRef>
          </c:tx>
          <c:spPr>
            <a:ln w="28575" cap="rnd">
              <a:solidFill>
                <a:schemeClr val="accent1"/>
              </a:solidFill>
              <a:round/>
            </a:ln>
            <a:effectLst/>
          </c:spPr>
          <c:marker>
            <c:symbol val="none"/>
          </c:marker>
          <c:cat>
            <c:strRef>
              <c:f>'Charts - Finance this Qtr'!$B$3:$B$10</c:f>
              <c:strCache>
                <c:ptCount val="8"/>
                <c:pt idx="0">
                  <c:v>Pre-2016/2017</c:v>
                </c:pt>
                <c:pt idx="1">
                  <c:v>2016/2017</c:v>
                </c:pt>
                <c:pt idx="2">
                  <c:v>2017/2018</c:v>
                </c:pt>
                <c:pt idx="3">
                  <c:v>2018/2019</c:v>
                </c:pt>
                <c:pt idx="4">
                  <c:v>2019/2020</c:v>
                </c:pt>
                <c:pt idx="5">
                  <c:v>2020/2021</c:v>
                </c:pt>
                <c:pt idx="6">
                  <c:v>2021/2022</c:v>
                </c:pt>
                <c:pt idx="7">
                  <c:v>Remaining Spend</c:v>
                </c:pt>
              </c:strCache>
            </c:strRef>
          </c:cat>
          <c:val>
            <c:numRef>
              <c:f>'Charts - Finance this Qtr'!$S$3:$S$10</c:f>
              <c:numCache>
                <c:formatCode>_("£"* #,##0.00_);_("£"* \(#,##0.00\);_("£"* "-"??_);_(@_)</c:formatCode>
                <c:ptCount val="8"/>
                <c:pt idx="0">
                  <c:v>0</c:v>
                </c:pt>
                <c:pt idx="1">
                  <c:v>0</c:v>
                </c:pt>
                <c:pt idx="2">
                  <c:v>0</c:v>
                </c:pt>
                <c:pt idx="3">
                  <c:v>0</c:v>
                </c:pt>
                <c:pt idx="4">
                  <c:v>0</c:v>
                </c:pt>
                <c:pt idx="5">
                  <c:v>0</c:v>
                </c:pt>
                <c:pt idx="6">
                  <c:v>0</c:v>
                </c:pt>
                <c:pt idx="7">
                  <c:v>0</c:v>
                </c:pt>
              </c:numCache>
            </c:numRef>
          </c:val>
          <c:smooth val="0"/>
        </c:ser>
        <c:ser>
          <c:idx val="1"/>
          <c:order val="1"/>
          <c:tx>
            <c:strRef>
              <c:f>'Charts - Finance this Qtr'!$N$2</c:f>
              <c:strCache>
                <c:ptCount val="1"/>
                <c:pt idx="0">
                  <c:v>Actual / Forecast</c:v>
                </c:pt>
              </c:strCache>
            </c:strRef>
          </c:tx>
          <c:spPr>
            <a:ln w="28575" cap="rnd">
              <a:solidFill>
                <a:schemeClr val="accent2"/>
              </a:solidFill>
              <a:round/>
            </a:ln>
            <a:effectLst/>
          </c:spPr>
          <c:marker>
            <c:symbol val="none"/>
          </c:marker>
          <c:cat>
            <c:strRef>
              <c:f>'Charts - Finance this Qtr'!$B$3:$B$10</c:f>
              <c:strCache>
                <c:ptCount val="8"/>
                <c:pt idx="0">
                  <c:v>Pre-2016/2017</c:v>
                </c:pt>
                <c:pt idx="1">
                  <c:v>2016/2017</c:v>
                </c:pt>
                <c:pt idx="2">
                  <c:v>2017/2018</c:v>
                </c:pt>
                <c:pt idx="3">
                  <c:v>2018/2019</c:v>
                </c:pt>
                <c:pt idx="4">
                  <c:v>2019/2020</c:v>
                </c:pt>
                <c:pt idx="5">
                  <c:v>2020/2021</c:v>
                </c:pt>
                <c:pt idx="6">
                  <c:v>2021/2022</c:v>
                </c:pt>
                <c:pt idx="7">
                  <c:v>Remaining Spend</c:v>
                </c:pt>
              </c:strCache>
            </c:strRef>
          </c:cat>
          <c:val>
            <c:numRef>
              <c:f>'Charts - Finance this Qtr'!$T$3:$T$10</c:f>
              <c:numCache>
                <c:formatCode>_("£"* #,##0.00_);_("£"* \(#,##0.00\);_("£"* "-"??_);_(@_)</c:formatCode>
                <c:ptCount val="8"/>
                <c:pt idx="0">
                  <c:v>0</c:v>
                </c:pt>
                <c:pt idx="1">
                  <c:v>0</c:v>
                </c:pt>
                <c:pt idx="2">
                  <c:v>0</c:v>
                </c:pt>
                <c:pt idx="3">
                  <c:v>0</c:v>
                </c:pt>
                <c:pt idx="4">
                  <c:v>0</c:v>
                </c:pt>
                <c:pt idx="5">
                  <c:v>0</c:v>
                </c:pt>
                <c:pt idx="6">
                  <c:v>0</c:v>
                </c:pt>
                <c:pt idx="7">
                  <c:v>0</c:v>
                </c:pt>
              </c:numCache>
            </c:numRef>
          </c:val>
          <c:smooth val="0"/>
        </c:ser>
        <c:dLbls>
          <c:showLegendKey val="0"/>
          <c:showVal val="0"/>
          <c:showCatName val="0"/>
          <c:showSerName val="0"/>
          <c:showPercent val="0"/>
          <c:showBubbleSize val="0"/>
        </c:dLbls>
        <c:smooth val="0"/>
        <c:axId val="385383552"/>
        <c:axId val="385368320"/>
      </c:lineChart>
      <c:catAx>
        <c:axId val="385383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368320"/>
        <c:crosses val="autoZero"/>
        <c:auto val="1"/>
        <c:lblAlgn val="ctr"/>
        <c:lblOffset val="100"/>
        <c:noMultiLvlLbl val="0"/>
      </c:catAx>
      <c:valAx>
        <c:axId val="38536832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3835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'Charts - Finance this Qtr'!$W$1</c:f>
          <c:strCache>
            <c:ptCount val="1"/>
            <c:pt idx="0">
              <c:v>Gov. cashable</c:v>
            </c:pt>
          </c:strCache>
        </c:strRef>
      </c:tx>
      <c:layout>
        <c:manualLayout>
          <c:xMode val="edge"/>
          <c:yMode val="edge"/>
          <c:x val="0.15088188976377956"/>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'Charts - Finance this Qtr'!$C$2</c:f>
              <c:strCache>
                <c:ptCount val="1"/>
                <c:pt idx="0">
                  <c:v>Baseline</c:v>
                </c:pt>
              </c:strCache>
            </c:strRef>
          </c:tx>
          <c:spPr>
            <a:ln w="28575" cap="rnd">
              <a:solidFill>
                <a:schemeClr val="accent1"/>
              </a:solidFill>
              <a:round/>
            </a:ln>
            <a:effectLst/>
          </c:spPr>
          <c:marker>
            <c:symbol val="none"/>
          </c:marker>
          <c:cat>
            <c:strRef>
              <c:f>'Charts - Finance this Qtr'!$B$3:$B$10</c:f>
              <c:strCache>
                <c:ptCount val="8"/>
                <c:pt idx="0">
                  <c:v>Pre-2016/2017</c:v>
                </c:pt>
                <c:pt idx="1">
                  <c:v>2016/2017</c:v>
                </c:pt>
                <c:pt idx="2">
                  <c:v>2017/2018</c:v>
                </c:pt>
                <c:pt idx="3">
                  <c:v>2018/2019</c:v>
                </c:pt>
                <c:pt idx="4">
                  <c:v>2019/2020</c:v>
                </c:pt>
                <c:pt idx="5">
                  <c:v>2020/2021</c:v>
                </c:pt>
                <c:pt idx="6">
                  <c:v>2021/2022</c:v>
                </c:pt>
                <c:pt idx="7">
                  <c:v>Remaining Spend</c:v>
                </c:pt>
              </c:strCache>
            </c:strRef>
          </c:cat>
          <c:val>
            <c:numRef>
              <c:f>'Charts - Finance this Qtr'!$W$3:$W$10</c:f>
              <c:numCache>
                <c:formatCode>_("£"* #,##0.00_);_("£"* \(#,##0.00\);_("£"* "-"??_);_(@_)</c:formatCode>
                <c:ptCount val="8"/>
                <c:pt idx="0">
                  <c:v>0</c:v>
                </c:pt>
                <c:pt idx="1">
                  <c:v>0</c:v>
                </c:pt>
                <c:pt idx="2">
                  <c:v>0</c:v>
                </c:pt>
                <c:pt idx="3">
                  <c:v>0</c:v>
                </c:pt>
                <c:pt idx="4">
                  <c:v>0</c:v>
                </c:pt>
                <c:pt idx="5">
                  <c:v>0</c:v>
                </c:pt>
                <c:pt idx="6">
                  <c:v>0</c:v>
                </c:pt>
                <c:pt idx="7">
                  <c:v>0</c:v>
                </c:pt>
              </c:numCache>
            </c:numRef>
          </c:val>
          <c:smooth val="0"/>
        </c:ser>
        <c:ser>
          <c:idx val="1"/>
          <c:order val="1"/>
          <c:tx>
            <c:strRef>
              <c:f>'Charts - Finance this Qtr'!$N$2</c:f>
              <c:strCache>
                <c:ptCount val="1"/>
                <c:pt idx="0">
                  <c:v>Actual / Forecast</c:v>
                </c:pt>
              </c:strCache>
            </c:strRef>
          </c:tx>
          <c:spPr>
            <a:ln w="28575" cap="rnd">
              <a:solidFill>
                <a:schemeClr val="accent2"/>
              </a:solidFill>
              <a:round/>
            </a:ln>
            <a:effectLst/>
          </c:spPr>
          <c:marker>
            <c:symbol val="none"/>
          </c:marker>
          <c:cat>
            <c:strRef>
              <c:f>'Charts - Finance this Qtr'!$B$3:$B$10</c:f>
              <c:strCache>
                <c:ptCount val="8"/>
                <c:pt idx="0">
                  <c:v>Pre-2016/2017</c:v>
                </c:pt>
                <c:pt idx="1">
                  <c:v>2016/2017</c:v>
                </c:pt>
                <c:pt idx="2">
                  <c:v>2017/2018</c:v>
                </c:pt>
                <c:pt idx="3">
                  <c:v>2018/2019</c:v>
                </c:pt>
                <c:pt idx="4">
                  <c:v>2019/2020</c:v>
                </c:pt>
                <c:pt idx="5">
                  <c:v>2020/2021</c:v>
                </c:pt>
                <c:pt idx="6">
                  <c:v>2021/2022</c:v>
                </c:pt>
                <c:pt idx="7">
                  <c:v>Remaining Spend</c:v>
                </c:pt>
              </c:strCache>
            </c:strRef>
          </c:cat>
          <c:val>
            <c:numRef>
              <c:f>'Charts - Finance this Qtr'!$X$3:$X$10</c:f>
              <c:numCache>
                <c:formatCode>_("£"* #,##0.00_);_("£"* \(#,##0.00\);_("£"* "-"??_);_(@_)</c:formatCode>
                <c:ptCount val="8"/>
                <c:pt idx="0">
                  <c:v>0</c:v>
                </c:pt>
                <c:pt idx="1">
                  <c:v>0</c:v>
                </c:pt>
                <c:pt idx="2">
                  <c:v>0</c:v>
                </c:pt>
                <c:pt idx="3">
                  <c:v>0</c:v>
                </c:pt>
                <c:pt idx="4">
                  <c:v>0</c:v>
                </c:pt>
                <c:pt idx="5">
                  <c:v>0</c:v>
                </c:pt>
                <c:pt idx="6">
                  <c:v>0</c:v>
                </c:pt>
                <c:pt idx="7">
                  <c:v>0</c:v>
                </c:pt>
              </c:numCache>
            </c:numRef>
          </c:val>
          <c:smooth val="0"/>
        </c:ser>
        <c:dLbls>
          <c:showLegendKey val="0"/>
          <c:showVal val="0"/>
          <c:showCatName val="0"/>
          <c:showSerName val="0"/>
          <c:showPercent val="0"/>
          <c:showBubbleSize val="0"/>
        </c:dLbls>
        <c:smooth val="0"/>
        <c:axId val="385373216"/>
        <c:axId val="385377024"/>
      </c:lineChart>
      <c:catAx>
        <c:axId val="385373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377024"/>
        <c:crosses val="autoZero"/>
        <c:auto val="1"/>
        <c:lblAlgn val="ctr"/>
        <c:lblOffset val="100"/>
        <c:noMultiLvlLbl val="0"/>
      </c:catAx>
      <c:valAx>
        <c:axId val="385377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373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'Charts - Finance this Qtr'!$Y$1</c:f>
          <c:strCache>
            <c:ptCount val="1"/>
            <c:pt idx="0">
              <c:v>Gov. non-cashable</c:v>
            </c:pt>
          </c:strCache>
        </c:strRef>
      </c:tx>
      <c:layout>
        <c:manualLayout>
          <c:xMode val="edge"/>
          <c:yMode val="edge"/>
          <c:x val="0.15088188976377956"/>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'Charts - Finance this Qtr'!$C$2</c:f>
              <c:strCache>
                <c:ptCount val="1"/>
                <c:pt idx="0">
                  <c:v>Baseline</c:v>
                </c:pt>
              </c:strCache>
            </c:strRef>
          </c:tx>
          <c:spPr>
            <a:ln w="28575" cap="rnd">
              <a:solidFill>
                <a:schemeClr val="accent1"/>
              </a:solidFill>
              <a:round/>
            </a:ln>
            <a:effectLst/>
          </c:spPr>
          <c:marker>
            <c:symbol val="none"/>
          </c:marker>
          <c:cat>
            <c:strRef>
              <c:f>'Charts - Finance this Qtr'!$B$3:$B$10</c:f>
              <c:strCache>
                <c:ptCount val="8"/>
                <c:pt idx="0">
                  <c:v>Pre-2016/2017</c:v>
                </c:pt>
                <c:pt idx="1">
                  <c:v>2016/2017</c:v>
                </c:pt>
                <c:pt idx="2">
                  <c:v>2017/2018</c:v>
                </c:pt>
                <c:pt idx="3">
                  <c:v>2018/2019</c:v>
                </c:pt>
                <c:pt idx="4">
                  <c:v>2019/2020</c:v>
                </c:pt>
                <c:pt idx="5">
                  <c:v>2020/2021</c:v>
                </c:pt>
                <c:pt idx="6">
                  <c:v>2021/2022</c:v>
                </c:pt>
                <c:pt idx="7">
                  <c:v>Remaining Spend</c:v>
                </c:pt>
              </c:strCache>
            </c:strRef>
          </c:cat>
          <c:val>
            <c:numRef>
              <c:f>'Charts - Finance this Qtr'!$Y$3:$Y$10</c:f>
              <c:numCache>
                <c:formatCode>_("£"* #,##0.00_);_("£"* \(#,##0.00\);_("£"* "-"??_);_(@_)</c:formatCode>
                <c:ptCount val="8"/>
                <c:pt idx="0">
                  <c:v>0</c:v>
                </c:pt>
                <c:pt idx="1">
                  <c:v>0</c:v>
                </c:pt>
                <c:pt idx="2">
                  <c:v>0</c:v>
                </c:pt>
                <c:pt idx="3">
                  <c:v>0</c:v>
                </c:pt>
                <c:pt idx="4">
                  <c:v>0</c:v>
                </c:pt>
                <c:pt idx="5">
                  <c:v>0</c:v>
                </c:pt>
                <c:pt idx="6">
                  <c:v>0</c:v>
                </c:pt>
                <c:pt idx="7">
                  <c:v>0</c:v>
                </c:pt>
              </c:numCache>
            </c:numRef>
          </c:val>
          <c:smooth val="0"/>
        </c:ser>
        <c:ser>
          <c:idx val="1"/>
          <c:order val="1"/>
          <c:tx>
            <c:strRef>
              <c:f>'Charts - Finance this Qtr'!$N$2</c:f>
              <c:strCache>
                <c:ptCount val="1"/>
                <c:pt idx="0">
                  <c:v>Actual / Forecast</c:v>
                </c:pt>
              </c:strCache>
            </c:strRef>
          </c:tx>
          <c:spPr>
            <a:ln w="28575" cap="rnd">
              <a:solidFill>
                <a:schemeClr val="accent2"/>
              </a:solidFill>
              <a:round/>
            </a:ln>
            <a:effectLst/>
          </c:spPr>
          <c:marker>
            <c:symbol val="none"/>
          </c:marker>
          <c:cat>
            <c:strRef>
              <c:f>'Charts - Finance this Qtr'!$B$3:$B$10</c:f>
              <c:strCache>
                <c:ptCount val="8"/>
                <c:pt idx="0">
                  <c:v>Pre-2016/2017</c:v>
                </c:pt>
                <c:pt idx="1">
                  <c:v>2016/2017</c:v>
                </c:pt>
                <c:pt idx="2">
                  <c:v>2017/2018</c:v>
                </c:pt>
                <c:pt idx="3">
                  <c:v>2018/2019</c:v>
                </c:pt>
                <c:pt idx="4">
                  <c:v>2019/2020</c:v>
                </c:pt>
                <c:pt idx="5">
                  <c:v>2020/2021</c:v>
                </c:pt>
                <c:pt idx="6">
                  <c:v>2021/2022</c:v>
                </c:pt>
                <c:pt idx="7">
                  <c:v>Remaining Spend</c:v>
                </c:pt>
              </c:strCache>
            </c:strRef>
          </c:cat>
          <c:val>
            <c:numRef>
              <c:f>'Charts - Finance this Qtr'!$Z$3:$Z$10</c:f>
              <c:numCache>
                <c:formatCode>_("£"* #,##0.00_);_("£"* \(#,##0.00\);_("£"* "-"??_);_(@_)</c:formatCode>
                <c:ptCount val="8"/>
                <c:pt idx="0">
                  <c:v>0</c:v>
                </c:pt>
                <c:pt idx="1">
                  <c:v>0</c:v>
                </c:pt>
                <c:pt idx="2">
                  <c:v>0</c:v>
                </c:pt>
                <c:pt idx="3">
                  <c:v>0</c:v>
                </c:pt>
                <c:pt idx="4">
                  <c:v>0</c:v>
                </c:pt>
                <c:pt idx="5">
                  <c:v>0</c:v>
                </c:pt>
                <c:pt idx="6">
                  <c:v>0</c:v>
                </c:pt>
                <c:pt idx="7">
                  <c:v>0</c:v>
                </c:pt>
              </c:numCache>
            </c:numRef>
          </c:val>
          <c:smooth val="0"/>
        </c:ser>
        <c:dLbls>
          <c:showLegendKey val="0"/>
          <c:showVal val="0"/>
          <c:showCatName val="0"/>
          <c:showSerName val="0"/>
          <c:showPercent val="0"/>
          <c:showBubbleSize val="0"/>
        </c:dLbls>
        <c:smooth val="0"/>
        <c:axId val="385374304"/>
        <c:axId val="385374848"/>
      </c:lineChart>
      <c:catAx>
        <c:axId val="385374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374848"/>
        <c:crosses val="autoZero"/>
        <c:auto val="1"/>
        <c:lblAlgn val="ctr"/>
        <c:lblOffset val="100"/>
        <c:noMultiLvlLbl val="0"/>
      </c:catAx>
      <c:valAx>
        <c:axId val="3853748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3743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'Charts - Finance this Qtr'!$AC$1</c:f>
          <c:strCache>
            <c:ptCount val="1"/>
            <c:pt idx="0">
              <c:v>UK Economic (inc Private Partner)</c:v>
            </c:pt>
          </c:strCache>
        </c:strRef>
      </c:tx>
      <c:layout>
        <c:manualLayout>
          <c:xMode val="edge"/>
          <c:yMode val="edge"/>
          <c:x val="0.15088188976377956"/>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'Charts - Finance this Qtr'!$C$2</c:f>
              <c:strCache>
                <c:ptCount val="1"/>
                <c:pt idx="0">
                  <c:v>Baseline</c:v>
                </c:pt>
              </c:strCache>
            </c:strRef>
          </c:tx>
          <c:spPr>
            <a:ln w="28575" cap="rnd">
              <a:solidFill>
                <a:schemeClr val="accent1"/>
              </a:solidFill>
              <a:round/>
            </a:ln>
            <a:effectLst/>
          </c:spPr>
          <c:marker>
            <c:symbol val="none"/>
          </c:marker>
          <c:cat>
            <c:strRef>
              <c:f>'Charts - Finance this Qtr'!$B$3:$B$10</c:f>
              <c:strCache>
                <c:ptCount val="8"/>
                <c:pt idx="0">
                  <c:v>Pre-2016/2017</c:v>
                </c:pt>
                <c:pt idx="1">
                  <c:v>2016/2017</c:v>
                </c:pt>
                <c:pt idx="2">
                  <c:v>2017/2018</c:v>
                </c:pt>
                <c:pt idx="3">
                  <c:v>2018/2019</c:v>
                </c:pt>
                <c:pt idx="4">
                  <c:v>2019/2020</c:v>
                </c:pt>
                <c:pt idx="5">
                  <c:v>2020/2021</c:v>
                </c:pt>
                <c:pt idx="6">
                  <c:v>2021/2022</c:v>
                </c:pt>
                <c:pt idx="7">
                  <c:v>Remaining Spend</c:v>
                </c:pt>
              </c:strCache>
            </c:strRef>
          </c:cat>
          <c:val>
            <c:numRef>
              <c:f>'Charts - Finance this Qtr'!$AC$3:$AC$10</c:f>
              <c:numCache>
                <c:formatCode>_("£"* #,##0.00_);_("£"* \(#,##0.00\);_("£"* "-"??_);_(@_)</c:formatCode>
                <c:ptCount val="8"/>
                <c:pt idx="0">
                  <c:v>0</c:v>
                </c:pt>
                <c:pt idx="1">
                  <c:v>0</c:v>
                </c:pt>
                <c:pt idx="2">
                  <c:v>0</c:v>
                </c:pt>
                <c:pt idx="3">
                  <c:v>0</c:v>
                </c:pt>
                <c:pt idx="4">
                  <c:v>0</c:v>
                </c:pt>
                <c:pt idx="5">
                  <c:v>0</c:v>
                </c:pt>
                <c:pt idx="6">
                  <c:v>0</c:v>
                </c:pt>
                <c:pt idx="7">
                  <c:v>0</c:v>
                </c:pt>
              </c:numCache>
            </c:numRef>
          </c:val>
          <c:smooth val="0"/>
        </c:ser>
        <c:ser>
          <c:idx val="1"/>
          <c:order val="1"/>
          <c:tx>
            <c:strRef>
              <c:f>'Charts - Finance this Qtr'!$N$2</c:f>
              <c:strCache>
                <c:ptCount val="1"/>
                <c:pt idx="0">
                  <c:v>Actual / Forecast</c:v>
                </c:pt>
              </c:strCache>
            </c:strRef>
          </c:tx>
          <c:spPr>
            <a:ln w="28575" cap="rnd">
              <a:solidFill>
                <a:schemeClr val="accent2"/>
              </a:solidFill>
              <a:round/>
            </a:ln>
            <a:effectLst/>
          </c:spPr>
          <c:marker>
            <c:symbol val="none"/>
          </c:marker>
          <c:cat>
            <c:strRef>
              <c:f>'Charts - Finance this Qtr'!$B$3:$B$10</c:f>
              <c:strCache>
                <c:ptCount val="8"/>
                <c:pt idx="0">
                  <c:v>Pre-2016/2017</c:v>
                </c:pt>
                <c:pt idx="1">
                  <c:v>2016/2017</c:v>
                </c:pt>
                <c:pt idx="2">
                  <c:v>2017/2018</c:v>
                </c:pt>
                <c:pt idx="3">
                  <c:v>2018/2019</c:v>
                </c:pt>
                <c:pt idx="4">
                  <c:v>2019/2020</c:v>
                </c:pt>
                <c:pt idx="5">
                  <c:v>2020/2021</c:v>
                </c:pt>
                <c:pt idx="6">
                  <c:v>2021/2022</c:v>
                </c:pt>
                <c:pt idx="7">
                  <c:v>Remaining Spend</c:v>
                </c:pt>
              </c:strCache>
            </c:strRef>
          </c:cat>
          <c:val>
            <c:numRef>
              <c:f>'Charts - Finance this Qtr'!$AD$3:$AD$10</c:f>
              <c:numCache>
                <c:formatCode>_("£"* #,##0.00_);_("£"* \(#,##0.00\);_("£"* "-"??_);_(@_)</c:formatCode>
                <c:ptCount val="8"/>
                <c:pt idx="0">
                  <c:v>0</c:v>
                </c:pt>
                <c:pt idx="1">
                  <c:v>0</c:v>
                </c:pt>
                <c:pt idx="2">
                  <c:v>0</c:v>
                </c:pt>
                <c:pt idx="3">
                  <c:v>0</c:v>
                </c:pt>
                <c:pt idx="4">
                  <c:v>0</c:v>
                </c:pt>
                <c:pt idx="5">
                  <c:v>0</c:v>
                </c:pt>
                <c:pt idx="6">
                  <c:v>0</c:v>
                </c:pt>
                <c:pt idx="7">
                  <c:v>0</c:v>
                </c:pt>
              </c:numCache>
            </c:numRef>
          </c:val>
          <c:smooth val="0"/>
        </c:ser>
        <c:dLbls>
          <c:showLegendKey val="0"/>
          <c:showVal val="0"/>
          <c:showCatName val="0"/>
          <c:showSerName val="0"/>
          <c:showPercent val="0"/>
          <c:showBubbleSize val="0"/>
        </c:dLbls>
        <c:smooth val="0"/>
        <c:axId val="385377568"/>
        <c:axId val="385754000"/>
      </c:lineChart>
      <c:catAx>
        <c:axId val="385377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754000"/>
        <c:crosses val="autoZero"/>
        <c:auto val="1"/>
        <c:lblAlgn val="ctr"/>
        <c:lblOffset val="100"/>
        <c:noMultiLvlLbl val="0"/>
      </c:catAx>
      <c:valAx>
        <c:axId val="38575400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3775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'Charts - Finance this Qtr'!$AE$1</c:f>
          <c:strCache>
            <c:ptCount val="1"/>
            <c:pt idx="0">
              <c:v>Total Monetised Benefits</c:v>
            </c:pt>
          </c:strCache>
        </c:strRef>
      </c:tx>
      <c:layout>
        <c:manualLayout>
          <c:xMode val="edge"/>
          <c:yMode val="edge"/>
          <c:x val="0.15088188976377956"/>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'Charts - Finance this Qtr'!$C$2</c:f>
              <c:strCache>
                <c:ptCount val="1"/>
                <c:pt idx="0">
                  <c:v>Baseline</c:v>
                </c:pt>
              </c:strCache>
            </c:strRef>
          </c:tx>
          <c:spPr>
            <a:ln w="28575" cap="rnd">
              <a:solidFill>
                <a:schemeClr val="accent1"/>
              </a:solidFill>
              <a:round/>
            </a:ln>
            <a:effectLst/>
          </c:spPr>
          <c:marker>
            <c:symbol val="none"/>
          </c:marker>
          <c:cat>
            <c:strRef>
              <c:f>'Charts - Finance this Qtr'!$B$3:$B$10</c:f>
              <c:strCache>
                <c:ptCount val="8"/>
                <c:pt idx="0">
                  <c:v>Pre-2016/2017</c:v>
                </c:pt>
                <c:pt idx="1">
                  <c:v>2016/2017</c:v>
                </c:pt>
                <c:pt idx="2">
                  <c:v>2017/2018</c:v>
                </c:pt>
                <c:pt idx="3">
                  <c:v>2018/2019</c:v>
                </c:pt>
                <c:pt idx="4">
                  <c:v>2019/2020</c:v>
                </c:pt>
                <c:pt idx="5">
                  <c:v>2020/2021</c:v>
                </c:pt>
                <c:pt idx="6">
                  <c:v>2021/2022</c:v>
                </c:pt>
                <c:pt idx="7">
                  <c:v>Remaining Spend</c:v>
                </c:pt>
              </c:strCache>
            </c:strRef>
          </c:cat>
          <c:val>
            <c:numRef>
              <c:f>'Charts - Finance this Qtr'!$AE$3:$AE$10</c:f>
              <c:numCache>
                <c:formatCode>_("£"* #,##0.00_);_("£"* \(#,##0.00\);_("£"* "-"??_);_(@_)</c:formatCode>
                <c:ptCount val="8"/>
                <c:pt idx="0">
                  <c:v>0</c:v>
                </c:pt>
                <c:pt idx="1">
                  <c:v>0</c:v>
                </c:pt>
                <c:pt idx="2">
                  <c:v>0</c:v>
                </c:pt>
                <c:pt idx="3">
                  <c:v>0</c:v>
                </c:pt>
                <c:pt idx="4">
                  <c:v>0</c:v>
                </c:pt>
                <c:pt idx="5">
                  <c:v>0</c:v>
                </c:pt>
                <c:pt idx="6">
                  <c:v>0</c:v>
                </c:pt>
                <c:pt idx="7">
                  <c:v>0</c:v>
                </c:pt>
              </c:numCache>
            </c:numRef>
          </c:val>
          <c:smooth val="0"/>
        </c:ser>
        <c:ser>
          <c:idx val="1"/>
          <c:order val="1"/>
          <c:tx>
            <c:strRef>
              <c:f>'Charts - Finance this Qtr'!$N$2</c:f>
              <c:strCache>
                <c:ptCount val="1"/>
                <c:pt idx="0">
                  <c:v>Actual / Forecast</c:v>
                </c:pt>
              </c:strCache>
            </c:strRef>
          </c:tx>
          <c:spPr>
            <a:ln w="28575" cap="rnd">
              <a:solidFill>
                <a:schemeClr val="accent2"/>
              </a:solidFill>
              <a:round/>
            </a:ln>
            <a:effectLst/>
          </c:spPr>
          <c:marker>
            <c:symbol val="none"/>
          </c:marker>
          <c:cat>
            <c:strRef>
              <c:f>'Charts - Finance this Qtr'!$B$3:$B$10</c:f>
              <c:strCache>
                <c:ptCount val="8"/>
                <c:pt idx="0">
                  <c:v>Pre-2016/2017</c:v>
                </c:pt>
                <c:pt idx="1">
                  <c:v>2016/2017</c:v>
                </c:pt>
                <c:pt idx="2">
                  <c:v>2017/2018</c:v>
                </c:pt>
                <c:pt idx="3">
                  <c:v>2018/2019</c:v>
                </c:pt>
                <c:pt idx="4">
                  <c:v>2019/2020</c:v>
                </c:pt>
                <c:pt idx="5">
                  <c:v>2020/2021</c:v>
                </c:pt>
                <c:pt idx="6">
                  <c:v>2021/2022</c:v>
                </c:pt>
                <c:pt idx="7">
                  <c:v>Remaining Spend</c:v>
                </c:pt>
              </c:strCache>
            </c:strRef>
          </c:cat>
          <c:val>
            <c:numRef>
              <c:f>'Charts - Finance this Qtr'!$AF$3:$AF$10</c:f>
              <c:numCache>
                <c:formatCode>_("£"* #,##0.00_);_("£"* \(#,##0.00\);_("£"* "-"??_);_(@_)</c:formatCode>
                <c:ptCount val="8"/>
                <c:pt idx="0">
                  <c:v>0</c:v>
                </c:pt>
                <c:pt idx="1">
                  <c:v>0</c:v>
                </c:pt>
                <c:pt idx="2">
                  <c:v>0</c:v>
                </c:pt>
                <c:pt idx="3">
                  <c:v>0</c:v>
                </c:pt>
                <c:pt idx="4">
                  <c:v>0</c:v>
                </c:pt>
                <c:pt idx="5">
                  <c:v>0</c:v>
                </c:pt>
                <c:pt idx="6">
                  <c:v>0</c:v>
                </c:pt>
                <c:pt idx="7">
                  <c:v>0</c:v>
                </c:pt>
              </c:numCache>
            </c:numRef>
          </c:val>
          <c:smooth val="0"/>
        </c:ser>
        <c:dLbls>
          <c:showLegendKey val="0"/>
          <c:showVal val="0"/>
          <c:showCatName val="0"/>
          <c:showSerName val="0"/>
          <c:showPercent val="0"/>
          <c:showBubbleSize val="0"/>
        </c:dLbls>
        <c:smooth val="0"/>
        <c:axId val="385757264"/>
        <c:axId val="385753456"/>
      </c:lineChart>
      <c:catAx>
        <c:axId val="385757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753456"/>
        <c:crosses val="autoZero"/>
        <c:auto val="1"/>
        <c:lblAlgn val="ctr"/>
        <c:lblOffset val="100"/>
        <c:noMultiLvlLbl val="0"/>
      </c:catAx>
      <c:valAx>
        <c:axId val="3857534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757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sng" strike="noStrike" kern="1200" spc="0" baseline="0">
                <a:solidFill>
                  <a:schemeClr val="tx1">
                    <a:lumMod val="65000"/>
                    <a:lumOff val="35000"/>
                  </a:schemeClr>
                </a:solidFill>
                <a:latin typeface="+mn-lt"/>
                <a:ea typeface="+mn-ea"/>
                <a:cs typeface="+mn-cs"/>
              </a:defRPr>
            </a:pPr>
            <a:r>
              <a:rPr lang="en-US" u="sng"/>
              <a:t>RDEL Costs, over the last 2 Quarters</a:t>
            </a:r>
          </a:p>
        </c:rich>
      </c:tx>
      <c:overlay val="0"/>
      <c:spPr>
        <a:noFill/>
        <a:ln>
          <a:noFill/>
        </a:ln>
        <a:effectLst/>
      </c:spPr>
      <c:txPr>
        <a:bodyPr rot="0" spcFirstLastPara="1" vertOverflow="ellipsis" vert="horz" wrap="square" anchor="ctr" anchorCtr="1"/>
        <a:lstStyle/>
        <a:p>
          <a:pPr>
            <a:defRPr sz="1400" b="0" i="0" u="sng"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7260819301427526E-2"/>
          <c:y val="7.9634983852987284E-2"/>
          <c:w val="0.67963292848016355"/>
          <c:h val="0.78843051577457135"/>
        </c:manualLayout>
      </c:layout>
      <c:lineChart>
        <c:grouping val="standard"/>
        <c:varyColors val="0"/>
        <c:ser>
          <c:idx val="0"/>
          <c:order val="0"/>
          <c:tx>
            <c:strRef>
              <c:f>Accuracy!$C$755</c:f>
              <c:strCache>
                <c:ptCount val="1"/>
                <c:pt idx="0">
                  <c:v>One off costs TOTAL (Baseline)</c:v>
                </c:pt>
              </c:strCache>
            </c:strRef>
          </c:tx>
          <c:spPr>
            <a:ln w="28575" cap="rnd">
              <a:solidFill>
                <a:schemeClr val="accent1">
                  <a:lumMod val="60000"/>
                  <a:lumOff val="40000"/>
                </a:schemeClr>
              </a:solidFill>
              <a:round/>
            </a:ln>
            <a:effectLst/>
          </c:spPr>
          <c:marker>
            <c:symbol val="none"/>
          </c:marker>
          <c:cat>
            <c:strRef>
              <c:extLst>
                <c:ext xmlns:c15="http://schemas.microsoft.com/office/drawing/2012/chart" uri="{02D57815-91ED-43cb-92C2-25804820EDAC}">
                  <c15:fullRef>
                    <c15:sqref>Accuracy!$D$754:$J$754</c15:sqref>
                  </c15:fullRef>
                </c:ext>
              </c:extLst>
              <c:f>(Accuracy!$D$754:$G$754,Accuracy!$I$754:$J$754)</c:f>
              <c:strCache>
                <c:ptCount val="2"/>
                <c:pt idx="0">
                  <c:v>Q1 1617</c:v>
                </c:pt>
                <c:pt idx="1">
                  <c:v>Q2 1617</c:v>
                </c:pt>
              </c:strCache>
            </c:strRef>
          </c:cat>
          <c:val>
            <c:numRef>
              <c:extLst>
                <c:ext xmlns:c15="http://schemas.microsoft.com/office/drawing/2012/chart" uri="{02D57815-91ED-43cb-92C2-25804820EDAC}">
                  <c15:fullRef>
                    <c15:sqref>Accuracy!$D$755:$J$755</c15:sqref>
                  </c15:fullRef>
                </c:ext>
              </c:extLst>
              <c:f>(Accuracy!$D$755:$G$755,Accuracy!$I$755:$J$755)</c:f>
              <c:numCache>
                <c:formatCode>_("£"* #,##0.00_);_("£"* \(#,##0.00\);_("£"* "-"??_);_(@_)</c:formatCode>
                <c:ptCount val="2"/>
                <c:pt idx="0">
                  <c:v>#N/A</c:v>
                </c:pt>
                <c:pt idx="1">
                  <c:v>0</c:v>
                </c:pt>
              </c:numCache>
            </c:numRef>
          </c:val>
          <c:smooth val="0"/>
        </c:ser>
        <c:ser>
          <c:idx val="1"/>
          <c:order val="1"/>
          <c:tx>
            <c:strRef>
              <c:f>Accuracy!$C$756</c:f>
              <c:strCache>
                <c:ptCount val="1"/>
                <c:pt idx="0">
                  <c:v>Recurring NEW Costs TOTAL (Baseline)</c:v>
                </c:pt>
              </c:strCache>
            </c:strRef>
          </c:tx>
          <c:spPr>
            <a:ln w="28575" cap="rnd">
              <a:solidFill>
                <a:schemeClr val="accent2">
                  <a:lumMod val="60000"/>
                  <a:lumOff val="40000"/>
                </a:schemeClr>
              </a:solidFill>
              <a:round/>
            </a:ln>
            <a:effectLst/>
          </c:spPr>
          <c:marker>
            <c:symbol val="none"/>
          </c:marker>
          <c:cat>
            <c:strRef>
              <c:extLst>
                <c:ext xmlns:c15="http://schemas.microsoft.com/office/drawing/2012/chart" uri="{02D57815-91ED-43cb-92C2-25804820EDAC}">
                  <c15:fullRef>
                    <c15:sqref>Accuracy!$D$754:$J$754</c15:sqref>
                  </c15:fullRef>
                </c:ext>
              </c:extLst>
              <c:f>(Accuracy!$D$754:$G$754,Accuracy!$I$754:$J$754)</c:f>
              <c:strCache>
                <c:ptCount val="2"/>
                <c:pt idx="0">
                  <c:v>Q1 1617</c:v>
                </c:pt>
                <c:pt idx="1">
                  <c:v>Q2 1617</c:v>
                </c:pt>
              </c:strCache>
            </c:strRef>
          </c:cat>
          <c:val>
            <c:numRef>
              <c:extLst>
                <c:ext xmlns:c15="http://schemas.microsoft.com/office/drawing/2012/chart" uri="{02D57815-91ED-43cb-92C2-25804820EDAC}">
                  <c15:fullRef>
                    <c15:sqref>Accuracy!$D$756:$J$756</c15:sqref>
                  </c15:fullRef>
                </c:ext>
              </c:extLst>
              <c:f>(Accuracy!$D$756:$G$756,Accuracy!$I$756:$J$756)</c:f>
              <c:numCache>
                <c:formatCode>_("£"* #,##0.00_);_("£"* \(#,##0.00\);_("£"* "-"??_);_(@_)</c:formatCode>
                <c:ptCount val="2"/>
                <c:pt idx="0">
                  <c:v>#N/A</c:v>
                </c:pt>
                <c:pt idx="1">
                  <c:v>0</c:v>
                </c:pt>
              </c:numCache>
            </c:numRef>
          </c:val>
          <c:smooth val="0"/>
        </c:ser>
        <c:ser>
          <c:idx val="2"/>
          <c:order val="2"/>
          <c:tx>
            <c:strRef>
              <c:f>Accuracy!$C$757</c:f>
              <c:strCache>
                <c:ptCount val="1"/>
                <c:pt idx="0">
                  <c:v>Recurring OLD Costs TOTAL (Baseline)</c:v>
                </c:pt>
              </c:strCache>
            </c:strRef>
          </c:tx>
          <c:spPr>
            <a:ln w="28575" cap="rnd">
              <a:solidFill>
                <a:schemeClr val="bg2">
                  <a:lumMod val="75000"/>
                </a:schemeClr>
              </a:solidFill>
              <a:round/>
            </a:ln>
            <a:effectLst/>
          </c:spPr>
          <c:marker>
            <c:symbol val="none"/>
          </c:marker>
          <c:cat>
            <c:strRef>
              <c:extLst>
                <c:ext xmlns:c15="http://schemas.microsoft.com/office/drawing/2012/chart" uri="{02D57815-91ED-43cb-92C2-25804820EDAC}">
                  <c15:fullRef>
                    <c15:sqref>Accuracy!$D$754:$J$754</c15:sqref>
                  </c15:fullRef>
                </c:ext>
              </c:extLst>
              <c:f>(Accuracy!$D$754:$G$754,Accuracy!$I$754:$J$754)</c:f>
              <c:strCache>
                <c:ptCount val="2"/>
                <c:pt idx="0">
                  <c:v>Q1 1617</c:v>
                </c:pt>
                <c:pt idx="1">
                  <c:v>Q2 1617</c:v>
                </c:pt>
              </c:strCache>
            </c:strRef>
          </c:cat>
          <c:val>
            <c:numRef>
              <c:extLst>
                <c:ext xmlns:c15="http://schemas.microsoft.com/office/drawing/2012/chart" uri="{02D57815-91ED-43cb-92C2-25804820EDAC}">
                  <c15:fullRef>
                    <c15:sqref>Accuracy!$D$757:$J$757</c15:sqref>
                  </c15:fullRef>
                </c:ext>
              </c:extLst>
              <c:f>(Accuracy!$D$757:$G$757,Accuracy!$I$757:$J$757)</c:f>
              <c:numCache>
                <c:formatCode>_("£"* #,##0.00_);_("£"* \(#,##0.00\);_("£"* "-"??_);_(@_)</c:formatCode>
                <c:ptCount val="2"/>
                <c:pt idx="0">
                  <c:v>#N/A</c:v>
                </c:pt>
                <c:pt idx="1">
                  <c:v>0</c:v>
                </c:pt>
              </c:numCache>
            </c:numRef>
          </c:val>
          <c:smooth val="0"/>
        </c:ser>
        <c:ser>
          <c:idx val="3"/>
          <c:order val="3"/>
          <c:tx>
            <c:strRef>
              <c:f>Accuracy!$C$758</c:f>
              <c:strCache>
                <c:ptCount val="1"/>
                <c:pt idx="0">
                  <c:v>Total TOTAL (Baseline)</c:v>
                </c:pt>
              </c:strCache>
            </c:strRef>
          </c:tx>
          <c:spPr>
            <a:ln w="28575" cap="rnd">
              <a:solidFill>
                <a:schemeClr val="accent6">
                  <a:lumMod val="60000"/>
                  <a:lumOff val="40000"/>
                </a:schemeClr>
              </a:solidFill>
              <a:round/>
            </a:ln>
            <a:effectLst/>
          </c:spPr>
          <c:marker>
            <c:symbol val="none"/>
          </c:marker>
          <c:cat>
            <c:strRef>
              <c:extLst>
                <c:ext xmlns:c15="http://schemas.microsoft.com/office/drawing/2012/chart" uri="{02D57815-91ED-43cb-92C2-25804820EDAC}">
                  <c15:fullRef>
                    <c15:sqref>Accuracy!$D$754:$J$754</c15:sqref>
                  </c15:fullRef>
                </c:ext>
              </c:extLst>
              <c:f>(Accuracy!$D$754:$G$754,Accuracy!$I$754:$J$754)</c:f>
              <c:strCache>
                <c:ptCount val="2"/>
                <c:pt idx="0">
                  <c:v>Q1 1617</c:v>
                </c:pt>
                <c:pt idx="1">
                  <c:v>Q2 1617</c:v>
                </c:pt>
              </c:strCache>
            </c:strRef>
          </c:cat>
          <c:val>
            <c:numRef>
              <c:extLst>
                <c:ext xmlns:c15="http://schemas.microsoft.com/office/drawing/2012/chart" uri="{02D57815-91ED-43cb-92C2-25804820EDAC}">
                  <c15:fullRef>
                    <c15:sqref>Accuracy!$D$758:$J$758</c15:sqref>
                  </c15:fullRef>
                </c:ext>
              </c:extLst>
              <c:f>(Accuracy!$D$758:$G$758,Accuracy!$I$758:$J$758)</c:f>
              <c:numCache>
                <c:formatCode>_("£"* #,##0.00_);_("£"* \(#,##0.00\);_("£"* "-"??_);_(@_)</c:formatCode>
                <c:ptCount val="2"/>
                <c:pt idx="0">
                  <c:v>#N/A</c:v>
                </c:pt>
                <c:pt idx="1">
                  <c:v>0</c:v>
                </c:pt>
              </c:numCache>
            </c:numRef>
          </c:val>
          <c:smooth val="0"/>
        </c:ser>
        <c:ser>
          <c:idx val="4"/>
          <c:order val="4"/>
          <c:tx>
            <c:strRef>
              <c:f>Accuracy!$C$759</c:f>
              <c:strCache>
                <c:ptCount val="1"/>
                <c:pt idx="0">
                  <c:v>One off costs TOTAL (Forecast)</c:v>
                </c:pt>
              </c:strCache>
            </c:strRef>
          </c:tx>
          <c:spPr>
            <a:ln w="28575" cap="rnd">
              <a:solidFill>
                <a:schemeClr val="accent1">
                  <a:lumMod val="75000"/>
                </a:schemeClr>
              </a:solidFill>
              <a:round/>
            </a:ln>
            <a:effectLst/>
          </c:spPr>
          <c:marker>
            <c:symbol val="none"/>
          </c:marker>
          <c:cat>
            <c:strRef>
              <c:extLst>
                <c:ext xmlns:c15="http://schemas.microsoft.com/office/drawing/2012/chart" uri="{02D57815-91ED-43cb-92C2-25804820EDAC}">
                  <c15:fullRef>
                    <c15:sqref>Accuracy!$D$754:$J$754</c15:sqref>
                  </c15:fullRef>
                </c:ext>
              </c:extLst>
              <c:f>(Accuracy!$D$754:$G$754,Accuracy!$I$754:$J$754)</c:f>
              <c:strCache>
                <c:ptCount val="2"/>
                <c:pt idx="0">
                  <c:v>Q1 1617</c:v>
                </c:pt>
                <c:pt idx="1">
                  <c:v>Q2 1617</c:v>
                </c:pt>
              </c:strCache>
            </c:strRef>
          </c:cat>
          <c:val>
            <c:numRef>
              <c:extLst>
                <c:ext xmlns:c15="http://schemas.microsoft.com/office/drawing/2012/chart" uri="{02D57815-91ED-43cb-92C2-25804820EDAC}">
                  <c15:fullRef>
                    <c15:sqref>Accuracy!$D$759:$J$759</c15:sqref>
                  </c15:fullRef>
                </c:ext>
              </c:extLst>
              <c:f>(Accuracy!$D$759:$G$759,Accuracy!$I$759:$J$759)</c:f>
              <c:numCache>
                <c:formatCode>_("£"* #,##0.00_);_("£"* \(#,##0.00\);_("£"* "-"??_);_(@_)</c:formatCode>
                <c:ptCount val="2"/>
                <c:pt idx="0">
                  <c:v>#N/A</c:v>
                </c:pt>
                <c:pt idx="1">
                  <c:v>0</c:v>
                </c:pt>
              </c:numCache>
            </c:numRef>
          </c:val>
          <c:smooth val="0"/>
        </c:ser>
        <c:ser>
          <c:idx val="5"/>
          <c:order val="5"/>
          <c:tx>
            <c:strRef>
              <c:f>Accuracy!$C$760</c:f>
              <c:strCache>
                <c:ptCount val="1"/>
                <c:pt idx="0">
                  <c:v>Recurring NEW Costs TOTAL (Forecast)</c:v>
                </c:pt>
              </c:strCache>
            </c:strRef>
          </c:tx>
          <c:spPr>
            <a:ln w="28575" cap="rnd">
              <a:solidFill>
                <a:schemeClr val="accent2">
                  <a:lumMod val="75000"/>
                </a:schemeClr>
              </a:solidFill>
              <a:round/>
            </a:ln>
            <a:effectLst/>
          </c:spPr>
          <c:marker>
            <c:symbol val="none"/>
          </c:marker>
          <c:cat>
            <c:strRef>
              <c:extLst>
                <c:ext xmlns:c15="http://schemas.microsoft.com/office/drawing/2012/chart" uri="{02D57815-91ED-43cb-92C2-25804820EDAC}">
                  <c15:fullRef>
                    <c15:sqref>Accuracy!$D$754:$J$754</c15:sqref>
                  </c15:fullRef>
                </c:ext>
              </c:extLst>
              <c:f>(Accuracy!$D$754:$G$754,Accuracy!$I$754:$J$754)</c:f>
              <c:strCache>
                <c:ptCount val="2"/>
                <c:pt idx="0">
                  <c:v>Q1 1617</c:v>
                </c:pt>
                <c:pt idx="1">
                  <c:v>Q2 1617</c:v>
                </c:pt>
              </c:strCache>
            </c:strRef>
          </c:cat>
          <c:val>
            <c:numRef>
              <c:extLst>
                <c:ext xmlns:c15="http://schemas.microsoft.com/office/drawing/2012/chart" uri="{02D57815-91ED-43cb-92C2-25804820EDAC}">
                  <c15:fullRef>
                    <c15:sqref>Accuracy!$D$760:$J$760</c15:sqref>
                  </c15:fullRef>
                </c:ext>
              </c:extLst>
              <c:f>(Accuracy!$D$760:$G$760,Accuracy!$I$760:$J$760)</c:f>
              <c:numCache>
                <c:formatCode>_("£"* #,##0.00_);_("£"* \(#,##0.00\);_("£"* "-"??_);_(@_)</c:formatCode>
                <c:ptCount val="2"/>
                <c:pt idx="0">
                  <c:v>#N/A</c:v>
                </c:pt>
                <c:pt idx="1">
                  <c:v>0</c:v>
                </c:pt>
              </c:numCache>
            </c:numRef>
          </c:val>
          <c:smooth val="0"/>
        </c:ser>
        <c:ser>
          <c:idx val="6"/>
          <c:order val="6"/>
          <c:tx>
            <c:strRef>
              <c:f>Accuracy!$C$761</c:f>
              <c:strCache>
                <c:ptCount val="1"/>
                <c:pt idx="0">
                  <c:v>Recurring OLD Costs TOTAL(Forecast)</c:v>
                </c:pt>
              </c:strCache>
            </c:strRef>
          </c:tx>
          <c:spPr>
            <a:ln w="28575" cap="rnd">
              <a:solidFill>
                <a:schemeClr val="bg2">
                  <a:lumMod val="25000"/>
                </a:schemeClr>
              </a:solidFill>
              <a:round/>
            </a:ln>
            <a:effectLst/>
          </c:spPr>
          <c:marker>
            <c:symbol val="none"/>
          </c:marker>
          <c:cat>
            <c:strRef>
              <c:extLst>
                <c:ext xmlns:c15="http://schemas.microsoft.com/office/drawing/2012/chart" uri="{02D57815-91ED-43cb-92C2-25804820EDAC}">
                  <c15:fullRef>
                    <c15:sqref>Accuracy!$D$754:$J$754</c15:sqref>
                  </c15:fullRef>
                </c:ext>
              </c:extLst>
              <c:f>(Accuracy!$D$754:$G$754,Accuracy!$I$754:$J$754)</c:f>
              <c:strCache>
                <c:ptCount val="2"/>
                <c:pt idx="0">
                  <c:v>Q1 1617</c:v>
                </c:pt>
                <c:pt idx="1">
                  <c:v>Q2 1617</c:v>
                </c:pt>
              </c:strCache>
            </c:strRef>
          </c:cat>
          <c:val>
            <c:numRef>
              <c:extLst>
                <c:ext xmlns:c15="http://schemas.microsoft.com/office/drawing/2012/chart" uri="{02D57815-91ED-43cb-92C2-25804820EDAC}">
                  <c15:fullRef>
                    <c15:sqref>Accuracy!$D$761:$J$761</c15:sqref>
                  </c15:fullRef>
                </c:ext>
              </c:extLst>
              <c:f>(Accuracy!$D$761:$G$761,Accuracy!$I$761:$J$761)</c:f>
              <c:numCache>
                <c:formatCode>_("£"* #,##0.00_);_("£"* \(#,##0.00\);_("£"* "-"??_);_(@_)</c:formatCode>
                <c:ptCount val="2"/>
                <c:pt idx="0">
                  <c:v>#N/A</c:v>
                </c:pt>
                <c:pt idx="1">
                  <c:v>0</c:v>
                </c:pt>
              </c:numCache>
            </c:numRef>
          </c:val>
          <c:smooth val="0"/>
        </c:ser>
        <c:ser>
          <c:idx val="7"/>
          <c:order val="7"/>
          <c:tx>
            <c:strRef>
              <c:f>Accuracy!$C$762</c:f>
              <c:strCache>
                <c:ptCount val="1"/>
                <c:pt idx="0">
                  <c:v>Total TOTAL (Forecast)</c:v>
                </c:pt>
              </c:strCache>
            </c:strRef>
          </c:tx>
          <c:spPr>
            <a:ln w="28575" cap="rnd">
              <a:solidFill>
                <a:schemeClr val="accent6">
                  <a:lumMod val="75000"/>
                </a:schemeClr>
              </a:solidFill>
              <a:round/>
            </a:ln>
            <a:effectLst/>
          </c:spPr>
          <c:marker>
            <c:symbol val="none"/>
          </c:marker>
          <c:cat>
            <c:strRef>
              <c:extLst>
                <c:ext xmlns:c15="http://schemas.microsoft.com/office/drawing/2012/chart" uri="{02D57815-91ED-43cb-92C2-25804820EDAC}">
                  <c15:fullRef>
                    <c15:sqref>Accuracy!$D$754:$J$754</c15:sqref>
                  </c15:fullRef>
                </c:ext>
              </c:extLst>
              <c:f>(Accuracy!$D$754:$G$754,Accuracy!$I$754:$J$754)</c:f>
              <c:strCache>
                <c:ptCount val="2"/>
                <c:pt idx="0">
                  <c:v>Q1 1617</c:v>
                </c:pt>
                <c:pt idx="1">
                  <c:v>Q2 1617</c:v>
                </c:pt>
              </c:strCache>
            </c:strRef>
          </c:cat>
          <c:val>
            <c:numRef>
              <c:extLst>
                <c:ext xmlns:c15="http://schemas.microsoft.com/office/drawing/2012/chart" uri="{02D57815-91ED-43cb-92C2-25804820EDAC}">
                  <c15:fullRef>
                    <c15:sqref>Accuracy!$D$762:$J$762</c15:sqref>
                  </c15:fullRef>
                </c:ext>
              </c:extLst>
              <c:f>(Accuracy!$D$762:$G$762,Accuracy!$I$762:$J$762)</c:f>
              <c:numCache>
                <c:formatCode>_("£"* #,##0.00_);_("£"* \(#,##0.00\);_("£"* "-"??_);_(@_)</c:formatCode>
                <c:ptCount val="2"/>
                <c:pt idx="0">
                  <c:v>#N/A</c:v>
                </c:pt>
                <c:pt idx="1">
                  <c:v>0</c:v>
                </c:pt>
              </c:numCache>
            </c:numRef>
          </c:val>
          <c:smooth val="0"/>
        </c:ser>
        <c:dLbls>
          <c:showLegendKey val="0"/>
          <c:showVal val="0"/>
          <c:showCatName val="0"/>
          <c:showSerName val="0"/>
          <c:showPercent val="0"/>
          <c:showBubbleSize val="0"/>
        </c:dLbls>
        <c:smooth val="0"/>
        <c:axId val="183353808"/>
        <c:axId val="183364688"/>
      </c:lineChart>
      <c:catAx>
        <c:axId val="183353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64688"/>
        <c:crosses val="autoZero"/>
        <c:auto val="1"/>
        <c:lblAlgn val="ctr"/>
        <c:lblOffset val="100"/>
        <c:noMultiLvlLbl val="0"/>
      </c:catAx>
      <c:valAx>
        <c:axId val="183364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£million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53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 (£m) - both Revenue  and Capital</a:t>
            </a:r>
          </a:p>
        </c:rich>
      </c:tx>
      <c:layout>
        <c:manualLayout>
          <c:xMode val="edge"/>
          <c:yMode val="edge"/>
          <c:x val="0.15088188976377956"/>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'Charts - Finance this Qtr'!$C$2</c:f>
              <c:strCache>
                <c:ptCount val="1"/>
                <c:pt idx="0">
                  <c:v>Baseline</c:v>
                </c:pt>
              </c:strCache>
            </c:strRef>
          </c:tx>
          <c:spPr>
            <a:ln w="28575" cap="rnd">
              <a:solidFill>
                <a:schemeClr val="accent1"/>
              </a:solidFill>
              <a:round/>
            </a:ln>
            <a:effectLst/>
          </c:spPr>
          <c:marker>
            <c:symbol val="none"/>
          </c:marker>
          <c:cat>
            <c:strRef>
              <c:f>'Charts - Finance this Qtr'!$B$3:$B$10</c:f>
              <c:strCache>
                <c:ptCount val="8"/>
                <c:pt idx="0">
                  <c:v>Pre-2016/2017</c:v>
                </c:pt>
                <c:pt idx="1">
                  <c:v>2016/2017</c:v>
                </c:pt>
                <c:pt idx="2">
                  <c:v>2017/2018</c:v>
                </c:pt>
                <c:pt idx="3">
                  <c:v>2018/2019</c:v>
                </c:pt>
                <c:pt idx="4">
                  <c:v>2019/2020</c:v>
                </c:pt>
                <c:pt idx="5">
                  <c:v>2020/2021</c:v>
                </c:pt>
                <c:pt idx="6">
                  <c:v>2021/2022</c:v>
                </c:pt>
                <c:pt idx="7">
                  <c:v>Remaining Spend</c:v>
                </c:pt>
              </c:strCache>
            </c:strRef>
          </c:cat>
          <c:val>
            <c:numRef>
              <c:f>'Charts - Finance this Qtr'!$U$3:$U$10</c:f>
              <c:numCache>
                <c:formatCode>_("£"* #,##0.00_);_("£"* \(#,##0.00\);_("£"* "-"??_);_(@_)</c:formatCode>
                <c:ptCount val="8"/>
                <c:pt idx="0">
                  <c:v>0</c:v>
                </c:pt>
                <c:pt idx="1">
                  <c:v>0</c:v>
                </c:pt>
                <c:pt idx="2">
                  <c:v>0</c:v>
                </c:pt>
                <c:pt idx="3">
                  <c:v>0</c:v>
                </c:pt>
                <c:pt idx="4">
                  <c:v>0</c:v>
                </c:pt>
                <c:pt idx="5">
                  <c:v>0</c:v>
                </c:pt>
                <c:pt idx="6">
                  <c:v>0</c:v>
                </c:pt>
                <c:pt idx="7">
                  <c:v>0</c:v>
                </c:pt>
              </c:numCache>
            </c:numRef>
          </c:val>
          <c:smooth val="0"/>
        </c:ser>
        <c:ser>
          <c:idx val="1"/>
          <c:order val="1"/>
          <c:tx>
            <c:strRef>
              <c:f>'Charts - Finance this Qtr'!$N$2</c:f>
              <c:strCache>
                <c:ptCount val="1"/>
                <c:pt idx="0">
                  <c:v>Actual / Forecast</c:v>
                </c:pt>
              </c:strCache>
            </c:strRef>
          </c:tx>
          <c:spPr>
            <a:ln w="28575" cap="rnd">
              <a:solidFill>
                <a:schemeClr val="accent2"/>
              </a:solidFill>
              <a:round/>
            </a:ln>
            <a:effectLst/>
          </c:spPr>
          <c:marker>
            <c:symbol val="none"/>
          </c:marker>
          <c:cat>
            <c:strRef>
              <c:f>'Charts - Finance this Qtr'!$B$3:$B$10</c:f>
              <c:strCache>
                <c:ptCount val="8"/>
                <c:pt idx="0">
                  <c:v>Pre-2016/2017</c:v>
                </c:pt>
                <c:pt idx="1">
                  <c:v>2016/2017</c:v>
                </c:pt>
                <c:pt idx="2">
                  <c:v>2017/2018</c:v>
                </c:pt>
                <c:pt idx="3">
                  <c:v>2018/2019</c:v>
                </c:pt>
                <c:pt idx="4">
                  <c:v>2019/2020</c:v>
                </c:pt>
                <c:pt idx="5">
                  <c:v>2020/2021</c:v>
                </c:pt>
                <c:pt idx="6">
                  <c:v>2021/2022</c:v>
                </c:pt>
                <c:pt idx="7">
                  <c:v>Remaining Spend</c:v>
                </c:pt>
              </c:strCache>
            </c:strRef>
          </c:cat>
          <c:val>
            <c:numRef>
              <c:f>'Charts - Finance this Qtr'!$V$3:$V$10</c:f>
              <c:numCache>
                <c:formatCode>_("£"* #,##0.00_);_("£"* \(#,##0.00\);_("£"* "-"??_);_(@_)</c:formatCode>
                <c:ptCount val="8"/>
                <c:pt idx="0">
                  <c:v>0</c:v>
                </c:pt>
                <c:pt idx="1">
                  <c:v>0</c:v>
                </c:pt>
                <c:pt idx="2">
                  <c:v>0</c:v>
                </c:pt>
                <c:pt idx="3">
                  <c:v>0</c:v>
                </c:pt>
                <c:pt idx="4">
                  <c:v>0</c:v>
                </c:pt>
                <c:pt idx="5">
                  <c:v>0</c:v>
                </c:pt>
                <c:pt idx="6">
                  <c:v>0</c:v>
                </c:pt>
                <c:pt idx="7">
                  <c:v>0</c:v>
                </c:pt>
              </c:numCache>
            </c:numRef>
          </c:val>
          <c:smooth val="0"/>
        </c:ser>
        <c:dLbls>
          <c:showLegendKey val="0"/>
          <c:showVal val="0"/>
          <c:showCatName val="0"/>
          <c:showSerName val="0"/>
          <c:showPercent val="0"/>
          <c:showBubbleSize val="0"/>
        </c:dLbls>
        <c:smooth val="0"/>
        <c:axId val="385749648"/>
        <c:axId val="385747472"/>
      </c:lineChart>
      <c:catAx>
        <c:axId val="38574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747472"/>
        <c:crosses val="autoZero"/>
        <c:auto val="1"/>
        <c:lblAlgn val="ctr"/>
        <c:lblOffset val="100"/>
        <c:noMultiLvlLbl val="0"/>
      </c:catAx>
      <c:valAx>
        <c:axId val="3857474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749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UK Economic (Disbenefits)</a:t>
            </a:r>
          </a:p>
        </c:rich>
      </c:tx>
      <c:layout>
        <c:manualLayout>
          <c:xMode val="edge"/>
          <c:yMode val="edge"/>
          <c:x val="0.17339903898393993"/>
          <c:y val="3.881992167937231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'Charts - Finance this Qtr'!$C$2</c:f>
              <c:strCache>
                <c:ptCount val="1"/>
                <c:pt idx="0">
                  <c:v>Baseline</c:v>
                </c:pt>
              </c:strCache>
            </c:strRef>
          </c:tx>
          <c:spPr>
            <a:ln w="28575" cap="rnd">
              <a:solidFill>
                <a:schemeClr val="accent1"/>
              </a:solidFill>
              <a:round/>
            </a:ln>
            <a:effectLst/>
          </c:spPr>
          <c:marker>
            <c:symbol val="none"/>
          </c:marker>
          <c:cat>
            <c:strRef>
              <c:f>'Charts - Finance this Qtr'!$B$3:$B$10</c:f>
              <c:strCache>
                <c:ptCount val="8"/>
                <c:pt idx="0">
                  <c:v>Pre-2016/2017</c:v>
                </c:pt>
                <c:pt idx="1">
                  <c:v>2016/2017</c:v>
                </c:pt>
                <c:pt idx="2">
                  <c:v>2017/2018</c:v>
                </c:pt>
                <c:pt idx="3">
                  <c:v>2018/2019</c:v>
                </c:pt>
                <c:pt idx="4">
                  <c:v>2019/2020</c:v>
                </c:pt>
                <c:pt idx="5">
                  <c:v>2020/2021</c:v>
                </c:pt>
                <c:pt idx="6">
                  <c:v>2021/2022</c:v>
                </c:pt>
                <c:pt idx="7">
                  <c:v>Remaining Spend</c:v>
                </c:pt>
              </c:strCache>
            </c:strRef>
          </c:cat>
          <c:val>
            <c:numRef>
              <c:f>'Charts - Finance this Qtr'!$AG$3:$AG$10</c:f>
              <c:numCache>
                <c:formatCode>_("£"* #,##0.00_);_("£"* \(#,##0.00\);_("£"* "-"??_);_(@_)</c:formatCode>
                <c:ptCount val="8"/>
                <c:pt idx="0">
                  <c:v>0</c:v>
                </c:pt>
                <c:pt idx="1">
                  <c:v>0</c:v>
                </c:pt>
                <c:pt idx="2">
                  <c:v>0</c:v>
                </c:pt>
                <c:pt idx="3">
                  <c:v>0</c:v>
                </c:pt>
                <c:pt idx="4">
                  <c:v>0</c:v>
                </c:pt>
                <c:pt idx="5">
                  <c:v>0</c:v>
                </c:pt>
                <c:pt idx="6">
                  <c:v>0</c:v>
                </c:pt>
                <c:pt idx="7">
                  <c:v>0</c:v>
                </c:pt>
              </c:numCache>
            </c:numRef>
          </c:val>
          <c:smooth val="0"/>
        </c:ser>
        <c:ser>
          <c:idx val="1"/>
          <c:order val="1"/>
          <c:tx>
            <c:strRef>
              <c:f>'Charts - Finance this Qtr'!$N$2</c:f>
              <c:strCache>
                <c:ptCount val="1"/>
                <c:pt idx="0">
                  <c:v>Actual / Forecast</c:v>
                </c:pt>
              </c:strCache>
            </c:strRef>
          </c:tx>
          <c:spPr>
            <a:ln w="28575" cap="rnd">
              <a:solidFill>
                <a:schemeClr val="accent2"/>
              </a:solidFill>
              <a:round/>
            </a:ln>
            <a:effectLst/>
          </c:spPr>
          <c:marker>
            <c:symbol val="none"/>
          </c:marker>
          <c:cat>
            <c:strRef>
              <c:f>'Charts - Finance this Qtr'!$B$3:$B$10</c:f>
              <c:strCache>
                <c:ptCount val="8"/>
                <c:pt idx="0">
                  <c:v>Pre-2016/2017</c:v>
                </c:pt>
                <c:pt idx="1">
                  <c:v>2016/2017</c:v>
                </c:pt>
                <c:pt idx="2">
                  <c:v>2017/2018</c:v>
                </c:pt>
                <c:pt idx="3">
                  <c:v>2018/2019</c:v>
                </c:pt>
                <c:pt idx="4">
                  <c:v>2019/2020</c:v>
                </c:pt>
                <c:pt idx="5">
                  <c:v>2020/2021</c:v>
                </c:pt>
                <c:pt idx="6">
                  <c:v>2021/2022</c:v>
                </c:pt>
                <c:pt idx="7">
                  <c:v>Remaining Spend</c:v>
                </c:pt>
              </c:strCache>
            </c:strRef>
          </c:cat>
          <c:val>
            <c:numRef>
              <c:f>'Charts - Finance this Qtr'!$AH$3:$AH$10</c:f>
              <c:numCache>
                <c:formatCode>_("£"* #,##0.00_);_("£"* \(#,##0.00\);_("£"* "-"??_);_(@_)</c:formatCode>
                <c:ptCount val="8"/>
                <c:pt idx="0">
                  <c:v>0</c:v>
                </c:pt>
                <c:pt idx="1">
                  <c:v>0</c:v>
                </c:pt>
                <c:pt idx="2">
                  <c:v>0</c:v>
                </c:pt>
                <c:pt idx="3">
                  <c:v>0</c:v>
                </c:pt>
                <c:pt idx="4">
                  <c:v>0</c:v>
                </c:pt>
                <c:pt idx="5">
                  <c:v>0</c:v>
                </c:pt>
                <c:pt idx="6">
                  <c:v>0</c:v>
                </c:pt>
                <c:pt idx="7">
                  <c:v>0</c:v>
                </c:pt>
              </c:numCache>
            </c:numRef>
          </c:val>
          <c:smooth val="0"/>
        </c:ser>
        <c:dLbls>
          <c:showLegendKey val="0"/>
          <c:showVal val="0"/>
          <c:showCatName val="0"/>
          <c:showSerName val="0"/>
          <c:showPercent val="0"/>
          <c:showBubbleSize val="0"/>
        </c:dLbls>
        <c:smooth val="0"/>
        <c:axId val="385759440"/>
        <c:axId val="385755088"/>
      </c:lineChart>
      <c:catAx>
        <c:axId val="385759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755088"/>
        <c:crosses val="autoZero"/>
        <c:auto val="1"/>
        <c:lblAlgn val="ctr"/>
        <c:lblOffset val="100"/>
        <c:noMultiLvlLbl val="0"/>
      </c:catAx>
      <c:valAx>
        <c:axId val="3857550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7594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sng" strike="noStrike" kern="1200" spc="0" baseline="0">
                <a:solidFill>
                  <a:schemeClr val="tx1">
                    <a:lumMod val="65000"/>
                    <a:lumOff val="35000"/>
                  </a:schemeClr>
                </a:solidFill>
                <a:latin typeface="+mn-lt"/>
                <a:ea typeface="+mn-ea"/>
                <a:cs typeface="+mn-cs"/>
              </a:defRPr>
            </a:pPr>
            <a:r>
              <a:rPr lang="en-US" u="sng"/>
              <a:t>CDEL costs, over the last 2</a:t>
            </a:r>
            <a:r>
              <a:rPr lang="en-US" u="sng" baseline="0"/>
              <a:t> </a:t>
            </a:r>
            <a:r>
              <a:rPr lang="en-US" u="sng"/>
              <a:t>Quarters</a:t>
            </a:r>
          </a:p>
        </c:rich>
      </c:tx>
      <c:overlay val="0"/>
      <c:spPr>
        <a:noFill/>
        <a:ln>
          <a:noFill/>
        </a:ln>
        <a:effectLst/>
      </c:spPr>
      <c:txPr>
        <a:bodyPr rot="0" spcFirstLastPara="1" vertOverflow="ellipsis" vert="horz" wrap="square" anchor="ctr" anchorCtr="1"/>
        <a:lstStyle/>
        <a:p>
          <a:pPr>
            <a:defRPr sz="1400" b="0" i="0" u="sng"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Accuracy!$C$766</c:f>
              <c:strCache>
                <c:ptCount val="1"/>
                <c:pt idx="0">
                  <c:v>One off costs TOTAL (Baseline)</c:v>
                </c:pt>
              </c:strCache>
            </c:strRef>
          </c:tx>
          <c:spPr>
            <a:ln w="28575" cap="rnd">
              <a:solidFill>
                <a:schemeClr val="accent1">
                  <a:lumMod val="60000"/>
                  <a:lumOff val="40000"/>
                </a:schemeClr>
              </a:solidFill>
              <a:round/>
            </a:ln>
            <a:effectLst/>
          </c:spPr>
          <c:marker>
            <c:symbol val="none"/>
          </c:marker>
          <c:cat>
            <c:strRef>
              <c:extLst>
                <c:ext xmlns:c15="http://schemas.microsoft.com/office/drawing/2012/chart" uri="{02D57815-91ED-43cb-92C2-25804820EDAC}">
                  <c15:fullRef>
                    <c15:sqref>Accuracy!$D$765:$L$765</c15:sqref>
                  </c15:fullRef>
                </c:ext>
              </c:extLst>
              <c:f>(Accuracy!$D$765:$G$765,Accuracy!$I$765:$L$765)</c:f>
              <c:strCache>
                <c:ptCount val="2"/>
                <c:pt idx="0">
                  <c:v>Q1 1617</c:v>
                </c:pt>
                <c:pt idx="1">
                  <c:v>Q2 1617</c:v>
                </c:pt>
              </c:strCache>
            </c:strRef>
          </c:cat>
          <c:val>
            <c:numRef>
              <c:extLst>
                <c:ext xmlns:c15="http://schemas.microsoft.com/office/drawing/2012/chart" uri="{02D57815-91ED-43cb-92C2-25804820EDAC}">
                  <c15:fullRef>
                    <c15:sqref>Accuracy!$D$766:$L$766</c15:sqref>
                  </c15:fullRef>
                </c:ext>
              </c:extLst>
              <c:f>(Accuracy!$D$766:$G$766,Accuracy!$I$766:$L$766)</c:f>
              <c:numCache>
                <c:formatCode>_("£"* #,##0.00_);_("£"* \(#,##0.00\);_("£"* "-"??_);_(@_)</c:formatCode>
                <c:ptCount val="2"/>
                <c:pt idx="0">
                  <c:v>#N/A</c:v>
                </c:pt>
                <c:pt idx="1">
                  <c:v>0</c:v>
                </c:pt>
              </c:numCache>
            </c:numRef>
          </c:val>
          <c:smooth val="0"/>
        </c:ser>
        <c:ser>
          <c:idx val="1"/>
          <c:order val="1"/>
          <c:tx>
            <c:strRef>
              <c:f>Accuracy!$C$767</c:f>
              <c:strCache>
                <c:ptCount val="1"/>
                <c:pt idx="0">
                  <c:v>Recurring NEW Costs TOTAL (Baseline)</c:v>
                </c:pt>
              </c:strCache>
            </c:strRef>
          </c:tx>
          <c:spPr>
            <a:ln w="28575" cap="rnd">
              <a:solidFill>
                <a:schemeClr val="accent2">
                  <a:lumMod val="60000"/>
                  <a:lumOff val="40000"/>
                </a:schemeClr>
              </a:solidFill>
              <a:round/>
            </a:ln>
            <a:effectLst/>
          </c:spPr>
          <c:marker>
            <c:symbol val="none"/>
          </c:marker>
          <c:cat>
            <c:strRef>
              <c:extLst>
                <c:ext xmlns:c15="http://schemas.microsoft.com/office/drawing/2012/chart" uri="{02D57815-91ED-43cb-92C2-25804820EDAC}">
                  <c15:fullRef>
                    <c15:sqref>Accuracy!$D$765:$L$765</c15:sqref>
                  </c15:fullRef>
                </c:ext>
              </c:extLst>
              <c:f>(Accuracy!$D$765:$G$765,Accuracy!$I$765:$L$765)</c:f>
              <c:strCache>
                <c:ptCount val="2"/>
                <c:pt idx="0">
                  <c:v>Q1 1617</c:v>
                </c:pt>
                <c:pt idx="1">
                  <c:v>Q2 1617</c:v>
                </c:pt>
              </c:strCache>
            </c:strRef>
          </c:cat>
          <c:val>
            <c:numRef>
              <c:extLst>
                <c:ext xmlns:c15="http://schemas.microsoft.com/office/drawing/2012/chart" uri="{02D57815-91ED-43cb-92C2-25804820EDAC}">
                  <c15:fullRef>
                    <c15:sqref>Accuracy!$D$767:$L$767</c15:sqref>
                  </c15:fullRef>
                </c:ext>
              </c:extLst>
              <c:f>(Accuracy!$D$767:$G$767,Accuracy!$I$767:$L$767)</c:f>
              <c:numCache>
                <c:formatCode>_("£"* #,##0.00_);_("£"* \(#,##0.00\);_("£"* "-"??_);_(@_)</c:formatCode>
                <c:ptCount val="2"/>
                <c:pt idx="0">
                  <c:v>#N/A</c:v>
                </c:pt>
                <c:pt idx="1">
                  <c:v>0</c:v>
                </c:pt>
              </c:numCache>
            </c:numRef>
          </c:val>
          <c:smooth val="0"/>
        </c:ser>
        <c:ser>
          <c:idx val="2"/>
          <c:order val="2"/>
          <c:tx>
            <c:strRef>
              <c:f>Accuracy!$C$768</c:f>
              <c:strCache>
                <c:ptCount val="1"/>
                <c:pt idx="0">
                  <c:v>Recurring OLD Costs TOTAL (Baseline)</c:v>
                </c:pt>
              </c:strCache>
            </c:strRef>
          </c:tx>
          <c:spPr>
            <a:ln w="28575" cap="rnd">
              <a:solidFill>
                <a:schemeClr val="bg2">
                  <a:lumMod val="75000"/>
                </a:schemeClr>
              </a:solidFill>
              <a:round/>
            </a:ln>
            <a:effectLst/>
          </c:spPr>
          <c:marker>
            <c:symbol val="none"/>
          </c:marker>
          <c:cat>
            <c:strRef>
              <c:extLst>
                <c:ext xmlns:c15="http://schemas.microsoft.com/office/drawing/2012/chart" uri="{02D57815-91ED-43cb-92C2-25804820EDAC}">
                  <c15:fullRef>
                    <c15:sqref>Accuracy!$D$765:$L$765</c15:sqref>
                  </c15:fullRef>
                </c:ext>
              </c:extLst>
              <c:f>(Accuracy!$D$765:$G$765,Accuracy!$I$765:$L$765)</c:f>
              <c:strCache>
                <c:ptCount val="2"/>
                <c:pt idx="0">
                  <c:v>Q1 1617</c:v>
                </c:pt>
                <c:pt idx="1">
                  <c:v>Q2 1617</c:v>
                </c:pt>
              </c:strCache>
            </c:strRef>
          </c:cat>
          <c:val>
            <c:numRef>
              <c:extLst>
                <c:ext xmlns:c15="http://schemas.microsoft.com/office/drawing/2012/chart" uri="{02D57815-91ED-43cb-92C2-25804820EDAC}">
                  <c15:fullRef>
                    <c15:sqref>Accuracy!$D$768:$L$768</c15:sqref>
                  </c15:fullRef>
                </c:ext>
              </c:extLst>
              <c:f>(Accuracy!$D$768:$G$768,Accuracy!$I$768:$L$768)</c:f>
              <c:numCache>
                <c:formatCode>_("£"* #,##0.00_);_("£"* \(#,##0.00\);_("£"* "-"??_);_(@_)</c:formatCode>
                <c:ptCount val="2"/>
                <c:pt idx="0">
                  <c:v>#N/A</c:v>
                </c:pt>
                <c:pt idx="1">
                  <c:v>0</c:v>
                </c:pt>
              </c:numCache>
            </c:numRef>
          </c:val>
          <c:smooth val="0"/>
        </c:ser>
        <c:ser>
          <c:idx val="3"/>
          <c:order val="3"/>
          <c:tx>
            <c:strRef>
              <c:f>Accuracy!$C$769</c:f>
              <c:strCache>
                <c:ptCount val="1"/>
                <c:pt idx="0">
                  <c:v>Total TOTAL (Baseline)</c:v>
                </c:pt>
              </c:strCache>
            </c:strRef>
          </c:tx>
          <c:spPr>
            <a:ln w="28575" cap="rnd">
              <a:solidFill>
                <a:schemeClr val="accent6">
                  <a:lumMod val="60000"/>
                  <a:lumOff val="40000"/>
                </a:schemeClr>
              </a:solidFill>
              <a:round/>
            </a:ln>
            <a:effectLst/>
          </c:spPr>
          <c:marker>
            <c:symbol val="none"/>
          </c:marker>
          <c:cat>
            <c:strRef>
              <c:extLst>
                <c:ext xmlns:c15="http://schemas.microsoft.com/office/drawing/2012/chart" uri="{02D57815-91ED-43cb-92C2-25804820EDAC}">
                  <c15:fullRef>
                    <c15:sqref>Accuracy!$D$765:$L$765</c15:sqref>
                  </c15:fullRef>
                </c:ext>
              </c:extLst>
              <c:f>(Accuracy!$D$765:$G$765,Accuracy!$I$765:$L$765)</c:f>
              <c:strCache>
                <c:ptCount val="2"/>
                <c:pt idx="0">
                  <c:v>Q1 1617</c:v>
                </c:pt>
                <c:pt idx="1">
                  <c:v>Q2 1617</c:v>
                </c:pt>
              </c:strCache>
            </c:strRef>
          </c:cat>
          <c:val>
            <c:numRef>
              <c:extLst>
                <c:ext xmlns:c15="http://schemas.microsoft.com/office/drawing/2012/chart" uri="{02D57815-91ED-43cb-92C2-25804820EDAC}">
                  <c15:fullRef>
                    <c15:sqref>Accuracy!$D$769:$L$769</c15:sqref>
                  </c15:fullRef>
                </c:ext>
              </c:extLst>
              <c:f>(Accuracy!$D$769:$G$769,Accuracy!$I$769:$L$769)</c:f>
              <c:numCache>
                <c:formatCode>_("£"* #,##0.00_);_("£"* \(#,##0.00\);_("£"* "-"??_);_(@_)</c:formatCode>
                <c:ptCount val="2"/>
                <c:pt idx="0">
                  <c:v>#N/A</c:v>
                </c:pt>
                <c:pt idx="1">
                  <c:v>0</c:v>
                </c:pt>
              </c:numCache>
            </c:numRef>
          </c:val>
          <c:smooth val="0"/>
        </c:ser>
        <c:ser>
          <c:idx val="4"/>
          <c:order val="4"/>
          <c:tx>
            <c:strRef>
              <c:f>Accuracy!$C$770</c:f>
              <c:strCache>
                <c:ptCount val="1"/>
                <c:pt idx="0">
                  <c:v>One off costs TOTAL (Forecast)</c:v>
                </c:pt>
              </c:strCache>
            </c:strRef>
          </c:tx>
          <c:spPr>
            <a:ln w="28575" cap="rnd">
              <a:solidFill>
                <a:schemeClr val="accent1">
                  <a:lumMod val="75000"/>
                </a:schemeClr>
              </a:solidFill>
              <a:round/>
            </a:ln>
            <a:effectLst/>
          </c:spPr>
          <c:marker>
            <c:symbol val="none"/>
          </c:marker>
          <c:cat>
            <c:strRef>
              <c:extLst>
                <c:ext xmlns:c15="http://schemas.microsoft.com/office/drawing/2012/chart" uri="{02D57815-91ED-43cb-92C2-25804820EDAC}">
                  <c15:fullRef>
                    <c15:sqref>Accuracy!$D$765:$L$765</c15:sqref>
                  </c15:fullRef>
                </c:ext>
              </c:extLst>
              <c:f>(Accuracy!$D$765:$G$765,Accuracy!$I$765:$L$765)</c:f>
              <c:strCache>
                <c:ptCount val="2"/>
                <c:pt idx="0">
                  <c:v>Q1 1617</c:v>
                </c:pt>
                <c:pt idx="1">
                  <c:v>Q2 1617</c:v>
                </c:pt>
              </c:strCache>
            </c:strRef>
          </c:cat>
          <c:val>
            <c:numRef>
              <c:extLst>
                <c:ext xmlns:c15="http://schemas.microsoft.com/office/drawing/2012/chart" uri="{02D57815-91ED-43cb-92C2-25804820EDAC}">
                  <c15:fullRef>
                    <c15:sqref>Accuracy!$D$770:$L$770</c15:sqref>
                  </c15:fullRef>
                </c:ext>
              </c:extLst>
              <c:f>(Accuracy!$D$770:$G$770,Accuracy!$I$770:$L$770)</c:f>
              <c:numCache>
                <c:formatCode>_("£"* #,##0.00_);_("£"* \(#,##0.00\);_("£"* "-"??_);_(@_)</c:formatCode>
                <c:ptCount val="2"/>
                <c:pt idx="0">
                  <c:v>#N/A</c:v>
                </c:pt>
                <c:pt idx="1">
                  <c:v>0</c:v>
                </c:pt>
              </c:numCache>
            </c:numRef>
          </c:val>
          <c:smooth val="0"/>
        </c:ser>
        <c:ser>
          <c:idx val="5"/>
          <c:order val="5"/>
          <c:tx>
            <c:strRef>
              <c:f>Accuracy!$C$771</c:f>
              <c:strCache>
                <c:ptCount val="1"/>
                <c:pt idx="0">
                  <c:v>Recurring NEW Costs TOTAL (Forecast)</c:v>
                </c:pt>
              </c:strCache>
            </c:strRef>
          </c:tx>
          <c:spPr>
            <a:ln w="28575" cap="rnd">
              <a:solidFill>
                <a:schemeClr val="accent2">
                  <a:lumMod val="75000"/>
                </a:schemeClr>
              </a:solidFill>
              <a:round/>
            </a:ln>
            <a:effectLst/>
          </c:spPr>
          <c:marker>
            <c:symbol val="none"/>
          </c:marker>
          <c:cat>
            <c:strRef>
              <c:extLst>
                <c:ext xmlns:c15="http://schemas.microsoft.com/office/drawing/2012/chart" uri="{02D57815-91ED-43cb-92C2-25804820EDAC}">
                  <c15:fullRef>
                    <c15:sqref>Accuracy!$D$765:$L$765</c15:sqref>
                  </c15:fullRef>
                </c:ext>
              </c:extLst>
              <c:f>(Accuracy!$D$765:$G$765,Accuracy!$I$765:$L$765)</c:f>
              <c:strCache>
                <c:ptCount val="2"/>
                <c:pt idx="0">
                  <c:v>Q1 1617</c:v>
                </c:pt>
                <c:pt idx="1">
                  <c:v>Q2 1617</c:v>
                </c:pt>
              </c:strCache>
            </c:strRef>
          </c:cat>
          <c:val>
            <c:numRef>
              <c:extLst>
                <c:ext xmlns:c15="http://schemas.microsoft.com/office/drawing/2012/chart" uri="{02D57815-91ED-43cb-92C2-25804820EDAC}">
                  <c15:fullRef>
                    <c15:sqref>Accuracy!$D$771:$L$771</c15:sqref>
                  </c15:fullRef>
                </c:ext>
              </c:extLst>
              <c:f>(Accuracy!$D$771:$G$771,Accuracy!$I$771:$L$771)</c:f>
              <c:numCache>
                <c:formatCode>_("£"* #,##0.00_);_("£"* \(#,##0.00\);_("£"* "-"??_);_(@_)</c:formatCode>
                <c:ptCount val="2"/>
                <c:pt idx="0">
                  <c:v>#N/A</c:v>
                </c:pt>
                <c:pt idx="1">
                  <c:v>0</c:v>
                </c:pt>
              </c:numCache>
            </c:numRef>
          </c:val>
          <c:smooth val="0"/>
        </c:ser>
        <c:ser>
          <c:idx val="6"/>
          <c:order val="6"/>
          <c:tx>
            <c:strRef>
              <c:f>Accuracy!$C$772</c:f>
              <c:strCache>
                <c:ptCount val="1"/>
                <c:pt idx="0">
                  <c:v>Recurring OLD Costs TOTAL(Forecast)</c:v>
                </c:pt>
              </c:strCache>
            </c:strRef>
          </c:tx>
          <c:spPr>
            <a:ln w="28575" cap="rnd">
              <a:solidFill>
                <a:schemeClr val="bg2">
                  <a:lumMod val="25000"/>
                </a:schemeClr>
              </a:solidFill>
              <a:round/>
            </a:ln>
            <a:effectLst/>
          </c:spPr>
          <c:marker>
            <c:symbol val="none"/>
          </c:marker>
          <c:cat>
            <c:strRef>
              <c:extLst>
                <c:ext xmlns:c15="http://schemas.microsoft.com/office/drawing/2012/chart" uri="{02D57815-91ED-43cb-92C2-25804820EDAC}">
                  <c15:fullRef>
                    <c15:sqref>Accuracy!$D$765:$L$765</c15:sqref>
                  </c15:fullRef>
                </c:ext>
              </c:extLst>
              <c:f>(Accuracy!$D$765:$G$765,Accuracy!$I$765:$L$765)</c:f>
              <c:strCache>
                <c:ptCount val="2"/>
                <c:pt idx="0">
                  <c:v>Q1 1617</c:v>
                </c:pt>
                <c:pt idx="1">
                  <c:v>Q2 1617</c:v>
                </c:pt>
              </c:strCache>
            </c:strRef>
          </c:cat>
          <c:val>
            <c:numRef>
              <c:extLst>
                <c:ext xmlns:c15="http://schemas.microsoft.com/office/drawing/2012/chart" uri="{02D57815-91ED-43cb-92C2-25804820EDAC}">
                  <c15:fullRef>
                    <c15:sqref>Accuracy!$D$772:$L$772</c15:sqref>
                  </c15:fullRef>
                </c:ext>
              </c:extLst>
              <c:f>(Accuracy!$D$772:$G$772,Accuracy!$I$772:$L$772)</c:f>
              <c:numCache>
                <c:formatCode>_("£"* #,##0.00_);_("£"* \(#,##0.00\);_("£"* "-"??_);_(@_)</c:formatCode>
                <c:ptCount val="2"/>
                <c:pt idx="0">
                  <c:v>#N/A</c:v>
                </c:pt>
                <c:pt idx="1">
                  <c:v>0</c:v>
                </c:pt>
              </c:numCache>
            </c:numRef>
          </c:val>
          <c:smooth val="0"/>
        </c:ser>
        <c:ser>
          <c:idx val="7"/>
          <c:order val="7"/>
          <c:tx>
            <c:strRef>
              <c:f>Accuracy!$C$773</c:f>
              <c:strCache>
                <c:ptCount val="1"/>
                <c:pt idx="0">
                  <c:v>Total TOTAL (Forecast)</c:v>
                </c:pt>
              </c:strCache>
            </c:strRef>
          </c:tx>
          <c:spPr>
            <a:ln w="28575" cap="rnd">
              <a:solidFill>
                <a:schemeClr val="accent6">
                  <a:lumMod val="75000"/>
                </a:schemeClr>
              </a:solidFill>
              <a:round/>
            </a:ln>
            <a:effectLst/>
          </c:spPr>
          <c:marker>
            <c:symbol val="none"/>
          </c:marker>
          <c:cat>
            <c:strRef>
              <c:extLst>
                <c:ext xmlns:c15="http://schemas.microsoft.com/office/drawing/2012/chart" uri="{02D57815-91ED-43cb-92C2-25804820EDAC}">
                  <c15:fullRef>
                    <c15:sqref>Accuracy!$D$765:$L$765</c15:sqref>
                  </c15:fullRef>
                </c:ext>
              </c:extLst>
              <c:f>(Accuracy!$D$765:$G$765,Accuracy!$I$765:$L$765)</c:f>
              <c:strCache>
                <c:ptCount val="2"/>
                <c:pt idx="0">
                  <c:v>Q1 1617</c:v>
                </c:pt>
                <c:pt idx="1">
                  <c:v>Q2 1617</c:v>
                </c:pt>
              </c:strCache>
            </c:strRef>
          </c:cat>
          <c:val>
            <c:numRef>
              <c:extLst>
                <c:ext xmlns:c15="http://schemas.microsoft.com/office/drawing/2012/chart" uri="{02D57815-91ED-43cb-92C2-25804820EDAC}">
                  <c15:fullRef>
                    <c15:sqref>Accuracy!$D$773:$L$773</c15:sqref>
                  </c15:fullRef>
                </c:ext>
              </c:extLst>
              <c:f>(Accuracy!$D$773:$G$773,Accuracy!$I$773:$L$773)</c:f>
              <c:numCache>
                <c:formatCode>_("£"* #,##0.00_);_("£"* \(#,##0.00\);_("£"* "-"??_);_(@_)</c:formatCode>
                <c:ptCount val="2"/>
                <c:pt idx="0">
                  <c:v>#N/A</c:v>
                </c:pt>
                <c:pt idx="1">
                  <c:v>0</c:v>
                </c:pt>
              </c:numCache>
            </c:numRef>
          </c:val>
          <c:smooth val="0"/>
        </c:ser>
        <c:dLbls>
          <c:showLegendKey val="0"/>
          <c:showVal val="0"/>
          <c:showCatName val="0"/>
          <c:showSerName val="0"/>
          <c:showPercent val="0"/>
          <c:showBubbleSize val="0"/>
        </c:dLbls>
        <c:smooth val="0"/>
        <c:axId val="183363056"/>
        <c:axId val="183365232"/>
      </c:lineChart>
      <c:catAx>
        <c:axId val="183363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65232"/>
        <c:crosses val="autoZero"/>
        <c:auto val="1"/>
        <c:lblAlgn val="ctr"/>
        <c:lblOffset val="100"/>
        <c:noMultiLvlLbl val="0"/>
      </c:catAx>
      <c:valAx>
        <c:axId val="183365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£million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63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sng" strike="noStrike" kern="1200" spc="0" baseline="0">
                <a:solidFill>
                  <a:schemeClr val="tx1">
                    <a:lumMod val="65000"/>
                    <a:lumOff val="35000"/>
                  </a:schemeClr>
                </a:solidFill>
                <a:latin typeface="+mn-lt"/>
                <a:ea typeface="+mn-ea"/>
                <a:cs typeface="+mn-cs"/>
              </a:defRPr>
            </a:pPr>
            <a:r>
              <a:rPr lang="en-US" u="sng"/>
              <a:t>Non-Gov costs, over the last 2 Quarters</a:t>
            </a:r>
          </a:p>
        </c:rich>
      </c:tx>
      <c:overlay val="0"/>
      <c:spPr>
        <a:noFill/>
        <a:ln>
          <a:noFill/>
        </a:ln>
        <a:effectLst/>
      </c:spPr>
      <c:txPr>
        <a:bodyPr rot="0" spcFirstLastPara="1" vertOverflow="ellipsis" vert="horz" wrap="square" anchor="ctr" anchorCtr="1"/>
        <a:lstStyle/>
        <a:p>
          <a:pPr>
            <a:defRPr sz="1400" b="0" i="0" u="sng"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Accuracy!$C$777</c:f>
              <c:strCache>
                <c:ptCount val="1"/>
                <c:pt idx="0">
                  <c:v>Total TOTAL (Baseline)</c:v>
                </c:pt>
              </c:strCache>
            </c:strRef>
          </c:tx>
          <c:spPr>
            <a:ln w="28575" cap="rnd">
              <a:solidFill>
                <a:schemeClr val="accent1"/>
              </a:solidFill>
              <a:round/>
            </a:ln>
            <a:effectLst/>
          </c:spPr>
          <c:marker>
            <c:symbol val="none"/>
          </c:marker>
          <c:cat>
            <c:strRef>
              <c:extLst>
                <c:ext xmlns:c15="http://schemas.microsoft.com/office/drawing/2012/chart" uri="{02D57815-91ED-43cb-92C2-25804820EDAC}">
                  <c15:fullRef>
                    <c15:sqref>Accuracy!$D$776:$L$776</c15:sqref>
                  </c15:fullRef>
                </c:ext>
              </c:extLst>
              <c:f>(Accuracy!$D$776:$G$776,Accuracy!$I$776:$L$776)</c:f>
              <c:strCache>
                <c:ptCount val="2"/>
                <c:pt idx="0">
                  <c:v>Q1 1617</c:v>
                </c:pt>
                <c:pt idx="1">
                  <c:v>Q2 1617</c:v>
                </c:pt>
              </c:strCache>
            </c:strRef>
          </c:cat>
          <c:val>
            <c:numRef>
              <c:extLst>
                <c:ext xmlns:c15="http://schemas.microsoft.com/office/drawing/2012/chart" uri="{02D57815-91ED-43cb-92C2-25804820EDAC}">
                  <c15:fullRef>
                    <c15:sqref>Accuracy!$D$777:$L$777</c15:sqref>
                  </c15:fullRef>
                </c:ext>
              </c:extLst>
              <c:f>(Accuracy!$D$777:$G$777,Accuracy!$I$777:$L$777)</c:f>
              <c:numCache>
                <c:formatCode>_("£"* #,##0.00_);_("£"* \(#,##0.00\);_("£"* "-"??_);_(@_)</c:formatCode>
                <c:ptCount val="2"/>
                <c:pt idx="0">
                  <c:v>#N/A</c:v>
                </c:pt>
                <c:pt idx="1">
                  <c:v>0</c:v>
                </c:pt>
              </c:numCache>
            </c:numRef>
          </c:val>
          <c:smooth val="0"/>
        </c:ser>
        <c:ser>
          <c:idx val="1"/>
          <c:order val="1"/>
          <c:tx>
            <c:strRef>
              <c:f>Accuracy!$C$778</c:f>
              <c:strCache>
                <c:ptCount val="1"/>
                <c:pt idx="0">
                  <c:v>Total TOTAL (Forecast)</c:v>
                </c:pt>
              </c:strCache>
            </c:strRef>
          </c:tx>
          <c:spPr>
            <a:ln w="28575" cap="rnd">
              <a:solidFill>
                <a:schemeClr val="accent2"/>
              </a:solidFill>
              <a:round/>
            </a:ln>
            <a:effectLst/>
          </c:spPr>
          <c:marker>
            <c:symbol val="none"/>
          </c:marker>
          <c:cat>
            <c:strRef>
              <c:extLst>
                <c:ext xmlns:c15="http://schemas.microsoft.com/office/drawing/2012/chart" uri="{02D57815-91ED-43cb-92C2-25804820EDAC}">
                  <c15:fullRef>
                    <c15:sqref>Accuracy!$D$776:$L$776</c15:sqref>
                  </c15:fullRef>
                </c:ext>
              </c:extLst>
              <c:f>(Accuracy!$D$776:$G$776,Accuracy!$I$776:$L$776)</c:f>
              <c:strCache>
                <c:ptCount val="2"/>
                <c:pt idx="0">
                  <c:v>Q1 1617</c:v>
                </c:pt>
                <c:pt idx="1">
                  <c:v>Q2 1617</c:v>
                </c:pt>
              </c:strCache>
            </c:strRef>
          </c:cat>
          <c:val>
            <c:numRef>
              <c:extLst>
                <c:ext xmlns:c15="http://schemas.microsoft.com/office/drawing/2012/chart" uri="{02D57815-91ED-43cb-92C2-25804820EDAC}">
                  <c15:fullRef>
                    <c15:sqref>Accuracy!$D$778:$L$778</c15:sqref>
                  </c15:fullRef>
                </c:ext>
              </c:extLst>
              <c:f>(Accuracy!$D$778:$G$778,Accuracy!$I$778:$L$778)</c:f>
              <c:numCache>
                <c:formatCode>_("£"* #,##0.00_);_("£"* \(#,##0.00\);_("£"* "-"??_);_(@_)</c:formatCode>
                <c:ptCount val="2"/>
                <c:pt idx="0">
                  <c:v>#N/A</c:v>
                </c:pt>
                <c:pt idx="1">
                  <c:v>0</c:v>
                </c:pt>
              </c:numCache>
            </c:numRef>
          </c:val>
          <c:smooth val="0"/>
        </c:ser>
        <c:dLbls>
          <c:showLegendKey val="0"/>
          <c:showVal val="0"/>
          <c:showCatName val="0"/>
          <c:showSerName val="0"/>
          <c:showPercent val="0"/>
          <c:showBubbleSize val="0"/>
        </c:dLbls>
        <c:smooth val="0"/>
        <c:axId val="384208720"/>
        <c:axId val="384215248"/>
      </c:lineChart>
      <c:catAx>
        <c:axId val="384208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215248"/>
        <c:crosses val="autoZero"/>
        <c:auto val="1"/>
        <c:lblAlgn val="ctr"/>
        <c:lblOffset val="100"/>
        <c:noMultiLvlLbl val="0"/>
      </c:catAx>
      <c:valAx>
        <c:axId val="384215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£million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208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sng" strike="noStrike" kern="1200" spc="0" baseline="0">
                <a:solidFill>
                  <a:schemeClr val="tx1">
                    <a:lumMod val="65000"/>
                    <a:lumOff val="35000"/>
                  </a:schemeClr>
                </a:solidFill>
                <a:latin typeface="+mn-lt"/>
                <a:ea typeface="+mn-ea"/>
                <a:cs typeface="+mn-cs"/>
              </a:defRPr>
            </a:pPr>
            <a:r>
              <a:rPr lang="en-US" u="sng"/>
              <a:t>Benefits, over the last 2 Quarters</a:t>
            </a:r>
          </a:p>
        </c:rich>
      </c:tx>
      <c:overlay val="0"/>
      <c:spPr>
        <a:noFill/>
        <a:ln>
          <a:noFill/>
        </a:ln>
        <a:effectLst/>
      </c:spPr>
      <c:txPr>
        <a:bodyPr rot="0" spcFirstLastPara="1" vertOverflow="ellipsis" vert="horz" wrap="square" anchor="ctr" anchorCtr="1"/>
        <a:lstStyle/>
        <a:p>
          <a:pPr>
            <a:defRPr sz="1400" b="0" i="0" u="sng"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Accuracy!$H$787</c:f>
              <c:strCache>
                <c:ptCount val="1"/>
                <c:pt idx="0">
                  <c:v>Cashable TOTAL (Baseline)</c:v>
                </c:pt>
              </c:strCache>
            </c:strRef>
          </c:tx>
          <c:spPr>
            <a:ln w="28575" cap="rnd">
              <a:solidFill>
                <a:schemeClr val="accent1">
                  <a:lumMod val="60000"/>
                  <a:lumOff val="40000"/>
                </a:schemeClr>
              </a:solidFill>
              <a:round/>
            </a:ln>
            <a:effectLst/>
          </c:spPr>
          <c:marker>
            <c:symbol val="none"/>
          </c:marker>
          <c:cat>
            <c:strRef>
              <c:f>Accuracy!$I$786:$J$786</c:f>
              <c:strCache>
                <c:ptCount val="2"/>
                <c:pt idx="0">
                  <c:v>Q1 1617</c:v>
                </c:pt>
                <c:pt idx="1">
                  <c:v>Q2 1617</c:v>
                </c:pt>
              </c:strCache>
            </c:strRef>
          </c:cat>
          <c:val>
            <c:numRef>
              <c:f>Accuracy!$I$787:$J$787</c:f>
              <c:numCache>
                <c:formatCode>_("£"* #,##0.00_);_("£"* \(#,##0.00\);_("£"* "-"??_);_(@_)</c:formatCode>
                <c:ptCount val="2"/>
                <c:pt idx="0">
                  <c:v>#N/A</c:v>
                </c:pt>
                <c:pt idx="1">
                  <c:v>0</c:v>
                </c:pt>
              </c:numCache>
            </c:numRef>
          </c:val>
          <c:smooth val="0"/>
        </c:ser>
        <c:ser>
          <c:idx val="1"/>
          <c:order val="1"/>
          <c:tx>
            <c:strRef>
              <c:f>Accuracy!$H$788</c:f>
              <c:strCache>
                <c:ptCount val="1"/>
                <c:pt idx="0">
                  <c:v>Non-Cashable TOTAL (Baseline)</c:v>
                </c:pt>
              </c:strCache>
            </c:strRef>
          </c:tx>
          <c:spPr>
            <a:ln w="28575" cap="rnd">
              <a:solidFill>
                <a:schemeClr val="accent2">
                  <a:lumMod val="60000"/>
                  <a:lumOff val="40000"/>
                </a:schemeClr>
              </a:solidFill>
              <a:round/>
            </a:ln>
            <a:effectLst/>
          </c:spPr>
          <c:marker>
            <c:symbol val="none"/>
          </c:marker>
          <c:cat>
            <c:strRef>
              <c:f>Accuracy!$I$786:$J$786</c:f>
              <c:strCache>
                <c:ptCount val="2"/>
                <c:pt idx="0">
                  <c:v>Q1 1617</c:v>
                </c:pt>
                <c:pt idx="1">
                  <c:v>Q2 1617</c:v>
                </c:pt>
              </c:strCache>
            </c:strRef>
          </c:cat>
          <c:val>
            <c:numRef>
              <c:f>Accuracy!$I$788:$J$788</c:f>
              <c:numCache>
                <c:formatCode>_("£"* #,##0.00_);_("£"* \(#,##0.00\);_("£"* "-"??_);_(@_)</c:formatCode>
                <c:ptCount val="2"/>
                <c:pt idx="0">
                  <c:v>#N/A</c:v>
                </c:pt>
                <c:pt idx="1">
                  <c:v>0</c:v>
                </c:pt>
              </c:numCache>
            </c:numRef>
          </c:val>
          <c:smooth val="0"/>
        </c:ser>
        <c:ser>
          <c:idx val="2"/>
          <c:order val="2"/>
          <c:tx>
            <c:strRef>
              <c:f>Accuracy!$H$789</c:f>
              <c:strCache>
                <c:ptCount val="1"/>
                <c:pt idx="0">
                  <c:v>Disbenefits (Baseline)</c:v>
                </c:pt>
              </c:strCache>
            </c:strRef>
          </c:tx>
          <c:spPr>
            <a:ln w="28575" cap="rnd">
              <a:solidFill>
                <a:schemeClr val="bg2">
                  <a:lumMod val="75000"/>
                </a:schemeClr>
              </a:solidFill>
              <a:round/>
            </a:ln>
            <a:effectLst/>
          </c:spPr>
          <c:marker>
            <c:symbol val="none"/>
          </c:marker>
          <c:cat>
            <c:strRef>
              <c:f>Accuracy!$I$786:$J$786</c:f>
              <c:strCache>
                <c:ptCount val="2"/>
                <c:pt idx="0">
                  <c:v>Q1 1617</c:v>
                </c:pt>
                <c:pt idx="1">
                  <c:v>Q2 1617</c:v>
                </c:pt>
              </c:strCache>
            </c:strRef>
          </c:cat>
          <c:val>
            <c:numRef>
              <c:f>Accuracy!$I$789:$J$789</c:f>
              <c:numCache>
                <c:formatCode>_("£"* #,##0.00_);_("£"* \(#,##0.00\);_("£"* "-"??_);_(@_)</c:formatCode>
                <c:ptCount val="2"/>
                <c:pt idx="0">
                  <c:v>#N/A</c:v>
                </c:pt>
                <c:pt idx="1">
                  <c:v>0</c:v>
                </c:pt>
              </c:numCache>
            </c:numRef>
          </c:val>
          <c:smooth val="0"/>
        </c:ser>
        <c:ser>
          <c:idx val="3"/>
          <c:order val="3"/>
          <c:tx>
            <c:strRef>
              <c:f>Accuracy!$H$790</c:f>
              <c:strCache>
                <c:ptCount val="1"/>
                <c:pt idx="0">
                  <c:v>UK Economic inc Private Partner TOTAL (Baseline)</c:v>
                </c:pt>
              </c:strCache>
            </c:strRef>
          </c:tx>
          <c:spPr>
            <a:ln w="28575" cap="rnd">
              <a:solidFill>
                <a:srgbClr val="FF99FF"/>
              </a:solidFill>
              <a:round/>
            </a:ln>
            <a:effectLst/>
          </c:spPr>
          <c:marker>
            <c:symbol val="none"/>
          </c:marker>
          <c:cat>
            <c:strRef>
              <c:f>Accuracy!$I$786:$J$786</c:f>
              <c:strCache>
                <c:ptCount val="2"/>
                <c:pt idx="0">
                  <c:v>Q1 1617</c:v>
                </c:pt>
                <c:pt idx="1">
                  <c:v>Q2 1617</c:v>
                </c:pt>
              </c:strCache>
            </c:strRef>
          </c:cat>
          <c:val>
            <c:numRef>
              <c:f>Accuracy!$I$790:$J$790</c:f>
              <c:numCache>
                <c:formatCode>_("£"* #,##0.00_);_("£"* \(#,##0.00\);_("£"* "-"??_);_(@_)</c:formatCode>
                <c:ptCount val="2"/>
                <c:pt idx="0">
                  <c:v>#N/A</c:v>
                </c:pt>
                <c:pt idx="1">
                  <c:v>0</c:v>
                </c:pt>
              </c:numCache>
            </c:numRef>
          </c:val>
          <c:smooth val="0"/>
        </c:ser>
        <c:ser>
          <c:idx val="4"/>
          <c:order val="4"/>
          <c:tx>
            <c:strRef>
              <c:f>Accuracy!$H$791</c:f>
              <c:strCache>
                <c:ptCount val="1"/>
                <c:pt idx="0">
                  <c:v>Total TOTAL (Baseline)</c:v>
                </c:pt>
              </c:strCache>
            </c:strRef>
          </c:tx>
          <c:spPr>
            <a:ln w="28575" cap="rnd">
              <a:solidFill>
                <a:schemeClr val="accent6">
                  <a:lumMod val="60000"/>
                  <a:lumOff val="40000"/>
                </a:schemeClr>
              </a:solidFill>
              <a:round/>
            </a:ln>
            <a:effectLst/>
          </c:spPr>
          <c:marker>
            <c:symbol val="none"/>
          </c:marker>
          <c:cat>
            <c:strRef>
              <c:f>Accuracy!$I$786:$J$786</c:f>
              <c:strCache>
                <c:ptCount val="2"/>
                <c:pt idx="0">
                  <c:v>Q1 1617</c:v>
                </c:pt>
                <c:pt idx="1">
                  <c:v>Q2 1617</c:v>
                </c:pt>
              </c:strCache>
            </c:strRef>
          </c:cat>
          <c:val>
            <c:numRef>
              <c:f>Accuracy!$I$791:$J$791</c:f>
              <c:numCache>
                <c:formatCode>_("£"* #,##0.00_);_("£"* \(#,##0.00\);_("£"* "-"??_);_(@_)</c:formatCode>
                <c:ptCount val="2"/>
                <c:pt idx="0">
                  <c:v>#N/A</c:v>
                </c:pt>
                <c:pt idx="1">
                  <c:v>0</c:v>
                </c:pt>
              </c:numCache>
            </c:numRef>
          </c:val>
          <c:smooth val="0"/>
        </c:ser>
        <c:ser>
          <c:idx val="5"/>
          <c:order val="5"/>
          <c:tx>
            <c:strRef>
              <c:f>Accuracy!$H$792</c:f>
              <c:strCache>
                <c:ptCount val="1"/>
                <c:pt idx="0">
                  <c:v>Cashable TOTAL (Forecast)</c:v>
                </c:pt>
              </c:strCache>
            </c:strRef>
          </c:tx>
          <c:spPr>
            <a:ln w="28575" cap="rnd">
              <a:solidFill>
                <a:schemeClr val="accent1">
                  <a:lumMod val="75000"/>
                </a:schemeClr>
              </a:solidFill>
              <a:round/>
            </a:ln>
            <a:effectLst/>
          </c:spPr>
          <c:marker>
            <c:symbol val="none"/>
          </c:marker>
          <c:cat>
            <c:strRef>
              <c:f>Accuracy!$I$786:$J$786</c:f>
              <c:strCache>
                <c:ptCount val="2"/>
                <c:pt idx="0">
                  <c:v>Q1 1617</c:v>
                </c:pt>
                <c:pt idx="1">
                  <c:v>Q2 1617</c:v>
                </c:pt>
              </c:strCache>
            </c:strRef>
          </c:cat>
          <c:val>
            <c:numRef>
              <c:f>Accuracy!$I$792:$J$792</c:f>
              <c:numCache>
                <c:formatCode>_("£"* #,##0.00_);_("£"* \(#,##0.00\);_("£"* "-"??_);_(@_)</c:formatCode>
                <c:ptCount val="2"/>
                <c:pt idx="0">
                  <c:v>#N/A</c:v>
                </c:pt>
                <c:pt idx="1">
                  <c:v>0</c:v>
                </c:pt>
              </c:numCache>
            </c:numRef>
          </c:val>
          <c:smooth val="0"/>
        </c:ser>
        <c:ser>
          <c:idx val="6"/>
          <c:order val="6"/>
          <c:tx>
            <c:strRef>
              <c:f>Accuracy!$H$793</c:f>
              <c:strCache>
                <c:ptCount val="1"/>
                <c:pt idx="0">
                  <c:v>Non-Cashable TOTAL (Forecast)</c:v>
                </c:pt>
              </c:strCache>
            </c:strRef>
          </c:tx>
          <c:spPr>
            <a:ln w="28575" cap="rnd">
              <a:solidFill>
                <a:schemeClr val="accent2">
                  <a:lumMod val="75000"/>
                </a:schemeClr>
              </a:solidFill>
              <a:round/>
            </a:ln>
            <a:effectLst/>
          </c:spPr>
          <c:marker>
            <c:symbol val="none"/>
          </c:marker>
          <c:cat>
            <c:strRef>
              <c:f>Accuracy!$I$786:$J$786</c:f>
              <c:strCache>
                <c:ptCount val="2"/>
                <c:pt idx="0">
                  <c:v>Q1 1617</c:v>
                </c:pt>
                <c:pt idx="1">
                  <c:v>Q2 1617</c:v>
                </c:pt>
              </c:strCache>
            </c:strRef>
          </c:cat>
          <c:val>
            <c:numRef>
              <c:f>Accuracy!$I$793:$J$793</c:f>
              <c:numCache>
                <c:formatCode>_("£"* #,##0.00_);_("£"* \(#,##0.00\);_("£"* "-"??_);_(@_)</c:formatCode>
                <c:ptCount val="2"/>
                <c:pt idx="0">
                  <c:v>#N/A</c:v>
                </c:pt>
                <c:pt idx="1">
                  <c:v>0</c:v>
                </c:pt>
              </c:numCache>
            </c:numRef>
          </c:val>
          <c:smooth val="0"/>
        </c:ser>
        <c:ser>
          <c:idx val="7"/>
          <c:order val="7"/>
          <c:tx>
            <c:strRef>
              <c:f>Accuracy!$H$794</c:f>
              <c:strCache>
                <c:ptCount val="1"/>
                <c:pt idx="0">
                  <c:v>Disbenefits (Forecast)</c:v>
                </c:pt>
              </c:strCache>
            </c:strRef>
          </c:tx>
          <c:spPr>
            <a:ln w="28575" cap="rnd">
              <a:solidFill>
                <a:schemeClr val="bg2">
                  <a:lumMod val="25000"/>
                </a:schemeClr>
              </a:solidFill>
              <a:round/>
            </a:ln>
            <a:effectLst/>
          </c:spPr>
          <c:marker>
            <c:symbol val="none"/>
          </c:marker>
          <c:cat>
            <c:strRef>
              <c:f>Accuracy!$I$786:$J$786</c:f>
              <c:strCache>
                <c:ptCount val="2"/>
                <c:pt idx="0">
                  <c:v>Q1 1617</c:v>
                </c:pt>
                <c:pt idx="1">
                  <c:v>Q2 1617</c:v>
                </c:pt>
              </c:strCache>
            </c:strRef>
          </c:cat>
          <c:val>
            <c:numRef>
              <c:f>Accuracy!$I$794:$J$794</c:f>
              <c:numCache>
                <c:formatCode>_("£"* #,##0.00_);_("£"* \(#,##0.00\);_("£"* "-"??_);_(@_)</c:formatCode>
                <c:ptCount val="2"/>
                <c:pt idx="0">
                  <c:v>#N/A</c:v>
                </c:pt>
                <c:pt idx="1">
                  <c:v>0</c:v>
                </c:pt>
              </c:numCache>
            </c:numRef>
          </c:val>
          <c:smooth val="0"/>
        </c:ser>
        <c:ser>
          <c:idx val="8"/>
          <c:order val="8"/>
          <c:tx>
            <c:strRef>
              <c:f>Accuracy!$H$795</c:f>
              <c:strCache>
                <c:ptCount val="1"/>
                <c:pt idx="0">
                  <c:v>UK Economic inc Private Partner TOTAL (Forecast)</c:v>
                </c:pt>
              </c:strCache>
            </c:strRef>
          </c:tx>
          <c:spPr>
            <a:ln w="28575" cap="rnd">
              <a:solidFill>
                <a:srgbClr val="7030A0"/>
              </a:solidFill>
              <a:round/>
            </a:ln>
            <a:effectLst/>
          </c:spPr>
          <c:marker>
            <c:symbol val="none"/>
          </c:marker>
          <c:cat>
            <c:strRef>
              <c:f>Accuracy!$I$786:$J$786</c:f>
              <c:strCache>
                <c:ptCount val="2"/>
                <c:pt idx="0">
                  <c:v>Q1 1617</c:v>
                </c:pt>
                <c:pt idx="1">
                  <c:v>Q2 1617</c:v>
                </c:pt>
              </c:strCache>
            </c:strRef>
          </c:cat>
          <c:val>
            <c:numRef>
              <c:f>Accuracy!$I$795:$J$795</c:f>
              <c:numCache>
                <c:formatCode>_("£"* #,##0.00_);_("£"* \(#,##0.00\);_("£"* "-"??_);_(@_)</c:formatCode>
                <c:ptCount val="2"/>
                <c:pt idx="0">
                  <c:v>#N/A</c:v>
                </c:pt>
                <c:pt idx="1">
                  <c:v>0</c:v>
                </c:pt>
              </c:numCache>
            </c:numRef>
          </c:val>
          <c:smooth val="0"/>
        </c:ser>
        <c:ser>
          <c:idx val="9"/>
          <c:order val="9"/>
          <c:tx>
            <c:strRef>
              <c:f>Accuracy!$H$796</c:f>
              <c:strCache>
                <c:ptCount val="1"/>
                <c:pt idx="0">
                  <c:v>Total TOTAL (Forecast)</c:v>
                </c:pt>
              </c:strCache>
            </c:strRef>
          </c:tx>
          <c:spPr>
            <a:ln w="28575" cap="rnd">
              <a:solidFill>
                <a:schemeClr val="accent6">
                  <a:lumMod val="75000"/>
                </a:schemeClr>
              </a:solidFill>
              <a:round/>
            </a:ln>
            <a:effectLst/>
          </c:spPr>
          <c:marker>
            <c:symbol val="none"/>
          </c:marker>
          <c:cat>
            <c:strRef>
              <c:f>Accuracy!$I$786:$J$786</c:f>
              <c:strCache>
                <c:ptCount val="2"/>
                <c:pt idx="0">
                  <c:v>Q1 1617</c:v>
                </c:pt>
                <c:pt idx="1">
                  <c:v>Q2 1617</c:v>
                </c:pt>
              </c:strCache>
            </c:strRef>
          </c:cat>
          <c:val>
            <c:numRef>
              <c:f>Accuracy!$I$796:$J$796</c:f>
              <c:numCache>
                <c:formatCode>_("£"* #,##0.00_);_("£"* \(#,##0.00\);_("£"* "-"??_);_(@_)</c:formatCode>
                <c:ptCount val="2"/>
                <c:pt idx="0">
                  <c:v>#N/A</c:v>
                </c:pt>
                <c:pt idx="1">
                  <c:v>0</c:v>
                </c:pt>
              </c:numCache>
            </c:numRef>
          </c:val>
          <c:smooth val="0"/>
        </c:ser>
        <c:dLbls>
          <c:showLegendKey val="0"/>
          <c:showVal val="0"/>
          <c:showCatName val="0"/>
          <c:showSerName val="0"/>
          <c:showPercent val="0"/>
          <c:showBubbleSize val="0"/>
        </c:dLbls>
        <c:smooth val="0"/>
        <c:axId val="384204912"/>
        <c:axId val="384217424"/>
      </c:lineChart>
      <c:catAx>
        <c:axId val="384204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217424"/>
        <c:crosses val="autoZero"/>
        <c:auto val="1"/>
        <c:lblAlgn val="ctr"/>
        <c:lblOffset val="100"/>
        <c:noMultiLvlLbl val="0"/>
      </c:catAx>
      <c:valAx>
        <c:axId val="384217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£million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_-;\-* #,##0.0_-;_-*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204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sng" strike="noStrike" kern="1200" spc="0" baseline="0">
                <a:solidFill>
                  <a:schemeClr val="tx1">
                    <a:lumMod val="65000"/>
                    <a:lumOff val="35000"/>
                  </a:schemeClr>
                </a:solidFill>
                <a:latin typeface="+mn-lt"/>
                <a:ea typeface="+mn-ea"/>
                <a:cs typeface="+mn-cs"/>
              </a:defRPr>
            </a:pPr>
            <a:r>
              <a:rPr lang="en-US" u="sng"/>
              <a:t>Income costs, over the last 2</a:t>
            </a:r>
            <a:r>
              <a:rPr lang="en-US" u="sng" baseline="0"/>
              <a:t> </a:t>
            </a:r>
            <a:r>
              <a:rPr lang="en-US" u="sng"/>
              <a:t>Quarters</a:t>
            </a:r>
          </a:p>
        </c:rich>
      </c:tx>
      <c:overlay val="0"/>
      <c:spPr>
        <a:noFill/>
        <a:ln>
          <a:noFill/>
        </a:ln>
        <a:effectLst/>
      </c:spPr>
      <c:txPr>
        <a:bodyPr rot="0" spcFirstLastPara="1" vertOverflow="ellipsis" vert="horz" wrap="square" anchor="ctr" anchorCtr="1"/>
        <a:lstStyle/>
        <a:p>
          <a:pPr>
            <a:defRPr sz="1400" b="0" i="0" u="sng"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8058571625915175E-2"/>
          <c:y val="8.0281385281385287E-2"/>
          <c:w val="0.81167097027851276"/>
          <c:h val="0.8695059140334731"/>
        </c:manualLayout>
      </c:layout>
      <c:lineChart>
        <c:grouping val="standard"/>
        <c:varyColors val="0"/>
        <c:ser>
          <c:idx val="0"/>
          <c:order val="0"/>
          <c:tx>
            <c:strRef>
              <c:f>Accuracy!$H$782</c:f>
              <c:strCache>
                <c:ptCount val="1"/>
                <c:pt idx="0">
                  <c:v>Total TOTAL (Baseline)</c:v>
                </c:pt>
              </c:strCache>
            </c:strRef>
          </c:tx>
          <c:spPr>
            <a:ln w="28575" cap="rnd">
              <a:solidFill>
                <a:schemeClr val="accent1"/>
              </a:solidFill>
              <a:round/>
            </a:ln>
            <a:effectLst/>
          </c:spPr>
          <c:marker>
            <c:symbol val="none"/>
          </c:marker>
          <c:cat>
            <c:strRef>
              <c:f>Accuracy!$I$781:$J$781</c:f>
              <c:strCache>
                <c:ptCount val="2"/>
                <c:pt idx="0">
                  <c:v>Q1 1617</c:v>
                </c:pt>
                <c:pt idx="1">
                  <c:v>Q2 1617</c:v>
                </c:pt>
              </c:strCache>
            </c:strRef>
          </c:cat>
          <c:val>
            <c:numRef>
              <c:f>Accuracy!$I$782:$J$782</c:f>
              <c:numCache>
                <c:formatCode>_("£"* #,##0.00_);_("£"* \(#,##0.00\);_("£"* "-"??_);_(@_)</c:formatCode>
                <c:ptCount val="2"/>
                <c:pt idx="0">
                  <c:v>#N/A</c:v>
                </c:pt>
                <c:pt idx="1">
                  <c:v>0</c:v>
                </c:pt>
              </c:numCache>
            </c:numRef>
          </c:val>
          <c:smooth val="0"/>
        </c:ser>
        <c:ser>
          <c:idx val="1"/>
          <c:order val="1"/>
          <c:tx>
            <c:strRef>
              <c:f>Accuracy!$H$783</c:f>
              <c:strCache>
                <c:ptCount val="1"/>
                <c:pt idx="0">
                  <c:v>Total TOTAL (Forecast)</c:v>
                </c:pt>
              </c:strCache>
            </c:strRef>
          </c:tx>
          <c:spPr>
            <a:ln w="28575" cap="rnd">
              <a:solidFill>
                <a:schemeClr val="accent2"/>
              </a:solidFill>
              <a:round/>
            </a:ln>
            <a:effectLst/>
          </c:spPr>
          <c:marker>
            <c:symbol val="none"/>
          </c:marker>
          <c:cat>
            <c:strRef>
              <c:f>Accuracy!$I$781:$J$781</c:f>
              <c:strCache>
                <c:ptCount val="2"/>
                <c:pt idx="0">
                  <c:v>Q1 1617</c:v>
                </c:pt>
                <c:pt idx="1">
                  <c:v>Q2 1617</c:v>
                </c:pt>
              </c:strCache>
            </c:strRef>
          </c:cat>
          <c:val>
            <c:numRef>
              <c:f>Accuracy!$I$783:$J$783</c:f>
              <c:numCache>
                <c:formatCode>_("£"* #,##0.00_);_("£"* \(#,##0.00\);_("£"* "-"??_);_(@_)</c:formatCode>
                <c:ptCount val="2"/>
                <c:pt idx="0">
                  <c:v>#N/A</c:v>
                </c:pt>
                <c:pt idx="1">
                  <c:v>0</c:v>
                </c:pt>
              </c:numCache>
            </c:numRef>
          </c:val>
          <c:smooth val="0"/>
        </c:ser>
        <c:dLbls>
          <c:showLegendKey val="0"/>
          <c:showVal val="0"/>
          <c:showCatName val="0"/>
          <c:showSerName val="0"/>
          <c:showPercent val="0"/>
          <c:showBubbleSize val="0"/>
        </c:dLbls>
        <c:smooth val="0"/>
        <c:axId val="384217968"/>
        <c:axId val="384216880"/>
      </c:lineChart>
      <c:catAx>
        <c:axId val="384217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216880"/>
        <c:crosses val="autoZero"/>
        <c:auto val="1"/>
        <c:lblAlgn val="ctr"/>
        <c:lblOffset val="100"/>
        <c:noMultiLvlLbl val="0"/>
      </c:catAx>
      <c:valAx>
        <c:axId val="384216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£million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_-;\-* #,##0.0_-;_-*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217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'Charts - Finance this Qtr'!$C$1</c:f>
          <c:strCache>
            <c:ptCount val="1"/>
            <c:pt idx="0">
              <c:v>One off new costs - Investment in change</c:v>
            </c:pt>
          </c:strCache>
        </c:strRef>
      </c:tx>
      <c:layout>
        <c:manualLayout>
          <c:xMode val="edge"/>
          <c:yMode val="edge"/>
          <c:x val="0.15088188976377956"/>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'Charts - Finance this Qtr'!$C$2</c:f>
              <c:strCache>
                <c:ptCount val="1"/>
                <c:pt idx="0">
                  <c:v>Baseline</c:v>
                </c:pt>
              </c:strCache>
            </c:strRef>
          </c:tx>
          <c:spPr>
            <a:ln w="28575" cap="rnd">
              <a:solidFill>
                <a:schemeClr val="accent1"/>
              </a:solidFill>
              <a:round/>
            </a:ln>
            <a:effectLst/>
          </c:spPr>
          <c:marker>
            <c:symbol val="none"/>
          </c:marker>
          <c:cat>
            <c:strRef>
              <c:f>'Charts - Finance this Qtr'!$B$3:$B$10</c:f>
              <c:strCache>
                <c:ptCount val="8"/>
                <c:pt idx="0">
                  <c:v>Pre-2016/2017</c:v>
                </c:pt>
                <c:pt idx="1">
                  <c:v>2016/2017</c:v>
                </c:pt>
                <c:pt idx="2">
                  <c:v>2017/2018</c:v>
                </c:pt>
                <c:pt idx="3">
                  <c:v>2018/2019</c:v>
                </c:pt>
                <c:pt idx="4">
                  <c:v>2019/2020</c:v>
                </c:pt>
                <c:pt idx="5">
                  <c:v>2020/2021</c:v>
                </c:pt>
                <c:pt idx="6">
                  <c:v>2021/2022</c:v>
                </c:pt>
                <c:pt idx="7">
                  <c:v>Remaining Spend</c:v>
                </c:pt>
              </c:strCache>
            </c:strRef>
          </c:cat>
          <c:val>
            <c:numRef>
              <c:f>'Charts - Finance this Qtr'!$C$3:$C$10</c:f>
              <c:numCache>
                <c:formatCode>_("£"* #,##0.00_);_("£"* \(#,##0.00\);_("£"* "-"??_);_(@_)</c:formatCode>
                <c:ptCount val="8"/>
                <c:pt idx="0">
                  <c:v>0</c:v>
                </c:pt>
                <c:pt idx="1">
                  <c:v>0</c:v>
                </c:pt>
                <c:pt idx="2">
                  <c:v>0</c:v>
                </c:pt>
                <c:pt idx="3">
                  <c:v>0</c:v>
                </c:pt>
                <c:pt idx="4">
                  <c:v>0</c:v>
                </c:pt>
                <c:pt idx="5">
                  <c:v>0</c:v>
                </c:pt>
                <c:pt idx="6">
                  <c:v>0</c:v>
                </c:pt>
                <c:pt idx="7">
                  <c:v>0</c:v>
                </c:pt>
              </c:numCache>
            </c:numRef>
          </c:val>
          <c:smooth val="0"/>
        </c:ser>
        <c:ser>
          <c:idx val="1"/>
          <c:order val="1"/>
          <c:tx>
            <c:strRef>
              <c:f>'Charts - Finance this Qtr'!$D$2</c:f>
              <c:strCache>
                <c:ptCount val="1"/>
                <c:pt idx="0">
                  <c:v>Actual / Forecast</c:v>
                </c:pt>
              </c:strCache>
            </c:strRef>
          </c:tx>
          <c:spPr>
            <a:ln w="28575" cap="rnd">
              <a:solidFill>
                <a:schemeClr val="accent2"/>
              </a:solidFill>
              <a:round/>
            </a:ln>
            <a:effectLst/>
          </c:spPr>
          <c:marker>
            <c:symbol val="none"/>
          </c:marker>
          <c:cat>
            <c:strRef>
              <c:f>'Charts - Finance this Qtr'!$B$3:$B$10</c:f>
              <c:strCache>
                <c:ptCount val="8"/>
                <c:pt idx="0">
                  <c:v>Pre-2016/2017</c:v>
                </c:pt>
                <c:pt idx="1">
                  <c:v>2016/2017</c:v>
                </c:pt>
                <c:pt idx="2">
                  <c:v>2017/2018</c:v>
                </c:pt>
                <c:pt idx="3">
                  <c:v>2018/2019</c:v>
                </c:pt>
                <c:pt idx="4">
                  <c:v>2019/2020</c:v>
                </c:pt>
                <c:pt idx="5">
                  <c:v>2020/2021</c:v>
                </c:pt>
                <c:pt idx="6">
                  <c:v>2021/2022</c:v>
                </c:pt>
                <c:pt idx="7">
                  <c:v>Remaining Spend</c:v>
                </c:pt>
              </c:strCache>
            </c:strRef>
          </c:cat>
          <c:val>
            <c:numRef>
              <c:f>'Charts - Finance this Qtr'!$D$3:$D$10</c:f>
              <c:numCache>
                <c:formatCode>_("£"* #,##0.00_);_("£"* \(#,##0.00\);_("£"* "-"??_);_(@_)</c:formatCode>
                <c:ptCount val="8"/>
                <c:pt idx="0">
                  <c:v>0</c:v>
                </c:pt>
                <c:pt idx="1">
                  <c:v>0</c:v>
                </c:pt>
                <c:pt idx="2">
                  <c:v>0</c:v>
                </c:pt>
                <c:pt idx="3">
                  <c:v>0</c:v>
                </c:pt>
                <c:pt idx="4">
                  <c:v>0</c:v>
                </c:pt>
                <c:pt idx="5">
                  <c:v>0</c:v>
                </c:pt>
                <c:pt idx="6">
                  <c:v>0</c:v>
                </c:pt>
                <c:pt idx="7">
                  <c:v>0</c:v>
                </c:pt>
              </c:numCache>
            </c:numRef>
          </c:val>
          <c:smooth val="0"/>
        </c:ser>
        <c:dLbls>
          <c:showLegendKey val="0"/>
          <c:showVal val="0"/>
          <c:showCatName val="0"/>
          <c:showSerName val="0"/>
          <c:showPercent val="0"/>
          <c:showBubbleSize val="0"/>
        </c:dLbls>
        <c:smooth val="0"/>
        <c:axId val="384218512"/>
        <c:axId val="384206544"/>
      </c:lineChart>
      <c:catAx>
        <c:axId val="38421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206544"/>
        <c:crosses val="autoZero"/>
        <c:auto val="1"/>
        <c:lblAlgn val="ctr"/>
        <c:lblOffset val="100"/>
        <c:noMultiLvlLbl val="0"/>
      </c:catAx>
      <c:valAx>
        <c:axId val="38420654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218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'Charts - Finance this Qtr'!$E$1</c:f>
          <c:strCache>
            <c:ptCount val="1"/>
            <c:pt idx="0">
              <c:v>Recurring new costs - Investment in change</c:v>
            </c:pt>
          </c:strCache>
        </c:strRef>
      </c:tx>
      <c:layout>
        <c:manualLayout>
          <c:xMode val="edge"/>
          <c:yMode val="edge"/>
          <c:x val="0.15088188976377956"/>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'Charts - Finance this Qtr'!$C$2</c:f>
              <c:strCache>
                <c:ptCount val="1"/>
                <c:pt idx="0">
                  <c:v>Baseline</c:v>
                </c:pt>
              </c:strCache>
            </c:strRef>
          </c:tx>
          <c:spPr>
            <a:ln w="28575" cap="rnd">
              <a:solidFill>
                <a:schemeClr val="accent1"/>
              </a:solidFill>
              <a:round/>
            </a:ln>
            <a:effectLst/>
          </c:spPr>
          <c:marker>
            <c:symbol val="none"/>
          </c:marker>
          <c:cat>
            <c:strRef>
              <c:f>'Charts - Finance this Qtr'!$B$3:$B$10</c:f>
              <c:strCache>
                <c:ptCount val="8"/>
                <c:pt idx="0">
                  <c:v>Pre-2016/2017</c:v>
                </c:pt>
                <c:pt idx="1">
                  <c:v>2016/2017</c:v>
                </c:pt>
                <c:pt idx="2">
                  <c:v>2017/2018</c:v>
                </c:pt>
                <c:pt idx="3">
                  <c:v>2018/2019</c:v>
                </c:pt>
                <c:pt idx="4">
                  <c:v>2019/2020</c:v>
                </c:pt>
                <c:pt idx="5">
                  <c:v>2020/2021</c:v>
                </c:pt>
                <c:pt idx="6">
                  <c:v>2021/2022</c:v>
                </c:pt>
                <c:pt idx="7">
                  <c:v>Remaining Spend</c:v>
                </c:pt>
              </c:strCache>
            </c:strRef>
          </c:cat>
          <c:val>
            <c:numRef>
              <c:f>'Charts - Finance this Qtr'!$E$3:$E$10</c:f>
              <c:numCache>
                <c:formatCode>_("£"* #,##0.00_);_("£"* \(#,##0.00\);_("£"* "-"??_);_(@_)</c:formatCode>
                <c:ptCount val="8"/>
                <c:pt idx="0">
                  <c:v>0</c:v>
                </c:pt>
                <c:pt idx="1">
                  <c:v>0</c:v>
                </c:pt>
                <c:pt idx="2">
                  <c:v>0</c:v>
                </c:pt>
                <c:pt idx="3">
                  <c:v>0</c:v>
                </c:pt>
                <c:pt idx="4">
                  <c:v>0</c:v>
                </c:pt>
                <c:pt idx="5">
                  <c:v>0</c:v>
                </c:pt>
                <c:pt idx="6">
                  <c:v>0</c:v>
                </c:pt>
                <c:pt idx="7">
                  <c:v>0</c:v>
                </c:pt>
              </c:numCache>
            </c:numRef>
          </c:val>
          <c:smooth val="0"/>
        </c:ser>
        <c:ser>
          <c:idx val="1"/>
          <c:order val="1"/>
          <c:tx>
            <c:strRef>
              <c:f>'Charts - Finance this Qtr'!$D$2</c:f>
              <c:strCache>
                <c:ptCount val="1"/>
                <c:pt idx="0">
                  <c:v>Actual / Forecast</c:v>
                </c:pt>
              </c:strCache>
            </c:strRef>
          </c:tx>
          <c:spPr>
            <a:ln w="28575" cap="rnd">
              <a:solidFill>
                <a:schemeClr val="accent2"/>
              </a:solidFill>
              <a:round/>
            </a:ln>
            <a:effectLst/>
          </c:spPr>
          <c:marker>
            <c:symbol val="none"/>
          </c:marker>
          <c:cat>
            <c:strRef>
              <c:f>'Charts - Finance this Qtr'!$B$3:$B$10</c:f>
              <c:strCache>
                <c:ptCount val="8"/>
                <c:pt idx="0">
                  <c:v>Pre-2016/2017</c:v>
                </c:pt>
                <c:pt idx="1">
                  <c:v>2016/2017</c:v>
                </c:pt>
                <c:pt idx="2">
                  <c:v>2017/2018</c:v>
                </c:pt>
                <c:pt idx="3">
                  <c:v>2018/2019</c:v>
                </c:pt>
                <c:pt idx="4">
                  <c:v>2019/2020</c:v>
                </c:pt>
                <c:pt idx="5">
                  <c:v>2020/2021</c:v>
                </c:pt>
                <c:pt idx="6">
                  <c:v>2021/2022</c:v>
                </c:pt>
                <c:pt idx="7">
                  <c:v>Remaining Spend</c:v>
                </c:pt>
              </c:strCache>
            </c:strRef>
          </c:cat>
          <c:val>
            <c:numRef>
              <c:f>'Charts - Finance this Qtr'!$F$3:$F$10</c:f>
              <c:numCache>
                <c:formatCode>_("£"* #,##0.00_);_("£"* \(#,##0.00\);_("£"* "-"??_);_(@_)</c:formatCode>
                <c:ptCount val="8"/>
                <c:pt idx="0">
                  <c:v>0</c:v>
                </c:pt>
                <c:pt idx="1">
                  <c:v>0</c:v>
                </c:pt>
                <c:pt idx="2">
                  <c:v>0</c:v>
                </c:pt>
                <c:pt idx="3">
                  <c:v>0</c:v>
                </c:pt>
                <c:pt idx="4">
                  <c:v>0</c:v>
                </c:pt>
                <c:pt idx="5">
                  <c:v>0</c:v>
                </c:pt>
                <c:pt idx="6">
                  <c:v>0</c:v>
                </c:pt>
                <c:pt idx="7">
                  <c:v>0</c:v>
                </c:pt>
              </c:numCache>
            </c:numRef>
          </c:val>
          <c:smooth val="0"/>
        </c:ser>
        <c:dLbls>
          <c:showLegendKey val="0"/>
          <c:showVal val="0"/>
          <c:showCatName val="0"/>
          <c:showSerName val="0"/>
          <c:showPercent val="0"/>
          <c:showBubbleSize val="0"/>
        </c:dLbls>
        <c:smooth val="0"/>
        <c:axId val="384219056"/>
        <c:axId val="384219600"/>
      </c:lineChart>
      <c:catAx>
        <c:axId val="384219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219600"/>
        <c:crosses val="autoZero"/>
        <c:auto val="1"/>
        <c:lblAlgn val="ctr"/>
        <c:lblOffset val="100"/>
        <c:noMultiLvlLbl val="0"/>
      </c:catAx>
      <c:valAx>
        <c:axId val="38421960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219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'Charts - Finance this Qtr'!$G$1</c:f>
          <c:strCache>
            <c:ptCount val="1"/>
            <c:pt idx="0">
              <c:v>Recurring old costs</c:v>
            </c:pt>
          </c:strCache>
        </c:strRef>
      </c:tx>
      <c:layout>
        <c:manualLayout>
          <c:xMode val="edge"/>
          <c:yMode val="edge"/>
          <c:x val="0.15088188976377956"/>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'Charts - Finance this Qtr'!$C$2</c:f>
              <c:strCache>
                <c:ptCount val="1"/>
                <c:pt idx="0">
                  <c:v>Baseline</c:v>
                </c:pt>
              </c:strCache>
            </c:strRef>
          </c:tx>
          <c:spPr>
            <a:ln w="28575" cap="rnd">
              <a:solidFill>
                <a:schemeClr val="accent1"/>
              </a:solidFill>
              <a:round/>
            </a:ln>
            <a:effectLst/>
          </c:spPr>
          <c:marker>
            <c:symbol val="none"/>
          </c:marker>
          <c:cat>
            <c:strRef>
              <c:f>'Charts - Finance this Qtr'!$B$3:$B$10</c:f>
              <c:strCache>
                <c:ptCount val="8"/>
                <c:pt idx="0">
                  <c:v>Pre-2016/2017</c:v>
                </c:pt>
                <c:pt idx="1">
                  <c:v>2016/2017</c:v>
                </c:pt>
                <c:pt idx="2">
                  <c:v>2017/2018</c:v>
                </c:pt>
                <c:pt idx="3">
                  <c:v>2018/2019</c:v>
                </c:pt>
                <c:pt idx="4">
                  <c:v>2019/2020</c:v>
                </c:pt>
                <c:pt idx="5">
                  <c:v>2020/2021</c:v>
                </c:pt>
                <c:pt idx="6">
                  <c:v>2021/2022</c:v>
                </c:pt>
                <c:pt idx="7">
                  <c:v>Remaining Spend</c:v>
                </c:pt>
              </c:strCache>
            </c:strRef>
          </c:cat>
          <c:val>
            <c:numRef>
              <c:f>'Charts - Finance this Qtr'!$G$3:$G$10</c:f>
              <c:numCache>
                <c:formatCode>_("£"* #,##0.00_);_("£"* \(#,##0.00\);_("£"* "-"??_);_(@_)</c:formatCode>
                <c:ptCount val="8"/>
                <c:pt idx="0">
                  <c:v>0</c:v>
                </c:pt>
                <c:pt idx="1">
                  <c:v>0</c:v>
                </c:pt>
                <c:pt idx="2">
                  <c:v>0</c:v>
                </c:pt>
                <c:pt idx="3">
                  <c:v>0</c:v>
                </c:pt>
                <c:pt idx="4">
                  <c:v>0</c:v>
                </c:pt>
                <c:pt idx="5">
                  <c:v>0</c:v>
                </c:pt>
                <c:pt idx="6">
                  <c:v>0</c:v>
                </c:pt>
                <c:pt idx="7">
                  <c:v>0</c:v>
                </c:pt>
              </c:numCache>
            </c:numRef>
          </c:val>
          <c:smooth val="0"/>
        </c:ser>
        <c:ser>
          <c:idx val="1"/>
          <c:order val="1"/>
          <c:tx>
            <c:strRef>
              <c:f>'Charts - Finance this Qtr'!$D$2</c:f>
              <c:strCache>
                <c:ptCount val="1"/>
                <c:pt idx="0">
                  <c:v>Actual / Forecast</c:v>
                </c:pt>
              </c:strCache>
            </c:strRef>
          </c:tx>
          <c:spPr>
            <a:ln w="28575" cap="rnd">
              <a:solidFill>
                <a:schemeClr val="accent2"/>
              </a:solidFill>
              <a:round/>
            </a:ln>
            <a:effectLst/>
          </c:spPr>
          <c:marker>
            <c:symbol val="none"/>
          </c:marker>
          <c:cat>
            <c:strRef>
              <c:f>'Charts - Finance this Qtr'!$B$3:$B$10</c:f>
              <c:strCache>
                <c:ptCount val="8"/>
                <c:pt idx="0">
                  <c:v>Pre-2016/2017</c:v>
                </c:pt>
                <c:pt idx="1">
                  <c:v>2016/2017</c:v>
                </c:pt>
                <c:pt idx="2">
                  <c:v>2017/2018</c:v>
                </c:pt>
                <c:pt idx="3">
                  <c:v>2018/2019</c:v>
                </c:pt>
                <c:pt idx="4">
                  <c:v>2019/2020</c:v>
                </c:pt>
                <c:pt idx="5">
                  <c:v>2020/2021</c:v>
                </c:pt>
                <c:pt idx="6">
                  <c:v>2021/2022</c:v>
                </c:pt>
                <c:pt idx="7">
                  <c:v>Remaining Spend</c:v>
                </c:pt>
              </c:strCache>
            </c:strRef>
          </c:cat>
          <c:val>
            <c:numRef>
              <c:f>'Charts - Finance this Qtr'!$H$3:$H$10</c:f>
              <c:numCache>
                <c:formatCode>_("£"* #,##0.00_);_("£"* \(#,##0.00\);_("£"* "-"??_);_(@_)</c:formatCode>
                <c:ptCount val="8"/>
                <c:pt idx="0">
                  <c:v>0</c:v>
                </c:pt>
                <c:pt idx="1">
                  <c:v>0</c:v>
                </c:pt>
                <c:pt idx="2">
                  <c:v>0</c:v>
                </c:pt>
                <c:pt idx="3">
                  <c:v>0</c:v>
                </c:pt>
                <c:pt idx="4">
                  <c:v>0</c:v>
                </c:pt>
                <c:pt idx="5">
                  <c:v>0</c:v>
                </c:pt>
                <c:pt idx="6">
                  <c:v>0</c:v>
                </c:pt>
                <c:pt idx="7">
                  <c:v>0</c:v>
                </c:pt>
              </c:numCache>
            </c:numRef>
          </c:val>
          <c:smooth val="0"/>
        </c:ser>
        <c:dLbls>
          <c:showLegendKey val="0"/>
          <c:showVal val="0"/>
          <c:showCatName val="0"/>
          <c:showSerName val="0"/>
          <c:showPercent val="0"/>
          <c:showBubbleSize val="0"/>
        </c:dLbls>
        <c:smooth val="0"/>
        <c:axId val="384220144"/>
        <c:axId val="384207088"/>
      </c:lineChart>
      <c:catAx>
        <c:axId val="384220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207088"/>
        <c:crosses val="autoZero"/>
        <c:auto val="1"/>
        <c:lblAlgn val="ctr"/>
        <c:lblOffset val="100"/>
        <c:noMultiLvlLbl val="0"/>
      </c:catAx>
      <c:valAx>
        <c:axId val="38420708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2201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4.xml"/><Relationship Id="rId13" Type="http://schemas.openxmlformats.org/officeDocument/2006/relationships/chart" Target="../charts/chart19.xml"/><Relationship Id="rId3" Type="http://schemas.openxmlformats.org/officeDocument/2006/relationships/chart" Target="../charts/chart9.xml"/><Relationship Id="rId7" Type="http://schemas.openxmlformats.org/officeDocument/2006/relationships/chart" Target="../charts/chart13.xml"/><Relationship Id="rId12" Type="http://schemas.openxmlformats.org/officeDocument/2006/relationships/chart" Target="../charts/chart18.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11" Type="http://schemas.openxmlformats.org/officeDocument/2006/relationships/chart" Target="../charts/chart17.xml"/><Relationship Id="rId5" Type="http://schemas.openxmlformats.org/officeDocument/2006/relationships/chart" Target="../charts/chart11.xml"/><Relationship Id="rId15" Type="http://schemas.openxmlformats.org/officeDocument/2006/relationships/chart" Target="../charts/chart21.xml"/><Relationship Id="rId10" Type="http://schemas.openxmlformats.org/officeDocument/2006/relationships/chart" Target="../charts/chart16.xml"/><Relationship Id="rId4" Type="http://schemas.openxmlformats.org/officeDocument/2006/relationships/chart" Target="../charts/chart10.xml"/><Relationship Id="rId9" Type="http://schemas.openxmlformats.org/officeDocument/2006/relationships/chart" Target="../charts/chart15.xml"/><Relationship Id="rId14"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1</xdr:col>
      <xdr:colOff>142875</xdr:colOff>
      <xdr:row>1</xdr:row>
      <xdr:rowOff>9526</xdr:rowOff>
    </xdr:from>
    <xdr:to>
      <xdr:col>20</xdr:col>
      <xdr:colOff>47625</xdr:colOff>
      <xdr:row>32</xdr:row>
      <xdr:rowOff>19050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2380</xdr:colOff>
      <xdr:row>32</xdr:row>
      <xdr:rowOff>171449</xdr:rowOff>
    </xdr:from>
    <xdr:to>
      <xdr:col>20</xdr:col>
      <xdr:colOff>0</xdr:colOff>
      <xdr:row>63</xdr:row>
      <xdr:rowOff>180975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69056</xdr:colOff>
      <xdr:row>65</xdr:row>
      <xdr:rowOff>14287</xdr:rowOff>
    </xdr:from>
    <xdr:to>
      <xdr:col>20</xdr:col>
      <xdr:colOff>11906</xdr:colOff>
      <xdr:row>96</xdr:row>
      <xdr:rowOff>14287</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97</xdr:row>
      <xdr:rowOff>19050</xdr:rowOff>
    </xdr:from>
    <xdr:to>
      <xdr:col>19</xdr:col>
      <xdr:colOff>595312</xdr:colOff>
      <xdr:row>127</xdr:row>
      <xdr:rowOff>171450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600075</xdr:colOff>
      <xdr:row>161</xdr:row>
      <xdr:rowOff>0</xdr:rowOff>
    </xdr:from>
    <xdr:to>
      <xdr:col>19</xdr:col>
      <xdr:colOff>595312</xdr:colOff>
      <xdr:row>192</xdr:row>
      <xdr:rowOff>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129</xdr:row>
      <xdr:rowOff>16669</xdr:rowOff>
    </xdr:from>
    <xdr:to>
      <xdr:col>20</xdr:col>
      <xdr:colOff>23813</xdr:colOff>
      <xdr:row>159</xdr:row>
      <xdr:rowOff>169069</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38100</xdr:colOff>
      <xdr:row>21</xdr:row>
      <xdr:rowOff>33337</xdr:rowOff>
    </xdr:from>
    <xdr:to>
      <xdr:col>3</xdr:col>
      <xdr:colOff>723900</xdr:colOff>
      <xdr:row>33</xdr:row>
      <xdr:rowOff>47625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847725</xdr:colOff>
      <xdr:row>21</xdr:row>
      <xdr:rowOff>9525</xdr:rowOff>
    </xdr:from>
    <xdr:to>
      <xdr:col>8</xdr:col>
      <xdr:colOff>238125</xdr:colOff>
      <xdr:row>32</xdr:row>
      <xdr:rowOff>180975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390525</xdr:colOff>
      <xdr:row>20</xdr:row>
      <xdr:rowOff>180975</xdr:rowOff>
    </xdr:from>
    <xdr:to>
      <xdr:col>12</xdr:col>
      <xdr:colOff>361950</xdr:colOff>
      <xdr:row>32</xdr:row>
      <xdr:rowOff>171450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476250</xdr:colOff>
      <xdr:row>20</xdr:row>
      <xdr:rowOff>171450</xdr:rowOff>
    </xdr:from>
    <xdr:to>
      <xdr:col>17</xdr:col>
      <xdr:colOff>123825</xdr:colOff>
      <xdr:row>32</xdr:row>
      <xdr:rowOff>161925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35</xdr:row>
      <xdr:rowOff>0</xdr:rowOff>
    </xdr:from>
    <xdr:to>
      <xdr:col>3</xdr:col>
      <xdr:colOff>685800</xdr:colOff>
      <xdr:row>50</xdr:row>
      <xdr:rowOff>14288</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52</xdr:row>
      <xdr:rowOff>0</xdr:rowOff>
    </xdr:from>
    <xdr:to>
      <xdr:col>3</xdr:col>
      <xdr:colOff>685800</xdr:colOff>
      <xdr:row>64</xdr:row>
      <xdr:rowOff>14288</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0</xdr:colOff>
      <xdr:row>52</xdr:row>
      <xdr:rowOff>0</xdr:rowOff>
    </xdr:from>
    <xdr:to>
      <xdr:col>8</xdr:col>
      <xdr:colOff>466725</xdr:colOff>
      <xdr:row>64</xdr:row>
      <xdr:rowOff>14288</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0</xdr:colOff>
      <xdr:row>52</xdr:row>
      <xdr:rowOff>0</xdr:rowOff>
    </xdr:from>
    <xdr:to>
      <xdr:col>13</xdr:col>
      <xdr:colOff>133350</xdr:colOff>
      <xdr:row>64</xdr:row>
      <xdr:rowOff>14288</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342900</xdr:colOff>
      <xdr:row>52</xdr:row>
      <xdr:rowOff>9525</xdr:rowOff>
    </xdr:from>
    <xdr:to>
      <xdr:col>18</xdr:col>
      <xdr:colOff>123825</xdr:colOff>
      <xdr:row>64</xdr:row>
      <xdr:rowOff>23813</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66</xdr:row>
      <xdr:rowOff>0</xdr:rowOff>
    </xdr:from>
    <xdr:to>
      <xdr:col>3</xdr:col>
      <xdr:colOff>685800</xdr:colOff>
      <xdr:row>78</xdr:row>
      <xdr:rowOff>14288</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95250</xdr:colOff>
      <xdr:row>65</xdr:row>
      <xdr:rowOff>179916</xdr:rowOff>
    </xdr:from>
    <xdr:to>
      <xdr:col>8</xdr:col>
      <xdr:colOff>561975</xdr:colOff>
      <xdr:row>78</xdr:row>
      <xdr:rowOff>3704</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914400</xdr:colOff>
      <xdr:row>65</xdr:row>
      <xdr:rowOff>185736</xdr:rowOff>
    </xdr:from>
    <xdr:to>
      <xdr:col>13</xdr:col>
      <xdr:colOff>123826</xdr:colOff>
      <xdr:row>77</xdr:row>
      <xdr:rowOff>178592</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13759</xdr:colOff>
      <xdr:row>78</xdr:row>
      <xdr:rowOff>187325</xdr:rowOff>
    </xdr:from>
    <xdr:to>
      <xdr:col>3</xdr:col>
      <xdr:colOff>708026</xdr:colOff>
      <xdr:row>95</xdr:row>
      <xdr:rowOff>11113</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19</xdr:col>
      <xdr:colOff>0</xdr:colOff>
      <xdr:row>52</xdr:row>
      <xdr:rowOff>0</xdr:rowOff>
    </xdr:from>
    <xdr:to>
      <xdr:col>23</xdr:col>
      <xdr:colOff>364332</xdr:colOff>
      <xdr:row>64</xdr:row>
      <xdr:rowOff>14288</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404813</xdr:colOff>
      <xdr:row>65</xdr:row>
      <xdr:rowOff>226218</xdr:rowOff>
    </xdr:from>
    <xdr:to>
      <xdr:col>18</xdr:col>
      <xdr:colOff>185738</xdr:colOff>
      <xdr:row>77</xdr:row>
      <xdr:rowOff>178592</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Users\Benjamin.Harris\Desktop\GMPP%20mk2%20retur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Users\stephen.blanchard\Documents\Data%20Collection\GMPP%20mk9%20-%20master%20version%20to%20work%20on.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GMPP%20eata\2015-12-15%20GMPP%20eata%20Hub%20Open%20v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GMPP%20Data\2015-12-15%20GMPP%20Data%20Hub%20Open%20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Project Information"/>
      <sheetName val="Milestones"/>
      <sheetName val="Finances and Benefits"/>
      <sheetName val="Risk Profile"/>
      <sheetName val="Resourcing"/>
      <sheetName val="Categories"/>
    </sheetNames>
    <sheetDataSet>
      <sheetData sheetId="0"/>
      <sheetData sheetId="1"/>
      <sheetData sheetId="2"/>
      <sheetData sheetId="3"/>
      <sheetData sheetId="4"/>
      <sheetData sheetId="5">
        <row r="1">
          <cell r="D1" t="str">
            <v>SOBC</v>
          </cell>
          <cell r="E1" t="str">
            <v>FIELDS NEEDED</v>
          </cell>
        </row>
        <row r="2">
          <cell r="D2" t="str">
            <v>OBC</v>
          </cell>
          <cell r="E2" t="str">
            <v>FIELDS NEEDED</v>
          </cell>
        </row>
        <row r="3">
          <cell r="D3" t="str">
            <v>PBC</v>
          </cell>
          <cell r="E3" t="str">
            <v>FIELDS NEEDED</v>
          </cell>
        </row>
        <row r="4">
          <cell r="D4" t="str">
            <v>FBC</v>
          </cell>
          <cell r="E4" t="str">
            <v>FIELDS NEEDED</v>
          </cell>
        </row>
        <row r="5">
          <cell r="D5" t="str">
            <v>No Business Case</v>
          </cell>
          <cell r="E5" t="str">
            <v>FIELDS NEEDED</v>
          </cell>
        </row>
        <row r="6">
          <cell r="D6" t="str">
            <v>Pre-Approval</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turn"/>
      <sheetName val="Columnar data"/>
      <sheetName val="One Page Brief"/>
      <sheetName val="Drop down lists"/>
      <sheetName val="Charts"/>
    </sheetNames>
    <sheetDataSet>
      <sheetData sheetId="0"/>
      <sheetData sheetId="1"/>
      <sheetData sheetId="2"/>
      <sheetData sheetId="3">
        <row r="2">
          <cell r="B2" t="str">
            <v>Green</v>
          </cell>
          <cell r="G2" t="str">
            <v>Commercial</v>
          </cell>
          <cell r="J2" t="str">
            <v>Real</v>
          </cell>
        </row>
        <row r="3">
          <cell r="B3" t="str">
            <v>Amber/Green</v>
          </cell>
          <cell r="G3" t="str">
            <v>Financial</v>
          </cell>
          <cell r="J3" t="str">
            <v>Nominal</v>
          </cell>
        </row>
        <row r="4">
          <cell r="B4" t="str">
            <v>Amber</v>
          </cell>
          <cell r="G4" t="str">
            <v>Technical</v>
          </cell>
        </row>
        <row r="5">
          <cell r="B5" t="str">
            <v>Amber/Red</v>
          </cell>
          <cell r="G5" t="str">
            <v>Management</v>
          </cell>
        </row>
        <row r="6">
          <cell r="B6" t="str">
            <v>Red</v>
          </cell>
          <cell r="G6" t="str">
            <v>Construction</v>
          </cell>
        </row>
        <row r="7">
          <cell r="B7" t="str">
            <v>Reset</v>
          </cell>
        </row>
      </sheetData>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617-Q1"/>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 Numbers"/>
      <sheetName val="RAG"/>
      <sheetName val="PD"/>
      <sheetName val="SRO"/>
      <sheetName val="OBC"/>
      <sheetName val="Sheet1"/>
      <sheetName val="BC"/>
      <sheetName val="Baseline"/>
      <sheetName val="Map"/>
      <sheetName val="Template"/>
      <sheetName val="1617-Q4"/>
      <sheetName val="1617-Q3"/>
      <sheetName val="1617-Q2"/>
      <sheetName val="Drop down lists"/>
      <sheetName val="JAM Template"/>
      <sheetName val="JAM Benefits"/>
      <sheetName val="Baseline Qtrs"/>
      <sheetName val="PF Template"/>
      <sheetName val="1617-Q1"/>
      <sheetName val="1516-Q4"/>
      <sheetName val="1516-Q3"/>
      <sheetName val="1516-Q2"/>
      <sheetName val="1516-Q1"/>
      <sheetName val="To Do Log"/>
      <sheetName val="Glossary"/>
      <sheetName val="Categories"/>
      <sheetName val="1415-Q4"/>
      <sheetName val="1415-Q3"/>
      <sheetName val="1415-Q2"/>
      <sheetName val="1415-Q1"/>
      <sheetName val="1314-Q4"/>
      <sheetName val="1314-Q3"/>
      <sheetName val="1314-Q2"/>
      <sheetName val="1314-Q1"/>
      <sheetName val="1213-Q4"/>
      <sheetName val="1213-Q3"/>
      <sheetName val="1213-Q2"/>
      <sheetName val="1213-Q1"/>
      <sheetName val="1112-Q4"/>
      <sheetName val="1112-Q3"/>
      <sheetName val="1112-Q2"/>
      <sheetName val="1112-Q1"/>
    </sheetNames>
    <sheetDataSet>
      <sheetData sheetId="0"/>
      <sheetData sheetId="1"/>
      <sheetData sheetId="2"/>
      <sheetData sheetId="3"/>
      <sheetData sheetId="4"/>
      <sheetData sheetId="5"/>
      <sheetData sheetId="6"/>
      <sheetData sheetId="7"/>
      <sheetData sheetId="8"/>
      <sheetData sheetId="9"/>
      <sheetData sheetId="10">
        <row r="691">
          <cell r="B691">
            <v>0</v>
          </cell>
        </row>
      </sheetData>
      <sheetData sheetId="11">
        <row r="691">
          <cell r="B691">
            <v>0</v>
          </cell>
        </row>
      </sheetData>
      <sheetData sheetId="12">
        <row r="691">
          <cell r="B691">
            <v>0</v>
          </cell>
          <cell r="C691">
            <v>0</v>
          </cell>
          <cell r="D691">
            <v>0</v>
          </cell>
          <cell r="E691">
            <v>0</v>
          </cell>
          <cell r="F691">
            <v>0</v>
          </cell>
          <cell r="G691">
            <v>0</v>
          </cell>
          <cell r="H691">
            <v>0</v>
          </cell>
          <cell r="I691">
            <v>0</v>
          </cell>
          <cell r="J691">
            <v>0</v>
          </cell>
          <cell r="K691">
            <v>0</v>
          </cell>
          <cell r="L691">
            <v>0</v>
          </cell>
          <cell r="M691">
            <v>0</v>
          </cell>
          <cell r="N691">
            <v>0</v>
          </cell>
          <cell r="O691">
            <v>0</v>
          </cell>
          <cell r="P691">
            <v>0</v>
          </cell>
          <cell r="Q691">
            <v>0</v>
          </cell>
          <cell r="R691">
            <v>0</v>
          </cell>
          <cell r="S691">
            <v>0</v>
          </cell>
          <cell r="T691">
            <v>0</v>
          </cell>
          <cell r="U691">
            <v>0</v>
          </cell>
          <cell r="V691">
            <v>0</v>
          </cell>
          <cell r="W691">
            <v>0</v>
          </cell>
          <cell r="X691">
            <v>0</v>
          </cell>
          <cell r="Y691">
            <v>0</v>
          </cell>
          <cell r="Z691">
            <v>0</v>
          </cell>
          <cell r="AA691">
            <v>0</v>
          </cell>
          <cell r="AB691">
            <v>0</v>
          </cell>
          <cell r="AC691">
            <v>0</v>
          </cell>
          <cell r="AD691">
            <v>0</v>
          </cell>
          <cell r="AE691">
            <v>0</v>
          </cell>
          <cell r="AF691">
            <v>0</v>
          </cell>
          <cell r="AG691">
            <v>0</v>
          </cell>
          <cell r="AH691">
            <v>0</v>
          </cell>
          <cell r="AI691">
            <v>0</v>
          </cell>
          <cell r="AJ691">
            <v>0</v>
          </cell>
          <cell r="AK691">
            <v>0</v>
          </cell>
          <cell r="AL691">
            <v>0</v>
          </cell>
          <cell r="AM691">
            <v>0</v>
          </cell>
          <cell r="AN691">
            <v>0</v>
          </cell>
          <cell r="AO691">
            <v>0</v>
          </cell>
          <cell r="AP691">
            <v>0</v>
          </cell>
          <cell r="AQ691">
            <v>0</v>
          </cell>
          <cell r="AR691">
            <v>0</v>
          </cell>
          <cell r="AS691">
            <v>0</v>
          </cell>
          <cell r="AT691">
            <v>0</v>
          </cell>
          <cell r="AU691">
            <v>0</v>
          </cell>
          <cell r="AV691">
            <v>0</v>
          </cell>
          <cell r="AW691">
            <v>0</v>
          </cell>
          <cell r="AX691">
            <v>0</v>
          </cell>
          <cell r="AY691">
            <v>0</v>
          </cell>
          <cell r="AZ691">
            <v>0</v>
          </cell>
          <cell r="BA691">
            <v>0</v>
          </cell>
          <cell r="BB691">
            <v>0</v>
          </cell>
          <cell r="BC691">
            <v>0</v>
          </cell>
          <cell r="BD691">
            <v>0</v>
          </cell>
          <cell r="BE691">
            <v>0</v>
          </cell>
          <cell r="BF691">
            <v>0</v>
          </cell>
          <cell r="BG691">
            <v>0</v>
          </cell>
          <cell r="BH691">
            <v>0</v>
          </cell>
          <cell r="BI691">
            <v>0</v>
          </cell>
          <cell r="BJ691">
            <v>0</v>
          </cell>
          <cell r="BK691">
            <v>0</v>
          </cell>
          <cell r="BL691">
            <v>0</v>
          </cell>
          <cell r="BM691">
            <v>0</v>
          </cell>
          <cell r="BN691">
            <v>0</v>
          </cell>
          <cell r="BO691">
            <v>0</v>
          </cell>
          <cell r="BP691">
            <v>0</v>
          </cell>
          <cell r="BQ691">
            <v>0</v>
          </cell>
          <cell r="BR691">
            <v>0</v>
          </cell>
          <cell r="BS691">
            <v>0</v>
          </cell>
          <cell r="BT691">
            <v>0</v>
          </cell>
          <cell r="BU691">
            <v>0</v>
          </cell>
          <cell r="BV691">
            <v>0</v>
          </cell>
          <cell r="BW691">
            <v>0</v>
          </cell>
          <cell r="BX691">
            <v>0</v>
          </cell>
          <cell r="BY691">
            <v>0</v>
          </cell>
          <cell r="BZ691">
            <v>0</v>
          </cell>
          <cell r="CA691">
            <v>0</v>
          </cell>
          <cell r="CB691">
            <v>0</v>
          </cell>
          <cell r="CC691">
            <v>0</v>
          </cell>
          <cell r="CD691">
            <v>0</v>
          </cell>
          <cell r="CE691">
            <v>0</v>
          </cell>
          <cell r="CF691">
            <v>0</v>
          </cell>
          <cell r="CG691">
            <v>0</v>
          </cell>
          <cell r="CH691">
            <v>0</v>
          </cell>
          <cell r="CI691">
            <v>0</v>
          </cell>
          <cell r="CJ691">
            <v>0</v>
          </cell>
          <cell r="CK691">
            <v>0</v>
          </cell>
          <cell r="CL691">
            <v>0</v>
          </cell>
          <cell r="CM691">
            <v>0</v>
          </cell>
          <cell r="CN691">
            <v>0</v>
          </cell>
          <cell r="CO691">
            <v>0</v>
          </cell>
          <cell r="CP691">
            <v>0</v>
          </cell>
          <cell r="CQ691">
            <v>0</v>
          </cell>
          <cell r="CR691">
            <v>0</v>
          </cell>
          <cell r="CS691">
            <v>0</v>
          </cell>
          <cell r="CT691">
            <v>0</v>
          </cell>
          <cell r="CU691">
            <v>0</v>
          </cell>
          <cell r="CV691">
            <v>0</v>
          </cell>
          <cell r="CW691">
            <v>0</v>
          </cell>
          <cell r="CX691">
            <v>0</v>
          </cell>
          <cell r="CY691">
            <v>0</v>
          </cell>
          <cell r="CZ691">
            <v>0</v>
          </cell>
          <cell r="DA691">
            <v>0</v>
          </cell>
          <cell r="DB691">
            <v>0</v>
          </cell>
          <cell r="DC691">
            <v>0</v>
          </cell>
          <cell r="DD691">
            <v>0</v>
          </cell>
          <cell r="DE691">
            <v>0</v>
          </cell>
          <cell r="DF691">
            <v>0</v>
          </cell>
          <cell r="DG691">
            <v>0</v>
          </cell>
          <cell r="DH691">
            <v>0</v>
          </cell>
          <cell r="DI691">
            <v>0</v>
          </cell>
          <cell r="DJ691">
            <v>0</v>
          </cell>
          <cell r="DK691">
            <v>0</v>
          </cell>
          <cell r="DL691">
            <v>0</v>
          </cell>
          <cell r="DM691">
            <v>0</v>
          </cell>
          <cell r="DN691">
            <v>0</v>
          </cell>
          <cell r="DO691">
            <v>0</v>
          </cell>
          <cell r="DP691">
            <v>0</v>
          </cell>
          <cell r="DQ691">
            <v>0</v>
          </cell>
          <cell r="DR691">
            <v>0</v>
          </cell>
          <cell r="DS691">
            <v>0</v>
          </cell>
          <cell r="DT691">
            <v>0</v>
          </cell>
          <cell r="DU691">
            <v>0</v>
          </cell>
          <cell r="DV691">
            <v>0</v>
          </cell>
          <cell r="DW691">
            <v>0</v>
          </cell>
          <cell r="DX691">
            <v>0</v>
          </cell>
          <cell r="DY691">
            <v>0</v>
          </cell>
          <cell r="DZ691">
            <v>0</v>
          </cell>
          <cell r="EA691">
            <v>0</v>
          </cell>
          <cell r="EB691">
            <v>0</v>
          </cell>
          <cell r="EC691">
            <v>0</v>
          </cell>
          <cell r="ED691">
            <v>0</v>
          </cell>
          <cell r="EE691">
            <v>0</v>
          </cell>
          <cell r="EF691">
            <v>0</v>
          </cell>
          <cell r="EG691">
            <v>0</v>
          </cell>
          <cell r="EH691">
            <v>0</v>
          </cell>
          <cell r="EI691">
            <v>0</v>
          </cell>
          <cell r="EJ691">
            <v>0</v>
          </cell>
          <cell r="EK691">
            <v>0</v>
          </cell>
          <cell r="EL691">
            <v>0</v>
          </cell>
          <cell r="EM691">
            <v>0</v>
          </cell>
          <cell r="EN691">
            <v>0</v>
          </cell>
          <cell r="EO691">
            <v>0</v>
          </cell>
          <cell r="EP691">
            <v>0</v>
          </cell>
          <cell r="EQ691">
            <v>0</v>
          </cell>
          <cell r="ER691">
            <v>0</v>
          </cell>
          <cell r="ES691">
            <v>0</v>
          </cell>
          <cell r="ET691">
            <v>0</v>
          </cell>
          <cell r="EU691">
            <v>0</v>
          </cell>
          <cell r="EV691">
            <v>0</v>
          </cell>
          <cell r="EW691">
            <v>0</v>
          </cell>
          <cell r="EX691">
            <v>0</v>
          </cell>
          <cell r="EY691">
            <v>0</v>
          </cell>
          <cell r="EZ691">
            <v>0</v>
          </cell>
          <cell r="FA691">
            <v>0</v>
          </cell>
          <cell r="FC691">
            <v>0</v>
          </cell>
        </row>
        <row r="692">
          <cell r="B692">
            <v>0</v>
          </cell>
          <cell r="C692">
            <v>0</v>
          </cell>
          <cell r="D692">
            <v>0</v>
          </cell>
          <cell r="E692">
            <v>0</v>
          </cell>
          <cell r="F692">
            <v>0</v>
          </cell>
          <cell r="G692">
            <v>0</v>
          </cell>
          <cell r="H692">
            <v>0</v>
          </cell>
          <cell r="I692">
            <v>0</v>
          </cell>
          <cell r="J692">
            <v>0</v>
          </cell>
          <cell r="K692">
            <v>0</v>
          </cell>
          <cell r="L692">
            <v>0</v>
          </cell>
          <cell r="M692">
            <v>0</v>
          </cell>
          <cell r="N692">
            <v>0</v>
          </cell>
          <cell r="O692">
            <v>0</v>
          </cell>
          <cell r="P692">
            <v>0</v>
          </cell>
          <cell r="Q692">
            <v>0</v>
          </cell>
          <cell r="R692">
            <v>0</v>
          </cell>
          <cell r="S692">
            <v>0</v>
          </cell>
          <cell r="T692">
            <v>0</v>
          </cell>
          <cell r="U692">
            <v>0</v>
          </cell>
          <cell r="V692">
            <v>0</v>
          </cell>
          <cell r="W692">
            <v>0</v>
          </cell>
          <cell r="X692">
            <v>0</v>
          </cell>
          <cell r="Y692">
            <v>0</v>
          </cell>
          <cell r="Z692">
            <v>0</v>
          </cell>
          <cell r="AA692">
            <v>0</v>
          </cell>
          <cell r="AB692">
            <v>0</v>
          </cell>
          <cell r="AC692">
            <v>0</v>
          </cell>
          <cell r="AD692">
            <v>0</v>
          </cell>
          <cell r="AE692">
            <v>0</v>
          </cell>
          <cell r="AF692">
            <v>0</v>
          </cell>
          <cell r="AG692">
            <v>0</v>
          </cell>
          <cell r="AH692">
            <v>0</v>
          </cell>
          <cell r="AI692">
            <v>0</v>
          </cell>
          <cell r="AJ692">
            <v>0</v>
          </cell>
          <cell r="AK692">
            <v>0</v>
          </cell>
          <cell r="AL692">
            <v>0</v>
          </cell>
          <cell r="AM692">
            <v>0</v>
          </cell>
          <cell r="AN692">
            <v>0</v>
          </cell>
          <cell r="AO692">
            <v>0</v>
          </cell>
          <cell r="AP692">
            <v>0</v>
          </cell>
          <cell r="AQ692">
            <v>0</v>
          </cell>
          <cell r="AR692">
            <v>0</v>
          </cell>
          <cell r="AS692">
            <v>0</v>
          </cell>
          <cell r="AT692">
            <v>0</v>
          </cell>
          <cell r="AU692">
            <v>0</v>
          </cell>
          <cell r="AV692">
            <v>0</v>
          </cell>
          <cell r="AW692">
            <v>0</v>
          </cell>
          <cell r="AX692">
            <v>0</v>
          </cell>
          <cell r="AY692">
            <v>0</v>
          </cell>
          <cell r="AZ692">
            <v>0</v>
          </cell>
          <cell r="BA692">
            <v>0</v>
          </cell>
          <cell r="BB692">
            <v>0</v>
          </cell>
          <cell r="BC692">
            <v>0</v>
          </cell>
          <cell r="BD692">
            <v>0</v>
          </cell>
          <cell r="BE692">
            <v>0</v>
          </cell>
          <cell r="BF692">
            <v>0</v>
          </cell>
          <cell r="BG692">
            <v>0</v>
          </cell>
          <cell r="BH692">
            <v>0</v>
          </cell>
          <cell r="BI692">
            <v>0</v>
          </cell>
          <cell r="BJ692">
            <v>0</v>
          </cell>
          <cell r="BK692">
            <v>0</v>
          </cell>
          <cell r="BL692">
            <v>0</v>
          </cell>
          <cell r="BM692">
            <v>0</v>
          </cell>
          <cell r="BN692">
            <v>0</v>
          </cell>
          <cell r="BO692">
            <v>0</v>
          </cell>
          <cell r="BP692">
            <v>0</v>
          </cell>
          <cell r="BQ692">
            <v>0</v>
          </cell>
          <cell r="BR692">
            <v>0</v>
          </cell>
          <cell r="BS692">
            <v>0</v>
          </cell>
          <cell r="BT692">
            <v>0</v>
          </cell>
          <cell r="BU692">
            <v>0</v>
          </cell>
          <cell r="BV692">
            <v>0</v>
          </cell>
          <cell r="BW692">
            <v>0</v>
          </cell>
          <cell r="BX692">
            <v>0</v>
          </cell>
          <cell r="BY692">
            <v>0</v>
          </cell>
          <cell r="BZ692">
            <v>0</v>
          </cell>
          <cell r="CA692">
            <v>0</v>
          </cell>
          <cell r="CB692">
            <v>0</v>
          </cell>
          <cell r="CC692">
            <v>0</v>
          </cell>
          <cell r="CD692">
            <v>0</v>
          </cell>
          <cell r="CE692">
            <v>0</v>
          </cell>
          <cell r="CF692">
            <v>0</v>
          </cell>
          <cell r="CG692">
            <v>0</v>
          </cell>
          <cell r="CH692">
            <v>0</v>
          </cell>
          <cell r="CI692">
            <v>0</v>
          </cell>
          <cell r="CJ692">
            <v>0</v>
          </cell>
          <cell r="CK692">
            <v>0</v>
          </cell>
          <cell r="CL692">
            <v>0</v>
          </cell>
          <cell r="CM692">
            <v>0</v>
          </cell>
          <cell r="CN692">
            <v>0</v>
          </cell>
          <cell r="CO692">
            <v>0</v>
          </cell>
          <cell r="CP692">
            <v>0</v>
          </cell>
          <cell r="CQ692">
            <v>0</v>
          </cell>
          <cell r="CR692">
            <v>0</v>
          </cell>
          <cell r="CS692">
            <v>0</v>
          </cell>
          <cell r="CT692">
            <v>0</v>
          </cell>
          <cell r="CU692">
            <v>0</v>
          </cell>
          <cell r="CV692">
            <v>0</v>
          </cell>
          <cell r="CW692">
            <v>0</v>
          </cell>
          <cell r="CX692">
            <v>0</v>
          </cell>
          <cell r="CY692">
            <v>0</v>
          </cell>
          <cell r="CZ692">
            <v>0</v>
          </cell>
          <cell r="DA692">
            <v>0</v>
          </cell>
          <cell r="DB692">
            <v>0</v>
          </cell>
          <cell r="DC692">
            <v>0</v>
          </cell>
          <cell r="DD692">
            <v>0</v>
          </cell>
          <cell r="DE692">
            <v>0</v>
          </cell>
          <cell r="DF692">
            <v>0</v>
          </cell>
          <cell r="DG692">
            <v>0</v>
          </cell>
          <cell r="DH692">
            <v>0</v>
          </cell>
          <cell r="DI692">
            <v>0</v>
          </cell>
          <cell r="DJ692">
            <v>0</v>
          </cell>
          <cell r="DK692">
            <v>0</v>
          </cell>
          <cell r="DL692">
            <v>0</v>
          </cell>
          <cell r="DM692">
            <v>0</v>
          </cell>
          <cell r="DN692">
            <v>0</v>
          </cell>
          <cell r="DO692">
            <v>0</v>
          </cell>
          <cell r="DP692">
            <v>0</v>
          </cell>
          <cell r="DQ692">
            <v>0</v>
          </cell>
          <cell r="DR692">
            <v>0</v>
          </cell>
          <cell r="DS692">
            <v>0</v>
          </cell>
          <cell r="DT692">
            <v>0</v>
          </cell>
          <cell r="DU692">
            <v>0</v>
          </cell>
          <cell r="DV692">
            <v>0</v>
          </cell>
          <cell r="DW692">
            <v>0</v>
          </cell>
          <cell r="DX692">
            <v>0</v>
          </cell>
          <cell r="DY692">
            <v>0</v>
          </cell>
          <cell r="DZ692">
            <v>0</v>
          </cell>
          <cell r="EA692">
            <v>0</v>
          </cell>
          <cell r="EB692">
            <v>0</v>
          </cell>
          <cell r="EC692">
            <v>0</v>
          </cell>
          <cell r="ED692">
            <v>0</v>
          </cell>
          <cell r="EE692">
            <v>0</v>
          </cell>
          <cell r="EF692">
            <v>0</v>
          </cell>
          <cell r="EG692">
            <v>0</v>
          </cell>
          <cell r="EH692">
            <v>0</v>
          </cell>
          <cell r="EI692">
            <v>0</v>
          </cell>
          <cell r="EJ692">
            <v>0</v>
          </cell>
          <cell r="EK692">
            <v>0</v>
          </cell>
          <cell r="EL692">
            <v>0</v>
          </cell>
          <cell r="EM692">
            <v>0</v>
          </cell>
          <cell r="EN692">
            <v>0</v>
          </cell>
          <cell r="EO692">
            <v>0</v>
          </cell>
          <cell r="EP692">
            <v>0</v>
          </cell>
          <cell r="EQ692">
            <v>0</v>
          </cell>
          <cell r="ER692">
            <v>0</v>
          </cell>
          <cell r="ES692">
            <v>0</v>
          </cell>
          <cell r="ET692">
            <v>0</v>
          </cell>
          <cell r="EU692">
            <v>0</v>
          </cell>
          <cell r="EV692">
            <v>0</v>
          </cell>
          <cell r="EW692">
            <v>0</v>
          </cell>
          <cell r="EX692">
            <v>0</v>
          </cell>
          <cell r="EY692">
            <v>0</v>
          </cell>
          <cell r="EZ692">
            <v>0</v>
          </cell>
          <cell r="FA692">
            <v>0</v>
          </cell>
          <cell r="FC692">
            <v>0</v>
          </cell>
        </row>
        <row r="693">
          <cell r="B693">
            <v>0</v>
          </cell>
          <cell r="C693">
            <v>0</v>
          </cell>
          <cell r="D693">
            <v>0</v>
          </cell>
          <cell r="E693">
            <v>0</v>
          </cell>
          <cell r="F693">
            <v>0</v>
          </cell>
          <cell r="G693">
            <v>0</v>
          </cell>
          <cell r="H693">
            <v>0</v>
          </cell>
          <cell r="I693">
            <v>0</v>
          </cell>
          <cell r="J693">
            <v>0</v>
          </cell>
          <cell r="K693">
            <v>0</v>
          </cell>
          <cell r="L693">
            <v>0</v>
          </cell>
          <cell r="M693">
            <v>0</v>
          </cell>
          <cell r="N693">
            <v>0</v>
          </cell>
          <cell r="O693">
            <v>0</v>
          </cell>
          <cell r="P693">
            <v>0</v>
          </cell>
          <cell r="Q693">
            <v>0</v>
          </cell>
          <cell r="R693">
            <v>0</v>
          </cell>
          <cell r="S693">
            <v>0</v>
          </cell>
          <cell r="T693">
            <v>0</v>
          </cell>
          <cell r="U693">
            <v>0</v>
          </cell>
          <cell r="V693">
            <v>0</v>
          </cell>
          <cell r="W693">
            <v>0</v>
          </cell>
          <cell r="X693">
            <v>0</v>
          </cell>
          <cell r="Y693">
            <v>0</v>
          </cell>
          <cell r="Z693">
            <v>0</v>
          </cell>
          <cell r="AA693">
            <v>0</v>
          </cell>
          <cell r="AB693">
            <v>0</v>
          </cell>
          <cell r="AC693">
            <v>0</v>
          </cell>
          <cell r="AD693">
            <v>0</v>
          </cell>
          <cell r="AE693">
            <v>0</v>
          </cell>
          <cell r="AF693">
            <v>0</v>
          </cell>
          <cell r="AG693">
            <v>0</v>
          </cell>
          <cell r="AH693">
            <v>0</v>
          </cell>
          <cell r="AI693">
            <v>0</v>
          </cell>
          <cell r="AJ693">
            <v>0</v>
          </cell>
          <cell r="AK693">
            <v>0</v>
          </cell>
          <cell r="AL693">
            <v>0</v>
          </cell>
          <cell r="AM693">
            <v>0</v>
          </cell>
          <cell r="AN693">
            <v>0</v>
          </cell>
          <cell r="AO693">
            <v>0</v>
          </cell>
          <cell r="AP693">
            <v>0</v>
          </cell>
          <cell r="AQ693">
            <v>0</v>
          </cell>
          <cell r="AR693">
            <v>0</v>
          </cell>
          <cell r="AS693">
            <v>0</v>
          </cell>
          <cell r="AT693">
            <v>0</v>
          </cell>
          <cell r="AU693">
            <v>0</v>
          </cell>
          <cell r="AV693">
            <v>0</v>
          </cell>
          <cell r="AW693">
            <v>0</v>
          </cell>
          <cell r="AX693">
            <v>0</v>
          </cell>
          <cell r="AY693">
            <v>0</v>
          </cell>
          <cell r="AZ693">
            <v>0</v>
          </cell>
          <cell r="BA693">
            <v>0</v>
          </cell>
          <cell r="BB693">
            <v>0</v>
          </cell>
          <cell r="BC693">
            <v>0</v>
          </cell>
          <cell r="BD693">
            <v>0</v>
          </cell>
          <cell r="BE693">
            <v>0</v>
          </cell>
          <cell r="BF693">
            <v>0</v>
          </cell>
          <cell r="BG693">
            <v>0</v>
          </cell>
          <cell r="BH693">
            <v>0</v>
          </cell>
          <cell r="BI693">
            <v>0</v>
          </cell>
          <cell r="BJ693">
            <v>0</v>
          </cell>
          <cell r="BK693">
            <v>0</v>
          </cell>
          <cell r="BL693">
            <v>0</v>
          </cell>
          <cell r="BM693">
            <v>0</v>
          </cell>
          <cell r="BN693">
            <v>0</v>
          </cell>
          <cell r="BO693">
            <v>0</v>
          </cell>
          <cell r="BP693">
            <v>0</v>
          </cell>
          <cell r="BQ693">
            <v>0</v>
          </cell>
          <cell r="BR693">
            <v>0</v>
          </cell>
          <cell r="BS693">
            <v>0</v>
          </cell>
          <cell r="BT693">
            <v>0</v>
          </cell>
          <cell r="BU693">
            <v>0</v>
          </cell>
          <cell r="BV693">
            <v>0</v>
          </cell>
          <cell r="BW693">
            <v>0</v>
          </cell>
          <cell r="BX693">
            <v>0</v>
          </cell>
          <cell r="BY693">
            <v>0</v>
          </cell>
          <cell r="BZ693">
            <v>0</v>
          </cell>
          <cell r="CA693">
            <v>0</v>
          </cell>
          <cell r="CB693">
            <v>0</v>
          </cell>
          <cell r="CC693">
            <v>0</v>
          </cell>
          <cell r="CD693">
            <v>0</v>
          </cell>
          <cell r="CE693">
            <v>0</v>
          </cell>
          <cell r="CF693">
            <v>0</v>
          </cell>
          <cell r="CG693">
            <v>0</v>
          </cell>
          <cell r="CH693">
            <v>0</v>
          </cell>
          <cell r="CI693">
            <v>0</v>
          </cell>
          <cell r="CJ693">
            <v>0</v>
          </cell>
          <cell r="CK693">
            <v>0</v>
          </cell>
          <cell r="CL693">
            <v>0</v>
          </cell>
          <cell r="CM693">
            <v>0</v>
          </cell>
          <cell r="CN693">
            <v>0</v>
          </cell>
          <cell r="CO693">
            <v>0</v>
          </cell>
          <cell r="CP693">
            <v>0</v>
          </cell>
          <cell r="CQ693">
            <v>0</v>
          </cell>
          <cell r="CR693">
            <v>0</v>
          </cell>
          <cell r="CS693">
            <v>0</v>
          </cell>
          <cell r="CT693">
            <v>0</v>
          </cell>
          <cell r="CU693">
            <v>0</v>
          </cell>
          <cell r="CV693">
            <v>0</v>
          </cell>
          <cell r="CW693">
            <v>0</v>
          </cell>
          <cell r="CX693">
            <v>0</v>
          </cell>
          <cell r="CY693">
            <v>0</v>
          </cell>
          <cell r="CZ693">
            <v>0</v>
          </cell>
          <cell r="DA693">
            <v>0</v>
          </cell>
          <cell r="DB693">
            <v>0</v>
          </cell>
          <cell r="DC693">
            <v>0</v>
          </cell>
          <cell r="DD693">
            <v>0</v>
          </cell>
          <cell r="DE693">
            <v>0</v>
          </cell>
          <cell r="DF693">
            <v>0</v>
          </cell>
          <cell r="DG693">
            <v>0</v>
          </cell>
          <cell r="DH693">
            <v>0</v>
          </cell>
          <cell r="DI693">
            <v>0</v>
          </cell>
          <cell r="DJ693">
            <v>0</v>
          </cell>
          <cell r="DK693">
            <v>0</v>
          </cell>
          <cell r="DL693">
            <v>0</v>
          </cell>
          <cell r="DM693">
            <v>0</v>
          </cell>
          <cell r="DN693">
            <v>0</v>
          </cell>
          <cell r="DO693">
            <v>0</v>
          </cell>
          <cell r="DP693">
            <v>0</v>
          </cell>
          <cell r="DQ693">
            <v>0</v>
          </cell>
          <cell r="DR693">
            <v>0</v>
          </cell>
          <cell r="DS693">
            <v>0</v>
          </cell>
          <cell r="DT693">
            <v>0</v>
          </cell>
          <cell r="DU693">
            <v>0</v>
          </cell>
          <cell r="DV693">
            <v>0</v>
          </cell>
          <cell r="DW693">
            <v>0</v>
          </cell>
          <cell r="DX693">
            <v>0</v>
          </cell>
          <cell r="DY693">
            <v>0</v>
          </cell>
          <cell r="DZ693">
            <v>0</v>
          </cell>
          <cell r="EA693">
            <v>0</v>
          </cell>
          <cell r="EB693">
            <v>0</v>
          </cell>
          <cell r="EC693">
            <v>0</v>
          </cell>
          <cell r="ED693">
            <v>0</v>
          </cell>
          <cell r="EE693">
            <v>0</v>
          </cell>
          <cell r="EF693">
            <v>0</v>
          </cell>
          <cell r="EG693">
            <v>0</v>
          </cell>
          <cell r="EH693">
            <v>0</v>
          </cell>
          <cell r="EI693">
            <v>0</v>
          </cell>
          <cell r="EJ693">
            <v>0</v>
          </cell>
          <cell r="EK693">
            <v>0</v>
          </cell>
          <cell r="EL693">
            <v>0</v>
          </cell>
          <cell r="EM693">
            <v>0</v>
          </cell>
          <cell r="EN693">
            <v>0</v>
          </cell>
          <cell r="EO693">
            <v>0</v>
          </cell>
          <cell r="EP693">
            <v>0</v>
          </cell>
          <cell r="EQ693">
            <v>0</v>
          </cell>
          <cell r="ER693">
            <v>0</v>
          </cell>
          <cell r="ES693">
            <v>0</v>
          </cell>
          <cell r="ET693">
            <v>0</v>
          </cell>
          <cell r="EU693">
            <v>0</v>
          </cell>
          <cell r="EV693">
            <v>0</v>
          </cell>
          <cell r="EW693">
            <v>0</v>
          </cell>
          <cell r="EX693">
            <v>0</v>
          </cell>
          <cell r="EY693">
            <v>0</v>
          </cell>
          <cell r="EZ693">
            <v>0</v>
          </cell>
          <cell r="FA693">
            <v>0</v>
          </cell>
          <cell r="FC693">
            <v>0</v>
          </cell>
        </row>
        <row r="694">
          <cell r="B694">
            <v>0</v>
          </cell>
          <cell r="C694">
            <v>0</v>
          </cell>
          <cell r="D694">
            <v>0</v>
          </cell>
          <cell r="E694">
            <v>0</v>
          </cell>
          <cell r="F694">
            <v>0</v>
          </cell>
          <cell r="G694">
            <v>0</v>
          </cell>
          <cell r="H694">
            <v>0</v>
          </cell>
          <cell r="I694">
            <v>0</v>
          </cell>
          <cell r="J694">
            <v>0</v>
          </cell>
          <cell r="K694">
            <v>0</v>
          </cell>
          <cell r="L694">
            <v>0</v>
          </cell>
          <cell r="M694">
            <v>0</v>
          </cell>
          <cell r="N694">
            <v>0</v>
          </cell>
          <cell r="O694">
            <v>0</v>
          </cell>
          <cell r="P694">
            <v>0</v>
          </cell>
          <cell r="Q694">
            <v>0</v>
          </cell>
          <cell r="R694">
            <v>0</v>
          </cell>
          <cell r="S694">
            <v>0</v>
          </cell>
          <cell r="T694">
            <v>0</v>
          </cell>
          <cell r="U694">
            <v>0</v>
          </cell>
          <cell r="V694">
            <v>0</v>
          </cell>
          <cell r="W694">
            <v>0</v>
          </cell>
          <cell r="X694">
            <v>0</v>
          </cell>
          <cell r="Y694">
            <v>0</v>
          </cell>
          <cell r="Z694">
            <v>0</v>
          </cell>
          <cell r="AA694">
            <v>0</v>
          </cell>
          <cell r="AB694">
            <v>0</v>
          </cell>
          <cell r="AC694">
            <v>0</v>
          </cell>
          <cell r="AD694">
            <v>0</v>
          </cell>
          <cell r="AE694">
            <v>0</v>
          </cell>
          <cell r="AF694">
            <v>0</v>
          </cell>
          <cell r="AG694">
            <v>0</v>
          </cell>
          <cell r="AH694">
            <v>0</v>
          </cell>
          <cell r="AI694">
            <v>0</v>
          </cell>
          <cell r="AJ694">
            <v>0</v>
          </cell>
          <cell r="AK694">
            <v>0</v>
          </cell>
          <cell r="AL694">
            <v>0</v>
          </cell>
          <cell r="AM694">
            <v>0</v>
          </cell>
          <cell r="AN694">
            <v>0</v>
          </cell>
          <cell r="AO694">
            <v>0</v>
          </cell>
          <cell r="AP694">
            <v>0</v>
          </cell>
          <cell r="AQ694">
            <v>0</v>
          </cell>
          <cell r="AR694">
            <v>0</v>
          </cell>
          <cell r="AS694">
            <v>0</v>
          </cell>
          <cell r="AT694">
            <v>0</v>
          </cell>
          <cell r="AU694">
            <v>0</v>
          </cell>
          <cell r="AV694">
            <v>0</v>
          </cell>
          <cell r="AW694">
            <v>0</v>
          </cell>
          <cell r="AX694">
            <v>0</v>
          </cell>
          <cell r="AY694">
            <v>0</v>
          </cell>
          <cell r="AZ694">
            <v>0</v>
          </cell>
          <cell r="BA694">
            <v>0</v>
          </cell>
          <cell r="BB694">
            <v>0</v>
          </cell>
          <cell r="BC694">
            <v>0</v>
          </cell>
          <cell r="BD694">
            <v>0</v>
          </cell>
          <cell r="BE694">
            <v>0</v>
          </cell>
          <cell r="BF694">
            <v>0</v>
          </cell>
          <cell r="BG694">
            <v>0</v>
          </cell>
          <cell r="BH694">
            <v>0</v>
          </cell>
          <cell r="BI694">
            <v>0</v>
          </cell>
          <cell r="BJ694">
            <v>0</v>
          </cell>
          <cell r="BK694">
            <v>0</v>
          </cell>
          <cell r="BL694">
            <v>0</v>
          </cell>
          <cell r="BM694">
            <v>0</v>
          </cell>
          <cell r="BN694">
            <v>0</v>
          </cell>
          <cell r="BO694">
            <v>0</v>
          </cell>
          <cell r="BP694">
            <v>0</v>
          </cell>
          <cell r="BQ694">
            <v>0</v>
          </cell>
          <cell r="BR694">
            <v>0</v>
          </cell>
          <cell r="BS694">
            <v>0</v>
          </cell>
          <cell r="BT694">
            <v>0</v>
          </cell>
          <cell r="BU694">
            <v>0</v>
          </cell>
          <cell r="BV694">
            <v>0</v>
          </cell>
          <cell r="BW694">
            <v>0</v>
          </cell>
          <cell r="BX694">
            <v>0</v>
          </cell>
          <cell r="BY694">
            <v>0</v>
          </cell>
          <cell r="BZ694">
            <v>0</v>
          </cell>
          <cell r="CA694">
            <v>0</v>
          </cell>
          <cell r="CB694">
            <v>0</v>
          </cell>
          <cell r="CC694">
            <v>0</v>
          </cell>
          <cell r="CD694">
            <v>0</v>
          </cell>
          <cell r="CE694">
            <v>0</v>
          </cell>
          <cell r="CF694">
            <v>0</v>
          </cell>
          <cell r="CG694">
            <v>0</v>
          </cell>
          <cell r="CH694">
            <v>0</v>
          </cell>
          <cell r="CI694">
            <v>0</v>
          </cell>
          <cell r="CJ694">
            <v>0</v>
          </cell>
          <cell r="CK694">
            <v>0</v>
          </cell>
          <cell r="CL694">
            <v>0</v>
          </cell>
          <cell r="CM694">
            <v>0</v>
          </cell>
          <cell r="CN694">
            <v>0</v>
          </cell>
          <cell r="CO694">
            <v>0</v>
          </cell>
          <cell r="CP694">
            <v>0</v>
          </cell>
          <cell r="CQ694">
            <v>0</v>
          </cell>
          <cell r="CR694">
            <v>0</v>
          </cell>
          <cell r="CS694">
            <v>0</v>
          </cell>
          <cell r="CT694">
            <v>0</v>
          </cell>
          <cell r="CU694">
            <v>0</v>
          </cell>
          <cell r="CV694">
            <v>0</v>
          </cell>
          <cell r="CW694">
            <v>0</v>
          </cell>
          <cell r="CX694">
            <v>0</v>
          </cell>
          <cell r="CY694">
            <v>0</v>
          </cell>
          <cell r="CZ694">
            <v>0</v>
          </cell>
          <cell r="DA694">
            <v>0</v>
          </cell>
          <cell r="DB694">
            <v>0</v>
          </cell>
          <cell r="DC694">
            <v>0</v>
          </cell>
          <cell r="DD694">
            <v>0</v>
          </cell>
          <cell r="DE694">
            <v>0</v>
          </cell>
          <cell r="DF694">
            <v>0</v>
          </cell>
          <cell r="DG694">
            <v>0</v>
          </cell>
          <cell r="DH694">
            <v>0</v>
          </cell>
          <cell r="DI694">
            <v>0</v>
          </cell>
          <cell r="DJ694">
            <v>0</v>
          </cell>
          <cell r="DK694">
            <v>0</v>
          </cell>
          <cell r="DL694">
            <v>0</v>
          </cell>
          <cell r="DM694">
            <v>0</v>
          </cell>
          <cell r="DN694">
            <v>0</v>
          </cell>
          <cell r="DO694">
            <v>0</v>
          </cell>
          <cell r="DP694">
            <v>0</v>
          </cell>
          <cell r="DQ694">
            <v>0</v>
          </cell>
          <cell r="DR694">
            <v>0</v>
          </cell>
          <cell r="DS694">
            <v>0</v>
          </cell>
          <cell r="DT694">
            <v>0</v>
          </cell>
          <cell r="DU694">
            <v>0</v>
          </cell>
          <cell r="DV694">
            <v>0</v>
          </cell>
          <cell r="DW694">
            <v>0</v>
          </cell>
          <cell r="DX694">
            <v>0</v>
          </cell>
          <cell r="DY694">
            <v>0</v>
          </cell>
          <cell r="DZ694">
            <v>0</v>
          </cell>
          <cell r="EA694">
            <v>0</v>
          </cell>
          <cell r="EB694">
            <v>0</v>
          </cell>
          <cell r="EC694">
            <v>0</v>
          </cell>
          <cell r="ED694">
            <v>0</v>
          </cell>
          <cell r="EE694">
            <v>0</v>
          </cell>
          <cell r="EF694">
            <v>0</v>
          </cell>
          <cell r="EG694">
            <v>0</v>
          </cell>
          <cell r="EH694">
            <v>0</v>
          </cell>
          <cell r="EI694">
            <v>0</v>
          </cell>
          <cell r="EJ694">
            <v>0</v>
          </cell>
          <cell r="EK694">
            <v>0</v>
          </cell>
          <cell r="EL694">
            <v>0</v>
          </cell>
          <cell r="EM694">
            <v>0</v>
          </cell>
          <cell r="EN694">
            <v>0</v>
          </cell>
          <cell r="EO694">
            <v>0</v>
          </cell>
          <cell r="EP694">
            <v>0</v>
          </cell>
          <cell r="EQ694">
            <v>0</v>
          </cell>
          <cell r="ER694">
            <v>0</v>
          </cell>
          <cell r="ES694">
            <v>0</v>
          </cell>
          <cell r="ET694">
            <v>0</v>
          </cell>
          <cell r="EU694">
            <v>0</v>
          </cell>
          <cell r="EV694">
            <v>0</v>
          </cell>
          <cell r="EW694">
            <v>0</v>
          </cell>
          <cell r="EX694">
            <v>0</v>
          </cell>
          <cell r="EY694">
            <v>0</v>
          </cell>
          <cell r="EZ694">
            <v>0</v>
          </cell>
          <cell r="FA694">
            <v>0</v>
          </cell>
          <cell r="FC694">
            <v>0</v>
          </cell>
        </row>
        <row r="696">
          <cell r="B696">
            <v>0</v>
          </cell>
          <cell r="C696">
            <v>0</v>
          </cell>
          <cell r="D696">
            <v>0</v>
          </cell>
          <cell r="E696">
            <v>0</v>
          </cell>
          <cell r="F696">
            <v>0</v>
          </cell>
          <cell r="G696">
            <v>0</v>
          </cell>
          <cell r="H696">
            <v>0</v>
          </cell>
          <cell r="I696">
            <v>0</v>
          </cell>
          <cell r="J696">
            <v>0</v>
          </cell>
          <cell r="K696">
            <v>0</v>
          </cell>
          <cell r="L696">
            <v>0</v>
          </cell>
          <cell r="M696">
            <v>0</v>
          </cell>
          <cell r="N696">
            <v>0</v>
          </cell>
          <cell r="O696">
            <v>0</v>
          </cell>
          <cell r="P696">
            <v>0</v>
          </cell>
          <cell r="Q696">
            <v>0</v>
          </cell>
          <cell r="R696">
            <v>0</v>
          </cell>
          <cell r="S696">
            <v>0</v>
          </cell>
          <cell r="T696">
            <v>0</v>
          </cell>
          <cell r="U696">
            <v>0</v>
          </cell>
          <cell r="V696">
            <v>0</v>
          </cell>
          <cell r="W696">
            <v>0</v>
          </cell>
          <cell r="X696">
            <v>0</v>
          </cell>
          <cell r="Y696">
            <v>0</v>
          </cell>
          <cell r="Z696">
            <v>0</v>
          </cell>
          <cell r="AA696">
            <v>0</v>
          </cell>
          <cell r="AB696">
            <v>0</v>
          </cell>
          <cell r="AC696">
            <v>0</v>
          </cell>
          <cell r="AD696">
            <v>0</v>
          </cell>
          <cell r="AE696">
            <v>0</v>
          </cell>
          <cell r="AF696">
            <v>0</v>
          </cell>
          <cell r="AG696">
            <v>0</v>
          </cell>
          <cell r="AH696">
            <v>0</v>
          </cell>
          <cell r="AI696">
            <v>0</v>
          </cell>
          <cell r="AJ696">
            <v>0</v>
          </cell>
          <cell r="AK696">
            <v>0</v>
          </cell>
          <cell r="AL696">
            <v>0</v>
          </cell>
          <cell r="AM696">
            <v>0</v>
          </cell>
          <cell r="AN696">
            <v>0</v>
          </cell>
          <cell r="AO696">
            <v>0</v>
          </cell>
          <cell r="AP696">
            <v>0</v>
          </cell>
          <cell r="AQ696">
            <v>0</v>
          </cell>
          <cell r="AR696">
            <v>0</v>
          </cell>
          <cell r="AS696">
            <v>0</v>
          </cell>
          <cell r="AT696">
            <v>0</v>
          </cell>
          <cell r="AU696">
            <v>0</v>
          </cell>
          <cell r="AV696">
            <v>0</v>
          </cell>
          <cell r="AW696">
            <v>0</v>
          </cell>
          <cell r="AX696">
            <v>0</v>
          </cell>
          <cell r="AY696">
            <v>0</v>
          </cell>
          <cell r="AZ696">
            <v>0</v>
          </cell>
          <cell r="BA696">
            <v>0</v>
          </cell>
          <cell r="BB696">
            <v>0</v>
          </cell>
          <cell r="BC696">
            <v>0</v>
          </cell>
          <cell r="BD696">
            <v>0</v>
          </cell>
          <cell r="BE696">
            <v>0</v>
          </cell>
          <cell r="BF696">
            <v>0</v>
          </cell>
          <cell r="BG696">
            <v>0</v>
          </cell>
          <cell r="BH696">
            <v>0</v>
          </cell>
          <cell r="BI696">
            <v>0</v>
          </cell>
          <cell r="BJ696">
            <v>0</v>
          </cell>
          <cell r="BK696">
            <v>0</v>
          </cell>
          <cell r="BL696">
            <v>0</v>
          </cell>
          <cell r="BM696">
            <v>0</v>
          </cell>
          <cell r="BN696">
            <v>0</v>
          </cell>
          <cell r="BO696">
            <v>0</v>
          </cell>
          <cell r="BP696">
            <v>0</v>
          </cell>
          <cell r="BQ696">
            <v>0</v>
          </cell>
          <cell r="BR696">
            <v>0</v>
          </cell>
          <cell r="BS696">
            <v>0</v>
          </cell>
          <cell r="BT696">
            <v>0</v>
          </cell>
          <cell r="BU696">
            <v>0</v>
          </cell>
          <cell r="BV696">
            <v>0</v>
          </cell>
          <cell r="BW696">
            <v>0</v>
          </cell>
          <cell r="BX696">
            <v>0</v>
          </cell>
          <cell r="BY696">
            <v>0</v>
          </cell>
          <cell r="BZ696">
            <v>0</v>
          </cell>
          <cell r="CA696">
            <v>0</v>
          </cell>
          <cell r="CB696">
            <v>0</v>
          </cell>
          <cell r="CC696">
            <v>0</v>
          </cell>
          <cell r="CD696">
            <v>0</v>
          </cell>
          <cell r="CE696">
            <v>0</v>
          </cell>
          <cell r="CF696">
            <v>0</v>
          </cell>
          <cell r="CG696">
            <v>0</v>
          </cell>
          <cell r="CH696">
            <v>0</v>
          </cell>
          <cell r="CI696">
            <v>0</v>
          </cell>
          <cell r="CJ696">
            <v>0</v>
          </cell>
          <cell r="CK696">
            <v>0</v>
          </cell>
          <cell r="CL696">
            <v>0</v>
          </cell>
          <cell r="CM696">
            <v>0</v>
          </cell>
          <cell r="CN696">
            <v>0</v>
          </cell>
          <cell r="CO696">
            <v>0</v>
          </cell>
          <cell r="CP696">
            <v>0</v>
          </cell>
          <cell r="CQ696">
            <v>0</v>
          </cell>
          <cell r="CR696">
            <v>0</v>
          </cell>
          <cell r="CS696">
            <v>0</v>
          </cell>
          <cell r="CT696">
            <v>0</v>
          </cell>
          <cell r="CU696">
            <v>0</v>
          </cell>
          <cell r="CV696">
            <v>0</v>
          </cell>
          <cell r="CW696">
            <v>0</v>
          </cell>
          <cell r="CX696">
            <v>0</v>
          </cell>
          <cell r="CY696">
            <v>0</v>
          </cell>
          <cell r="CZ696">
            <v>0</v>
          </cell>
          <cell r="DA696">
            <v>0</v>
          </cell>
          <cell r="DB696">
            <v>0</v>
          </cell>
          <cell r="DC696">
            <v>0</v>
          </cell>
          <cell r="DD696">
            <v>0</v>
          </cell>
          <cell r="DE696">
            <v>0</v>
          </cell>
          <cell r="DF696">
            <v>0</v>
          </cell>
          <cell r="DG696">
            <v>0</v>
          </cell>
          <cell r="DH696">
            <v>0</v>
          </cell>
          <cell r="DI696">
            <v>0</v>
          </cell>
          <cell r="DJ696">
            <v>0</v>
          </cell>
          <cell r="DK696">
            <v>0</v>
          </cell>
          <cell r="DL696">
            <v>0</v>
          </cell>
          <cell r="DM696">
            <v>0</v>
          </cell>
          <cell r="DN696">
            <v>0</v>
          </cell>
          <cell r="DO696">
            <v>0</v>
          </cell>
          <cell r="DP696">
            <v>0</v>
          </cell>
          <cell r="DQ696">
            <v>0</v>
          </cell>
          <cell r="DR696">
            <v>0</v>
          </cell>
          <cell r="DS696">
            <v>0</v>
          </cell>
          <cell r="DT696">
            <v>0</v>
          </cell>
          <cell r="DU696">
            <v>0</v>
          </cell>
          <cell r="DV696">
            <v>0</v>
          </cell>
          <cell r="DW696">
            <v>0</v>
          </cell>
          <cell r="DX696">
            <v>0</v>
          </cell>
          <cell r="DY696">
            <v>0</v>
          </cell>
          <cell r="DZ696">
            <v>0</v>
          </cell>
          <cell r="EA696">
            <v>0</v>
          </cell>
          <cell r="EB696">
            <v>0</v>
          </cell>
          <cell r="EC696">
            <v>0</v>
          </cell>
          <cell r="ED696">
            <v>0</v>
          </cell>
          <cell r="EE696">
            <v>0</v>
          </cell>
          <cell r="EF696">
            <v>0</v>
          </cell>
          <cell r="EG696">
            <v>0</v>
          </cell>
          <cell r="EH696">
            <v>0</v>
          </cell>
          <cell r="EI696">
            <v>0</v>
          </cell>
          <cell r="EJ696">
            <v>0</v>
          </cell>
          <cell r="EK696">
            <v>0</v>
          </cell>
          <cell r="EL696">
            <v>0</v>
          </cell>
          <cell r="EM696">
            <v>0</v>
          </cell>
          <cell r="EN696">
            <v>0</v>
          </cell>
          <cell r="EO696">
            <v>0</v>
          </cell>
          <cell r="EP696">
            <v>0</v>
          </cell>
          <cell r="EQ696">
            <v>0</v>
          </cell>
          <cell r="ER696">
            <v>0</v>
          </cell>
          <cell r="ES696">
            <v>0</v>
          </cell>
          <cell r="ET696">
            <v>0</v>
          </cell>
          <cell r="EU696">
            <v>0</v>
          </cell>
          <cell r="EV696">
            <v>0</v>
          </cell>
          <cell r="EW696">
            <v>0</v>
          </cell>
          <cell r="EX696">
            <v>0</v>
          </cell>
          <cell r="EY696">
            <v>0</v>
          </cell>
          <cell r="EZ696">
            <v>0</v>
          </cell>
          <cell r="FA696">
            <v>0</v>
          </cell>
          <cell r="FC696">
            <v>0</v>
          </cell>
        </row>
        <row r="697">
          <cell r="B697">
            <v>0</v>
          </cell>
          <cell r="C697">
            <v>0</v>
          </cell>
          <cell r="D697">
            <v>0</v>
          </cell>
          <cell r="E697">
            <v>0</v>
          </cell>
          <cell r="F697">
            <v>0</v>
          </cell>
          <cell r="G697">
            <v>0</v>
          </cell>
          <cell r="H697">
            <v>0</v>
          </cell>
          <cell r="I697">
            <v>0</v>
          </cell>
          <cell r="J697">
            <v>0</v>
          </cell>
          <cell r="K697">
            <v>0</v>
          </cell>
          <cell r="L697">
            <v>0</v>
          </cell>
          <cell r="M697">
            <v>0</v>
          </cell>
          <cell r="N697">
            <v>0</v>
          </cell>
          <cell r="O697">
            <v>0</v>
          </cell>
          <cell r="P697">
            <v>0</v>
          </cell>
          <cell r="Q697">
            <v>0</v>
          </cell>
          <cell r="R697">
            <v>0</v>
          </cell>
          <cell r="S697">
            <v>0</v>
          </cell>
          <cell r="T697">
            <v>0</v>
          </cell>
          <cell r="U697">
            <v>0</v>
          </cell>
          <cell r="V697">
            <v>0</v>
          </cell>
          <cell r="W697">
            <v>0</v>
          </cell>
          <cell r="X697">
            <v>0</v>
          </cell>
          <cell r="Y697">
            <v>0</v>
          </cell>
          <cell r="Z697">
            <v>0</v>
          </cell>
          <cell r="AA697">
            <v>0</v>
          </cell>
          <cell r="AB697">
            <v>0</v>
          </cell>
          <cell r="AC697">
            <v>0</v>
          </cell>
          <cell r="AD697">
            <v>0</v>
          </cell>
          <cell r="AE697">
            <v>0</v>
          </cell>
          <cell r="AF697">
            <v>0</v>
          </cell>
          <cell r="AG697">
            <v>0</v>
          </cell>
          <cell r="AH697">
            <v>0</v>
          </cell>
          <cell r="AI697">
            <v>0</v>
          </cell>
          <cell r="AJ697">
            <v>0</v>
          </cell>
          <cell r="AK697">
            <v>0</v>
          </cell>
          <cell r="AL697">
            <v>0</v>
          </cell>
          <cell r="AM697">
            <v>0</v>
          </cell>
          <cell r="AN697">
            <v>0</v>
          </cell>
          <cell r="AO697">
            <v>0</v>
          </cell>
          <cell r="AP697">
            <v>0</v>
          </cell>
          <cell r="AQ697">
            <v>0</v>
          </cell>
          <cell r="AR697">
            <v>0</v>
          </cell>
          <cell r="AS697">
            <v>0</v>
          </cell>
          <cell r="AT697">
            <v>0</v>
          </cell>
          <cell r="AU697">
            <v>0</v>
          </cell>
          <cell r="AV697">
            <v>0</v>
          </cell>
          <cell r="AW697">
            <v>0</v>
          </cell>
          <cell r="AX697">
            <v>0</v>
          </cell>
          <cell r="AY697">
            <v>0</v>
          </cell>
          <cell r="AZ697">
            <v>0</v>
          </cell>
          <cell r="BA697">
            <v>0</v>
          </cell>
          <cell r="BB697">
            <v>0</v>
          </cell>
          <cell r="BC697">
            <v>0</v>
          </cell>
          <cell r="BD697">
            <v>0</v>
          </cell>
          <cell r="BE697">
            <v>0</v>
          </cell>
          <cell r="BF697">
            <v>0</v>
          </cell>
          <cell r="BG697">
            <v>0</v>
          </cell>
          <cell r="BH697">
            <v>0</v>
          </cell>
          <cell r="BI697">
            <v>0</v>
          </cell>
          <cell r="BJ697">
            <v>0</v>
          </cell>
          <cell r="BK697">
            <v>0</v>
          </cell>
          <cell r="BL697">
            <v>0</v>
          </cell>
          <cell r="BM697">
            <v>0</v>
          </cell>
          <cell r="BN697">
            <v>0</v>
          </cell>
          <cell r="BO697">
            <v>0</v>
          </cell>
          <cell r="BP697">
            <v>0</v>
          </cell>
          <cell r="BQ697">
            <v>0</v>
          </cell>
          <cell r="BR697">
            <v>0</v>
          </cell>
          <cell r="BS697">
            <v>0</v>
          </cell>
          <cell r="BT697">
            <v>0</v>
          </cell>
          <cell r="BU697">
            <v>0</v>
          </cell>
          <cell r="BV697">
            <v>0</v>
          </cell>
          <cell r="BW697">
            <v>0</v>
          </cell>
          <cell r="BX697">
            <v>0</v>
          </cell>
          <cell r="BY697">
            <v>0</v>
          </cell>
          <cell r="BZ697">
            <v>0</v>
          </cell>
          <cell r="CA697">
            <v>0</v>
          </cell>
          <cell r="CB697">
            <v>0</v>
          </cell>
          <cell r="CC697">
            <v>0</v>
          </cell>
          <cell r="CD697">
            <v>0</v>
          </cell>
          <cell r="CE697">
            <v>0</v>
          </cell>
          <cell r="CF697">
            <v>0</v>
          </cell>
          <cell r="CG697">
            <v>0</v>
          </cell>
          <cell r="CH697">
            <v>0</v>
          </cell>
          <cell r="CI697">
            <v>0</v>
          </cell>
          <cell r="CJ697">
            <v>0</v>
          </cell>
          <cell r="CK697">
            <v>0</v>
          </cell>
          <cell r="CL697">
            <v>0</v>
          </cell>
          <cell r="CM697">
            <v>0</v>
          </cell>
          <cell r="CN697">
            <v>0</v>
          </cell>
          <cell r="CO697">
            <v>0</v>
          </cell>
          <cell r="CP697">
            <v>0</v>
          </cell>
          <cell r="CQ697">
            <v>0</v>
          </cell>
          <cell r="CR697">
            <v>0</v>
          </cell>
          <cell r="CS697">
            <v>0</v>
          </cell>
          <cell r="CT697">
            <v>0</v>
          </cell>
          <cell r="CU697">
            <v>0</v>
          </cell>
          <cell r="CV697">
            <v>0</v>
          </cell>
          <cell r="CW697">
            <v>0</v>
          </cell>
          <cell r="CX697">
            <v>0</v>
          </cell>
          <cell r="CY697">
            <v>0</v>
          </cell>
          <cell r="CZ697">
            <v>0</v>
          </cell>
          <cell r="DA697">
            <v>0</v>
          </cell>
          <cell r="DB697">
            <v>0</v>
          </cell>
          <cell r="DC697">
            <v>0</v>
          </cell>
          <cell r="DD697">
            <v>0</v>
          </cell>
          <cell r="DE697">
            <v>0</v>
          </cell>
          <cell r="DF697">
            <v>0</v>
          </cell>
          <cell r="DG697">
            <v>0</v>
          </cell>
          <cell r="DH697">
            <v>0</v>
          </cell>
          <cell r="DI697">
            <v>0</v>
          </cell>
          <cell r="DJ697">
            <v>0</v>
          </cell>
          <cell r="DK697">
            <v>0</v>
          </cell>
          <cell r="DL697">
            <v>0</v>
          </cell>
          <cell r="DM697">
            <v>0</v>
          </cell>
          <cell r="DN697">
            <v>0</v>
          </cell>
          <cell r="DO697">
            <v>0</v>
          </cell>
          <cell r="DP697">
            <v>0</v>
          </cell>
          <cell r="DQ697">
            <v>0</v>
          </cell>
          <cell r="DR697">
            <v>0</v>
          </cell>
          <cell r="DS697">
            <v>0</v>
          </cell>
          <cell r="DT697">
            <v>0</v>
          </cell>
          <cell r="DU697">
            <v>0</v>
          </cell>
          <cell r="DV697">
            <v>0</v>
          </cell>
          <cell r="DW697">
            <v>0</v>
          </cell>
          <cell r="DX697">
            <v>0</v>
          </cell>
          <cell r="DY697">
            <v>0</v>
          </cell>
          <cell r="DZ697">
            <v>0</v>
          </cell>
          <cell r="EA697">
            <v>0</v>
          </cell>
          <cell r="EB697">
            <v>0</v>
          </cell>
          <cell r="EC697">
            <v>0</v>
          </cell>
          <cell r="ED697">
            <v>0</v>
          </cell>
          <cell r="EE697">
            <v>0</v>
          </cell>
          <cell r="EF697">
            <v>0</v>
          </cell>
          <cell r="EG697">
            <v>0</v>
          </cell>
          <cell r="EH697">
            <v>0</v>
          </cell>
          <cell r="EI697">
            <v>0</v>
          </cell>
          <cell r="EJ697">
            <v>0</v>
          </cell>
          <cell r="EK697">
            <v>0</v>
          </cell>
          <cell r="EL697">
            <v>0</v>
          </cell>
          <cell r="EM697">
            <v>0</v>
          </cell>
          <cell r="EN697">
            <v>0</v>
          </cell>
          <cell r="EO697">
            <v>0</v>
          </cell>
          <cell r="EP697">
            <v>0</v>
          </cell>
          <cell r="EQ697">
            <v>0</v>
          </cell>
          <cell r="ER697">
            <v>0</v>
          </cell>
          <cell r="ES697">
            <v>0</v>
          </cell>
          <cell r="ET697">
            <v>0</v>
          </cell>
          <cell r="EU697">
            <v>0</v>
          </cell>
          <cell r="EV697">
            <v>0</v>
          </cell>
          <cell r="EW697">
            <v>0</v>
          </cell>
          <cell r="EX697">
            <v>0</v>
          </cell>
          <cell r="EY697">
            <v>0</v>
          </cell>
          <cell r="EZ697">
            <v>0</v>
          </cell>
          <cell r="FA697">
            <v>0</v>
          </cell>
          <cell r="FC697">
            <v>0</v>
          </cell>
        </row>
        <row r="698">
          <cell r="B698">
            <v>0</v>
          </cell>
          <cell r="C698">
            <v>0</v>
          </cell>
          <cell r="D698">
            <v>0</v>
          </cell>
          <cell r="E698">
            <v>0</v>
          </cell>
          <cell r="F698">
            <v>0</v>
          </cell>
          <cell r="G698">
            <v>0</v>
          </cell>
          <cell r="H698">
            <v>0</v>
          </cell>
          <cell r="I698">
            <v>0</v>
          </cell>
          <cell r="J698">
            <v>0</v>
          </cell>
          <cell r="K698">
            <v>0</v>
          </cell>
          <cell r="L698">
            <v>0</v>
          </cell>
          <cell r="M698">
            <v>0</v>
          </cell>
          <cell r="N698">
            <v>0</v>
          </cell>
          <cell r="O698">
            <v>0</v>
          </cell>
          <cell r="P698">
            <v>0</v>
          </cell>
          <cell r="Q698">
            <v>0</v>
          </cell>
          <cell r="R698">
            <v>0</v>
          </cell>
          <cell r="S698">
            <v>0</v>
          </cell>
          <cell r="T698">
            <v>0</v>
          </cell>
          <cell r="U698">
            <v>0</v>
          </cell>
          <cell r="V698">
            <v>0</v>
          </cell>
          <cell r="W698">
            <v>0</v>
          </cell>
          <cell r="X698">
            <v>0</v>
          </cell>
          <cell r="Y698">
            <v>0</v>
          </cell>
          <cell r="Z698">
            <v>0</v>
          </cell>
          <cell r="AA698">
            <v>0</v>
          </cell>
          <cell r="AB698">
            <v>0</v>
          </cell>
          <cell r="AC698">
            <v>0</v>
          </cell>
          <cell r="AD698">
            <v>0</v>
          </cell>
          <cell r="AE698">
            <v>0</v>
          </cell>
          <cell r="AF698">
            <v>0</v>
          </cell>
          <cell r="AG698">
            <v>0</v>
          </cell>
          <cell r="AH698">
            <v>0</v>
          </cell>
          <cell r="AI698">
            <v>0</v>
          </cell>
          <cell r="AJ698">
            <v>0</v>
          </cell>
          <cell r="AK698">
            <v>0</v>
          </cell>
          <cell r="AL698">
            <v>0</v>
          </cell>
          <cell r="AM698">
            <v>0</v>
          </cell>
          <cell r="AN698">
            <v>0</v>
          </cell>
          <cell r="AO698">
            <v>0</v>
          </cell>
          <cell r="AP698">
            <v>0</v>
          </cell>
          <cell r="AQ698">
            <v>0</v>
          </cell>
          <cell r="AR698">
            <v>0</v>
          </cell>
          <cell r="AS698">
            <v>0</v>
          </cell>
          <cell r="AT698">
            <v>0</v>
          </cell>
          <cell r="AU698">
            <v>0</v>
          </cell>
          <cell r="AV698">
            <v>0</v>
          </cell>
          <cell r="AW698">
            <v>0</v>
          </cell>
          <cell r="AX698">
            <v>0</v>
          </cell>
          <cell r="AY698">
            <v>0</v>
          </cell>
          <cell r="AZ698">
            <v>0</v>
          </cell>
          <cell r="BA698">
            <v>0</v>
          </cell>
          <cell r="BB698">
            <v>0</v>
          </cell>
          <cell r="BC698">
            <v>0</v>
          </cell>
          <cell r="BD698">
            <v>0</v>
          </cell>
          <cell r="BE698">
            <v>0</v>
          </cell>
          <cell r="BF698">
            <v>0</v>
          </cell>
          <cell r="BG698">
            <v>0</v>
          </cell>
          <cell r="BH698">
            <v>0</v>
          </cell>
          <cell r="BI698">
            <v>0</v>
          </cell>
          <cell r="BJ698">
            <v>0</v>
          </cell>
          <cell r="BK698">
            <v>0</v>
          </cell>
          <cell r="BL698">
            <v>0</v>
          </cell>
          <cell r="BM698">
            <v>0</v>
          </cell>
          <cell r="BN698">
            <v>0</v>
          </cell>
          <cell r="BO698">
            <v>0</v>
          </cell>
          <cell r="BP698">
            <v>0</v>
          </cell>
          <cell r="BQ698">
            <v>0</v>
          </cell>
          <cell r="BR698">
            <v>0</v>
          </cell>
          <cell r="BS698">
            <v>0</v>
          </cell>
          <cell r="BT698">
            <v>0</v>
          </cell>
          <cell r="BU698">
            <v>0</v>
          </cell>
          <cell r="BV698">
            <v>0</v>
          </cell>
          <cell r="BW698">
            <v>0</v>
          </cell>
          <cell r="BX698">
            <v>0</v>
          </cell>
          <cell r="BY698">
            <v>0</v>
          </cell>
          <cell r="BZ698">
            <v>0</v>
          </cell>
          <cell r="CA698">
            <v>0</v>
          </cell>
          <cell r="CB698">
            <v>0</v>
          </cell>
          <cell r="CC698">
            <v>0</v>
          </cell>
          <cell r="CD698">
            <v>0</v>
          </cell>
          <cell r="CE698">
            <v>0</v>
          </cell>
          <cell r="CF698">
            <v>0</v>
          </cell>
          <cell r="CG698">
            <v>0</v>
          </cell>
          <cell r="CH698">
            <v>0</v>
          </cell>
          <cell r="CI698">
            <v>0</v>
          </cell>
          <cell r="CJ698">
            <v>0</v>
          </cell>
          <cell r="CK698">
            <v>0</v>
          </cell>
          <cell r="CL698">
            <v>0</v>
          </cell>
          <cell r="CM698">
            <v>0</v>
          </cell>
          <cell r="CN698">
            <v>0</v>
          </cell>
          <cell r="CO698">
            <v>0</v>
          </cell>
          <cell r="CP698">
            <v>0</v>
          </cell>
          <cell r="CQ698">
            <v>0</v>
          </cell>
          <cell r="CR698">
            <v>0</v>
          </cell>
          <cell r="CS698">
            <v>0</v>
          </cell>
          <cell r="CT698">
            <v>0</v>
          </cell>
          <cell r="CU698">
            <v>0</v>
          </cell>
          <cell r="CV698">
            <v>0</v>
          </cell>
          <cell r="CW698">
            <v>0</v>
          </cell>
          <cell r="CX698">
            <v>0</v>
          </cell>
          <cell r="CY698">
            <v>0</v>
          </cell>
          <cell r="CZ698">
            <v>0</v>
          </cell>
          <cell r="DA698">
            <v>0</v>
          </cell>
          <cell r="DB698">
            <v>0</v>
          </cell>
          <cell r="DC698">
            <v>0</v>
          </cell>
          <cell r="DD698">
            <v>0</v>
          </cell>
          <cell r="DE698">
            <v>0</v>
          </cell>
          <cell r="DF698">
            <v>0</v>
          </cell>
          <cell r="DG698">
            <v>0</v>
          </cell>
          <cell r="DH698">
            <v>0</v>
          </cell>
          <cell r="DI698">
            <v>0</v>
          </cell>
          <cell r="DJ698">
            <v>0</v>
          </cell>
          <cell r="DK698">
            <v>0</v>
          </cell>
          <cell r="DL698">
            <v>0</v>
          </cell>
          <cell r="DM698">
            <v>0</v>
          </cell>
          <cell r="DN698">
            <v>0</v>
          </cell>
          <cell r="DO698">
            <v>0</v>
          </cell>
          <cell r="DP698">
            <v>0</v>
          </cell>
          <cell r="DQ698">
            <v>0</v>
          </cell>
          <cell r="DR698">
            <v>0</v>
          </cell>
          <cell r="DS698">
            <v>0</v>
          </cell>
          <cell r="DT698">
            <v>0</v>
          </cell>
          <cell r="DU698">
            <v>0</v>
          </cell>
          <cell r="DV698">
            <v>0</v>
          </cell>
          <cell r="DW698">
            <v>0</v>
          </cell>
          <cell r="DX698">
            <v>0</v>
          </cell>
          <cell r="DY698">
            <v>0</v>
          </cell>
          <cell r="DZ698">
            <v>0</v>
          </cell>
          <cell r="EA698">
            <v>0</v>
          </cell>
          <cell r="EB698">
            <v>0</v>
          </cell>
          <cell r="EC698">
            <v>0</v>
          </cell>
          <cell r="ED698">
            <v>0</v>
          </cell>
          <cell r="EE698">
            <v>0</v>
          </cell>
          <cell r="EF698">
            <v>0</v>
          </cell>
          <cell r="EG698">
            <v>0</v>
          </cell>
          <cell r="EH698">
            <v>0</v>
          </cell>
          <cell r="EI698">
            <v>0</v>
          </cell>
          <cell r="EJ698">
            <v>0</v>
          </cell>
          <cell r="EK698">
            <v>0</v>
          </cell>
          <cell r="EL698">
            <v>0</v>
          </cell>
          <cell r="EM698">
            <v>0</v>
          </cell>
          <cell r="EN698">
            <v>0</v>
          </cell>
          <cell r="EO698">
            <v>0</v>
          </cell>
          <cell r="EP698">
            <v>0</v>
          </cell>
          <cell r="EQ698">
            <v>0</v>
          </cell>
          <cell r="ER698">
            <v>0</v>
          </cell>
          <cell r="ES698">
            <v>0</v>
          </cell>
          <cell r="ET698">
            <v>0</v>
          </cell>
          <cell r="EU698">
            <v>0</v>
          </cell>
          <cell r="EV698">
            <v>0</v>
          </cell>
          <cell r="EW698">
            <v>0</v>
          </cell>
          <cell r="EX698">
            <v>0</v>
          </cell>
          <cell r="EY698">
            <v>0</v>
          </cell>
          <cell r="EZ698">
            <v>0</v>
          </cell>
          <cell r="FA698">
            <v>0</v>
          </cell>
        </row>
        <row r="699">
          <cell r="B699">
            <v>0</v>
          </cell>
          <cell r="C699">
            <v>0</v>
          </cell>
          <cell r="D699">
            <v>0</v>
          </cell>
          <cell r="E699">
            <v>0</v>
          </cell>
          <cell r="F699">
            <v>0</v>
          </cell>
          <cell r="G699">
            <v>0</v>
          </cell>
          <cell r="H699">
            <v>0</v>
          </cell>
          <cell r="I699">
            <v>0</v>
          </cell>
          <cell r="J699">
            <v>0</v>
          </cell>
          <cell r="K699">
            <v>0</v>
          </cell>
          <cell r="L699">
            <v>0</v>
          </cell>
          <cell r="M699">
            <v>0</v>
          </cell>
          <cell r="N699">
            <v>0</v>
          </cell>
          <cell r="O699">
            <v>0</v>
          </cell>
          <cell r="P699">
            <v>0</v>
          </cell>
          <cell r="Q699">
            <v>0</v>
          </cell>
          <cell r="R699">
            <v>0</v>
          </cell>
          <cell r="S699">
            <v>0</v>
          </cell>
          <cell r="T699">
            <v>0</v>
          </cell>
          <cell r="U699">
            <v>0</v>
          </cell>
          <cell r="V699">
            <v>0</v>
          </cell>
          <cell r="W699">
            <v>0</v>
          </cell>
          <cell r="X699">
            <v>0</v>
          </cell>
          <cell r="Y699">
            <v>0</v>
          </cell>
          <cell r="Z699">
            <v>0</v>
          </cell>
          <cell r="AA699">
            <v>0</v>
          </cell>
          <cell r="AB699">
            <v>0</v>
          </cell>
          <cell r="AC699">
            <v>0</v>
          </cell>
          <cell r="AD699">
            <v>0</v>
          </cell>
          <cell r="AE699">
            <v>0</v>
          </cell>
          <cell r="AF699">
            <v>0</v>
          </cell>
          <cell r="AG699">
            <v>0</v>
          </cell>
          <cell r="AH699">
            <v>0</v>
          </cell>
          <cell r="AI699">
            <v>0</v>
          </cell>
          <cell r="AJ699">
            <v>0</v>
          </cell>
          <cell r="AK699">
            <v>0</v>
          </cell>
          <cell r="AL699">
            <v>0</v>
          </cell>
          <cell r="AM699">
            <v>0</v>
          </cell>
          <cell r="AN699">
            <v>0</v>
          </cell>
          <cell r="AO699">
            <v>0</v>
          </cell>
          <cell r="AP699">
            <v>0</v>
          </cell>
          <cell r="AQ699">
            <v>0</v>
          </cell>
          <cell r="AR699">
            <v>0</v>
          </cell>
          <cell r="AS699">
            <v>0</v>
          </cell>
          <cell r="AT699">
            <v>0</v>
          </cell>
          <cell r="AU699">
            <v>0</v>
          </cell>
          <cell r="AV699">
            <v>0</v>
          </cell>
          <cell r="AW699">
            <v>0</v>
          </cell>
          <cell r="AX699">
            <v>0</v>
          </cell>
          <cell r="AY699">
            <v>0</v>
          </cell>
          <cell r="AZ699">
            <v>0</v>
          </cell>
          <cell r="BA699">
            <v>0</v>
          </cell>
          <cell r="BB699">
            <v>0</v>
          </cell>
          <cell r="BC699">
            <v>0</v>
          </cell>
          <cell r="BD699">
            <v>0</v>
          </cell>
          <cell r="BE699">
            <v>0</v>
          </cell>
          <cell r="BF699">
            <v>0</v>
          </cell>
          <cell r="BG699">
            <v>0</v>
          </cell>
          <cell r="BH699">
            <v>0</v>
          </cell>
          <cell r="BI699">
            <v>0</v>
          </cell>
          <cell r="BJ699">
            <v>0</v>
          </cell>
          <cell r="BK699">
            <v>0</v>
          </cell>
          <cell r="BL699">
            <v>0</v>
          </cell>
          <cell r="BM699">
            <v>0</v>
          </cell>
          <cell r="BN699">
            <v>0</v>
          </cell>
          <cell r="BO699">
            <v>0</v>
          </cell>
          <cell r="BP699">
            <v>0</v>
          </cell>
          <cell r="BQ699">
            <v>0</v>
          </cell>
          <cell r="BR699">
            <v>0</v>
          </cell>
          <cell r="BS699">
            <v>0</v>
          </cell>
          <cell r="BT699">
            <v>0</v>
          </cell>
          <cell r="BU699">
            <v>0</v>
          </cell>
          <cell r="BV699">
            <v>0</v>
          </cell>
          <cell r="BW699">
            <v>0</v>
          </cell>
          <cell r="BX699">
            <v>0</v>
          </cell>
          <cell r="BY699">
            <v>0</v>
          </cell>
          <cell r="BZ699">
            <v>0</v>
          </cell>
          <cell r="CA699">
            <v>0</v>
          </cell>
          <cell r="CB699">
            <v>0</v>
          </cell>
          <cell r="CC699">
            <v>0</v>
          </cell>
          <cell r="CD699">
            <v>0</v>
          </cell>
          <cell r="CE699">
            <v>0</v>
          </cell>
          <cell r="CF699">
            <v>0</v>
          </cell>
          <cell r="CG699">
            <v>0</v>
          </cell>
          <cell r="CH699">
            <v>0</v>
          </cell>
          <cell r="CI699">
            <v>0</v>
          </cell>
          <cell r="CJ699">
            <v>0</v>
          </cell>
          <cell r="CK699">
            <v>0</v>
          </cell>
          <cell r="CL699">
            <v>0</v>
          </cell>
          <cell r="CM699">
            <v>0</v>
          </cell>
          <cell r="CN699">
            <v>0</v>
          </cell>
          <cell r="CO699">
            <v>0</v>
          </cell>
          <cell r="CP699">
            <v>0</v>
          </cell>
          <cell r="CQ699">
            <v>0</v>
          </cell>
          <cell r="CR699">
            <v>0</v>
          </cell>
          <cell r="CS699">
            <v>0</v>
          </cell>
          <cell r="CT699">
            <v>0</v>
          </cell>
          <cell r="CU699">
            <v>0</v>
          </cell>
          <cell r="CV699">
            <v>0</v>
          </cell>
          <cell r="CW699">
            <v>0</v>
          </cell>
          <cell r="CX699">
            <v>0</v>
          </cell>
          <cell r="CY699">
            <v>0</v>
          </cell>
          <cell r="CZ699">
            <v>0</v>
          </cell>
          <cell r="DA699">
            <v>0</v>
          </cell>
          <cell r="DB699">
            <v>0</v>
          </cell>
          <cell r="DC699">
            <v>0</v>
          </cell>
          <cell r="DD699">
            <v>0</v>
          </cell>
          <cell r="DE699">
            <v>0</v>
          </cell>
          <cell r="DF699">
            <v>0</v>
          </cell>
          <cell r="DG699">
            <v>0</v>
          </cell>
          <cell r="DH699">
            <v>0</v>
          </cell>
          <cell r="DI699">
            <v>0</v>
          </cell>
          <cell r="DJ699">
            <v>0</v>
          </cell>
          <cell r="DK699">
            <v>0</v>
          </cell>
          <cell r="DL699">
            <v>0</v>
          </cell>
          <cell r="DM699">
            <v>0</v>
          </cell>
          <cell r="DN699">
            <v>0</v>
          </cell>
          <cell r="DO699">
            <v>0</v>
          </cell>
          <cell r="DP699">
            <v>0</v>
          </cell>
          <cell r="DQ699">
            <v>0</v>
          </cell>
          <cell r="DR699">
            <v>0</v>
          </cell>
          <cell r="DS699">
            <v>0</v>
          </cell>
          <cell r="DT699">
            <v>0</v>
          </cell>
          <cell r="DU699">
            <v>0</v>
          </cell>
          <cell r="DV699">
            <v>0</v>
          </cell>
          <cell r="DW699">
            <v>0</v>
          </cell>
          <cell r="DX699">
            <v>0</v>
          </cell>
          <cell r="DY699">
            <v>0</v>
          </cell>
          <cell r="DZ699">
            <v>0</v>
          </cell>
          <cell r="EA699">
            <v>0</v>
          </cell>
          <cell r="EB699">
            <v>0</v>
          </cell>
          <cell r="EC699">
            <v>0</v>
          </cell>
          <cell r="ED699">
            <v>0</v>
          </cell>
          <cell r="EE699">
            <v>0</v>
          </cell>
          <cell r="EF699">
            <v>0</v>
          </cell>
          <cell r="EG699">
            <v>0</v>
          </cell>
          <cell r="EH699">
            <v>0</v>
          </cell>
          <cell r="EI699">
            <v>0</v>
          </cell>
          <cell r="EJ699">
            <v>0</v>
          </cell>
          <cell r="EK699">
            <v>0</v>
          </cell>
          <cell r="EL699">
            <v>0</v>
          </cell>
          <cell r="EM699">
            <v>0</v>
          </cell>
          <cell r="EN699">
            <v>0</v>
          </cell>
          <cell r="EO699">
            <v>0</v>
          </cell>
          <cell r="EP699">
            <v>0</v>
          </cell>
          <cell r="EQ699">
            <v>0</v>
          </cell>
          <cell r="ER699">
            <v>0</v>
          </cell>
          <cell r="ES699">
            <v>0</v>
          </cell>
          <cell r="ET699">
            <v>0</v>
          </cell>
          <cell r="EU699">
            <v>0</v>
          </cell>
          <cell r="EV699">
            <v>0</v>
          </cell>
          <cell r="EW699">
            <v>0</v>
          </cell>
          <cell r="EX699">
            <v>0</v>
          </cell>
          <cell r="EY699">
            <v>0</v>
          </cell>
          <cell r="EZ699">
            <v>0</v>
          </cell>
          <cell r="FA699">
            <v>0</v>
          </cell>
          <cell r="FC699">
            <v>0</v>
          </cell>
        </row>
        <row r="700">
          <cell r="B700">
            <v>0</v>
          </cell>
          <cell r="C700">
            <v>0</v>
          </cell>
          <cell r="D700">
            <v>0</v>
          </cell>
          <cell r="E700">
            <v>0</v>
          </cell>
          <cell r="F700">
            <v>0</v>
          </cell>
          <cell r="G700">
            <v>0</v>
          </cell>
          <cell r="H700">
            <v>0</v>
          </cell>
          <cell r="I700">
            <v>0</v>
          </cell>
          <cell r="J700">
            <v>0</v>
          </cell>
          <cell r="K700">
            <v>0</v>
          </cell>
          <cell r="L700">
            <v>0</v>
          </cell>
          <cell r="M700">
            <v>0</v>
          </cell>
          <cell r="N700">
            <v>0</v>
          </cell>
          <cell r="O700">
            <v>0</v>
          </cell>
          <cell r="P700">
            <v>0</v>
          </cell>
          <cell r="Q700">
            <v>0</v>
          </cell>
          <cell r="R700">
            <v>0</v>
          </cell>
          <cell r="S700">
            <v>0</v>
          </cell>
          <cell r="T700">
            <v>0</v>
          </cell>
          <cell r="U700">
            <v>0</v>
          </cell>
          <cell r="V700">
            <v>0</v>
          </cell>
          <cell r="W700">
            <v>0</v>
          </cell>
          <cell r="X700">
            <v>0</v>
          </cell>
          <cell r="Y700">
            <v>0</v>
          </cell>
          <cell r="Z700">
            <v>0</v>
          </cell>
          <cell r="AA700">
            <v>0</v>
          </cell>
          <cell r="AB700">
            <v>0</v>
          </cell>
          <cell r="AC700">
            <v>0</v>
          </cell>
          <cell r="AD700">
            <v>0</v>
          </cell>
          <cell r="AE700">
            <v>0</v>
          </cell>
          <cell r="AF700">
            <v>0</v>
          </cell>
          <cell r="AG700">
            <v>0</v>
          </cell>
          <cell r="AH700">
            <v>0</v>
          </cell>
          <cell r="AI700">
            <v>0</v>
          </cell>
          <cell r="AJ700">
            <v>0</v>
          </cell>
          <cell r="AK700">
            <v>0</v>
          </cell>
          <cell r="AL700">
            <v>0</v>
          </cell>
          <cell r="AM700">
            <v>0</v>
          </cell>
          <cell r="AN700">
            <v>0</v>
          </cell>
          <cell r="AO700">
            <v>0</v>
          </cell>
          <cell r="AP700">
            <v>0</v>
          </cell>
          <cell r="AQ700">
            <v>0</v>
          </cell>
          <cell r="AR700">
            <v>0</v>
          </cell>
          <cell r="AS700">
            <v>0</v>
          </cell>
          <cell r="AT700">
            <v>0</v>
          </cell>
          <cell r="AU700">
            <v>0</v>
          </cell>
          <cell r="AV700">
            <v>0</v>
          </cell>
          <cell r="AW700">
            <v>0</v>
          </cell>
          <cell r="AX700">
            <v>0</v>
          </cell>
          <cell r="AY700">
            <v>0</v>
          </cell>
          <cell r="AZ700">
            <v>0</v>
          </cell>
          <cell r="BA700">
            <v>0</v>
          </cell>
          <cell r="BB700">
            <v>0</v>
          </cell>
          <cell r="BC700">
            <v>0</v>
          </cell>
          <cell r="BD700">
            <v>0</v>
          </cell>
          <cell r="BE700">
            <v>0</v>
          </cell>
          <cell r="BF700">
            <v>0</v>
          </cell>
          <cell r="BG700">
            <v>0</v>
          </cell>
          <cell r="BH700">
            <v>0</v>
          </cell>
          <cell r="BI700">
            <v>0</v>
          </cell>
          <cell r="BJ700">
            <v>0</v>
          </cell>
          <cell r="BK700">
            <v>0</v>
          </cell>
          <cell r="BL700">
            <v>0</v>
          </cell>
          <cell r="BM700">
            <v>0</v>
          </cell>
          <cell r="BN700">
            <v>0</v>
          </cell>
          <cell r="BO700">
            <v>0</v>
          </cell>
          <cell r="BP700">
            <v>0</v>
          </cell>
          <cell r="BQ700">
            <v>0</v>
          </cell>
          <cell r="BR700">
            <v>0</v>
          </cell>
          <cell r="BS700">
            <v>0</v>
          </cell>
          <cell r="BT700">
            <v>0</v>
          </cell>
          <cell r="BU700">
            <v>0</v>
          </cell>
          <cell r="BV700">
            <v>0</v>
          </cell>
          <cell r="BW700">
            <v>0</v>
          </cell>
          <cell r="BX700">
            <v>0</v>
          </cell>
          <cell r="BY700">
            <v>0</v>
          </cell>
          <cell r="BZ700">
            <v>0</v>
          </cell>
          <cell r="CA700">
            <v>0</v>
          </cell>
          <cell r="CB700">
            <v>0</v>
          </cell>
          <cell r="CC700">
            <v>0</v>
          </cell>
          <cell r="CD700">
            <v>0</v>
          </cell>
          <cell r="CE700">
            <v>0</v>
          </cell>
          <cell r="CF700">
            <v>0</v>
          </cell>
          <cell r="CG700">
            <v>0</v>
          </cell>
          <cell r="CH700">
            <v>0</v>
          </cell>
          <cell r="CI700">
            <v>0</v>
          </cell>
          <cell r="CJ700">
            <v>0</v>
          </cell>
          <cell r="CK700">
            <v>0</v>
          </cell>
          <cell r="CL700">
            <v>0</v>
          </cell>
          <cell r="CM700">
            <v>0</v>
          </cell>
          <cell r="CN700">
            <v>0</v>
          </cell>
          <cell r="CO700">
            <v>0</v>
          </cell>
          <cell r="CP700">
            <v>0</v>
          </cell>
          <cell r="CQ700">
            <v>0</v>
          </cell>
          <cell r="CR700">
            <v>0</v>
          </cell>
          <cell r="CS700">
            <v>0</v>
          </cell>
          <cell r="CT700">
            <v>0</v>
          </cell>
          <cell r="CU700">
            <v>0</v>
          </cell>
          <cell r="CV700">
            <v>0</v>
          </cell>
          <cell r="CW700">
            <v>0</v>
          </cell>
          <cell r="CX700">
            <v>0</v>
          </cell>
          <cell r="CY700">
            <v>0</v>
          </cell>
          <cell r="CZ700">
            <v>0</v>
          </cell>
          <cell r="DA700">
            <v>0</v>
          </cell>
          <cell r="DB700">
            <v>0</v>
          </cell>
          <cell r="DC700">
            <v>0</v>
          </cell>
          <cell r="DD700">
            <v>0</v>
          </cell>
          <cell r="DE700">
            <v>0</v>
          </cell>
          <cell r="DF700">
            <v>0</v>
          </cell>
          <cell r="DG700">
            <v>0</v>
          </cell>
          <cell r="DH700">
            <v>0</v>
          </cell>
          <cell r="DI700">
            <v>0</v>
          </cell>
          <cell r="DJ700">
            <v>0</v>
          </cell>
          <cell r="DK700">
            <v>0</v>
          </cell>
          <cell r="DL700">
            <v>0</v>
          </cell>
          <cell r="DM700">
            <v>0</v>
          </cell>
          <cell r="DN700">
            <v>0</v>
          </cell>
          <cell r="DO700">
            <v>0</v>
          </cell>
          <cell r="DP700">
            <v>0</v>
          </cell>
          <cell r="DQ700">
            <v>0</v>
          </cell>
          <cell r="DR700">
            <v>0</v>
          </cell>
          <cell r="DS700">
            <v>0</v>
          </cell>
          <cell r="DT700">
            <v>0</v>
          </cell>
          <cell r="DU700">
            <v>0</v>
          </cell>
          <cell r="DV700">
            <v>0</v>
          </cell>
          <cell r="DW700">
            <v>0</v>
          </cell>
          <cell r="DX700">
            <v>0</v>
          </cell>
          <cell r="DY700">
            <v>0</v>
          </cell>
          <cell r="DZ700">
            <v>0</v>
          </cell>
          <cell r="EA700">
            <v>0</v>
          </cell>
          <cell r="EB700">
            <v>0</v>
          </cell>
          <cell r="EC700">
            <v>0</v>
          </cell>
          <cell r="ED700">
            <v>0</v>
          </cell>
          <cell r="EE700">
            <v>0</v>
          </cell>
          <cell r="EF700">
            <v>0</v>
          </cell>
          <cell r="EG700">
            <v>0</v>
          </cell>
          <cell r="EH700">
            <v>0</v>
          </cell>
          <cell r="EI700">
            <v>0</v>
          </cell>
          <cell r="EJ700">
            <v>0</v>
          </cell>
          <cell r="EK700">
            <v>0</v>
          </cell>
          <cell r="EL700">
            <v>0</v>
          </cell>
          <cell r="EM700">
            <v>0</v>
          </cell>
          <cell r="EN700">
            <v>0</v>
          </cell>
          <cell r="EO700">
            <v>0</v>
          </cell>
          <cell r="EP700">
            <v>0</v>
          </cell>
          <cell r="EQ700">
            <v>0</v>
          </cell>
          <cell r="ER700">
            <v>0</v>
          </cell>
          <cell r="ES700">
            <v>0</v>
          </cell>
          <cell r="ET700">
            <v>0</v>
          </cell>
          <cell r="EU700">
            <v>0</v>
          </cell>
          <cell r="EV700">
            <v>0</v>
          </cell>
          <cell r="EW700">
            <v>0</v>
          </cell>
          <cell r="EX700">
            <v>0</v>
          </cell>
          <cell r="EY700">
            <v>0</v>
          </cell>
          <cell r="EZ700">
            <v>0</v>
          </cell>
          <cell r="FA700">
            <v>0</v>
          </cell>
          <cell r="FC700">
            <v>0</v>
          </cell>
        </row>
        <row r="702">
          <cell r="B702">
            <v>0</v>
          </cell>
          <cell r="C702">
            <v>0</v>
          </cell>
          <cell r="D702">
            <v>0</v>
          </cell>
          <cell r="E702">
            <v>0</v>
          </cell>
          <cell r="F702">
            <v>0</v>
          </cell>
          <cell r="G702">
            <v>0</v>
          </cell>
          <cell r="H702">
            <v>0</v>
          </cell>
          <cell r="I702">
            <v>0</v>
          </cell>
          <cell r="J702">
            <v>0</v>
          </cell>
          <cell r="K702">
            <v>0</v>
          </cell>
          <cell r="L702">
            <v>0</v>
          </cell>
          <cell r="M702">
            <v>0</v>
          </cell>
          <cell r="N702">
            <v>0</v>
          </cell>
          <cell r="O702">
            <v>0</v>
          </cell>
          <cell r="P702">
            <v>0</v>
          </cell>
          <cell r="Q702">
            <v>0</v>
          </cell>
          <cell r="R702">
            <v>0</v>
          </cell>
          <cell r="S702">
            <v>0</v>
          </cell>
          <cell r="T702">
            <v>0</v>
          </cell>
          <cell r="U702">
            <v>0</v>
          </cell>
          <cell r="V702">
            <v>0</v>
          </cell>
          <cell r="W702">
            <v>0</v>
          </cell>
          <cell r="X702">
            <v>0</v>
          </cell>
          <cell r="Y702">
            <v>0</v>
          </cell>
          <cell r="Z702">
            <v>0</v>
          </cell>
          <cell r="AA702">
            <v>0</v>
          </cell>
          <cell r="AB702">
            <v>0</v>
          </cell>
          <cell r="AC702">
            <v>0</v>
          </cell>
          <cell r="AD702">
            <v>0</v>
          </cell>
          <cell r="AE702">
            <v>0</v>
          </cell>
          <cell r="AF702">
            <v>0</v>
          </cell>
          <cell r="AG702">
            <v>0</v>
          </cell>
          <cell r="AH702">
            <v>0</v>
          </cell>
          <cell r="AI702">
            <v>0</v>
          </cell>
          <cell r="AJ702">
            <v>0</v>
          </cell>
          <cell r="AK702">
            <v>0</v>
          </cell>
          <cell r="AL702">
            <v>0</v>
          </cell>
          <cell r="AM702">
            <v>0</v>
          </cell>
          <cell r="AN702">
            <v>0</v>
          </cell>
          <cell r="AO702">
            <v>0</v>
          </cell>
          <cell r="AP702">
            <v>0</v>
          </cell>
          <cell r="AQ702">
            <v>0</v>
          </cell>
          <cell r="AR702">
            <v>0</v>
          </cell>
          <cell r="AS702">
            <v>0</v>
          </cell>
          <cell r="AT702">
            <v>0</v>
          </cell>
          <cell r="AU702">
            <v>0</v>
          </cell>
          <cell r="AV702">
            <v>0</v>
          </cell>
          <cell r="AW702">
            <v>0</v>
          </cell>
          <cell r="AX702">
            <v>0</v>
          </cell>
          <cell r="AY702">
            <v>0</v>
          </cell>
          <cell r="AZ702">
            <v>0</v>
          </cell>
          <cell r="BA702">
            <v>0</v>
          </cell>
          <cell r="BB702">
            <v>0</v>
          </cell>
          <cell r="BC702">
            <v>0</v>
          </cell>
          <cell r="BD702">
            <v>0</v>
          </cell>
          <cell r="BE702">
            <v>0</v>
          </cell>
          <cell r="BF702">
            <v>0</v>
          </cell>
          <cell r="BG702">
            <v>0</v>
          </cell>
          <cell r="BH702">
            <v>0</v>
          </cell>
          <cell r="BI702">
            <v>0</v>
          </cell>
          <cell r="BJ702">
            <v>0</v>
          </cell>
          <cell r="BK702">
            <v>0</v>
          </cell>
          <cell r="BL702">
            <v>0</v>
          </cell>
          <cell r="BM702">
            <v>0</v>
          </cell>
          <cell r="BN702">
            <v>0</v>
          </cell>
          <cell r="BO702">
            <v>0</v>
          </cell>
          <cell r="BP702">
            <v>0</v>
          </cell>
          <cell r="BQ702">
            <v>0</v>
          </cell>
          <cell r="BR702">
            <v>0</v>
          </cell>
          <cell r="BS702">
            <v>0</v>
          </cell>
          <cell r="BT702">
            <v>0</v>
          </cell>
          <cell r="BU702">
            <v>0</v>
          </cell>
          <cell r="BV702">
            <v>0</v>
          </cell>
          <cell r="BW702">
            <v>0</v>
          </cell>
          <cell r="BX702">
            <v>0</v>
          </cell>
          <cell r="BY702">
            <v>0</v>
          </cell>
          <cell r="BZ702">
            <v>0</v>
          </cell>
          <cell r="CA702">
            <v>0</v>
          </cell>
          <cell r="CB702">
            <v>0</v>
          </cell>
          <cell r="CC702">
            <v>0</v>
          </cell>
          <cell r="CD702">
            <v>0</v>
          </cell>
          <cell r="CE702">
            <v>0</v>
          </cell>
          <cell r="CF702">
            <v>0</v>
          </cell>
          <cell r="CG702">
            <v>0</v>
          </cell>
          <cell r="CH702">
            <v>0</v>
          </cell>
          <cell r="CI702">
            <v>0</v>
          </cell>
          <cell r="CJ702">
            <v>0</v>
          </cell>
          <cell r="CK702">
            <v>0</v>
          </cell>
          <cell r="CL702">
            <v>0</v>
          </cell>
          <cell r="CM702">
            <v>0</v>
          </cell>
          <cell r="CN702">
            <v>0</v>
          </cell>
          <cell r="CO702">
            <v>0</v>
          </cell>
          <cell r="CP702">
            <v>0</v>
          </cell>
          <cell r="CQ702">
            <v>0</v>
          </cell>
          <cell r="CR702">
            <v>0</v>
          </cell>
          <cell r="CS702">
            <v>0</v>
          </cell>
          <cell r="CT702">
            <v>0</v>
          </cell>
          <cell r="CU702">
            <v>0</v>
          </cell>
          <cell r="CV702">
            <v>0</v>
          </cell>
          <cell r="CW702">
            <v>0</v>
          </cell>
          <cell r="CX702">
            <v>0</v>
          </cell>
          <cell r="CY702">
            <v>0</v>
          </cell>
          <cell r="CZ702">
            <v>0</v>
          </cell>
          <cell r="DA702">
            <v>0</v>
          </cell>
          <cell r="DB702">
            <v>0</v>
          </cell>
          <cell r="DC702">
            <v>0</v>
          </cell>
          <cell r="DD702">
            <v>0</v>
          </cell>
          <cell r="DE702">
            <v>0</v>
          </cell>
          <cell r="DF702">
            <v>0</v>
          </cell>
          <cell r="DG702">
            <v>0</v>
          </cell>
          <cell r="DH702">
            <v>0</v>
          </cell>
          <cell r="DI702">
            <v>0</v>
          </cell>
          <cell r="DJ702">
            <v>0</v>
          </cell>
          <cell r="DK702">
            <v>0</v>
          </cell>
          <cell r="DL702">
            <v>0</v>
          </cell>
          <cell r="DM702">
            <v>0</v>
          </cell>
          <cell r="DN702">
            <v>0</v>
          </cell>
          <cell r="DO702">
            <v>0</v>
          </cell>
          <cell r="DP702">
            <v>0</v>
          </cell>
          <cell r="DQ702">
            <v>0</v>
          </cell>
          <cell r="DR702">
            <v>0</v>
          </cell>
          <cell r="DS702">
            <v>0</v>
          </cell>
          <cell r="DT702">
            <v>0</v>
          </cell>
          <cell r="DU702">
            <v>0</v>
          </cell>
          <cell r="DV702">
            <v>0</v>
          </cell>
          <cell r="DW702">
            <v>0</v>
          </cell>
          <cell r="DX702">
            <v>0</v>
          </cell>
          <cell r="DY702">
            <v>0</v>
          </cell>
          <cell r="DZ702">
            <v>0</v>
          </cell>
          <cell r="EA702">
            <v>0</v>
          </cell>
          <cell r="EB702">
            <v>0</v>
          </cell>
          <cell r="EC702">
            <v>0</v>
          </cell>
          <cell r="ED702">
            <v>0</v>
          </cell>
          <cell r="EE702">
            <v>0</v>
          </cell>
          <cell r="EF702">
            <v>0</v>
          </cell>
          <cell r="EG702">
            <v>0</v>
          </cell>
          <cell r="EH702">
            <v>0</v>
          </cell>
          <cell r="EI702">
            <v>0</v>
          </cell>
          <cell r="EJ702">
            <v>0</v>
          </cell>
          <cell r="EK702">
            <v>0</v>
          </cell>
          <cell r="EL702">
            <v>0</v>
          </cell>
          <cell r="EM702">
            <v>0</v>
          </cell>
          <cell r="EN702">
            <v>0</v>
          </cell>
          <cell r="EO702">
            <v>0</v>
          </cell>
          <cell r="EP702">
            <v>0</v>
          </cell>
          <cell r="EQ702">
            <v>0</v>
          </cell>
          <cell r="ER702">
            <v>0</v>
          </cell>
          <cell r="ES702">
            <v>0</v>
          </cell>
          <cell r="ET702">
            <v>0</v>
          </cell>
          <cell r="EU702">
            <v>0</v>
          </cell>
          <cell r="EV702">
            <v>0</v>
          </cell>
          <cell r="EW702">
            <v>0</v>
          </cell>
          <cell r="EX702">
            <v>0</v>
          </cell>
          <cell r="EY702">
            <v>0</v>
          </cell>
          <cell r="EZ702">
            <v>0</v>
          </cell>
          <cell r="FA702">
            <v>0</v>
          </cell>
          <cell r="FC702">
            <v>0</v>
          </cell>
        </row>
        <row r="703">
          <cell r="B703">
            <v>0</v>
          </cell>
          <cell r="C703">
            <v>0</v>
          </cell>
          <cell r="D703">
            <v>0</v>
          </cell>
          <cell r="E703">
            <v>0</v>
          </cell>
          <cell r="F703">
            <v>0</v>
          </cell>
          <cell r="G703">
            <v>0</v>
          </cell>
          <cell r="H703">
            <v>0</v>
          </cell>
          <cell r="I703">
            <v>0</v>
          </cell>
          <cell r="J703">
            <v>0</v>
          </cell>
          <cell r="K703">
            <v>0</v>
          </cell>
          <cell r="L703">
            <v>0</v>
          </cell>
          <cell r="M703">
            <v>0</v>
          </cell>
          <cell r="N703">
            <v>0</v>
          </cell>
          <cell r="O703">
            <v>0</v>
          </cell>
          <cell r="P703">
            <v>0</v>
          </cell>
          <cell r="Q703">
            <v>0</v>
          </cell>
          <cell r="R703">
            <v>0</v>
          </cell>
          <cell r="S703">
            <v>0</v>
          </cell>
          <cell r="T703">
            <v>0</v>
          </cell>
          <cell r="U703">
            <v>0</v>
          </cell>
          <cell r="V703">
            <v>0</v>
          </cell>
          <cell r="W703">
            <v>0</v>
          </cell>
          <cell r="X703">
            <v>0</v>
          </cell>
          <cell r="Y703">
            <v>0</v>
          </cell>
          <cell r="Z703">
            <v>0</v>
          </cell>
          <cell r="AA703">
            <v>0</v>
          </cell>
          <cell r="AB703">
            <v>0</v>
          </cell>
          <cell r="AC703">
            <v>0</v>
          </cell>
          <cell r="AD703">
            <v>0</v>
          </cell>
          <cell r="AE703">
            <v>0</v>
          </cell>
          <cell r="AF703">
            <v>0</v>
          </cell>
          <cell r="AG703">
            <v>0</v>
          </cell>
          <cell r="AH703">
            <v>0</v>
          </cell>
          <cell r="AI703">
            <v>0</v>
          </cell>
          <cell r="AJ703">
            <v>0</v>
          </cell>
          <cell r="AK703">
            <v>0</v>
          </cell>
          <cell r="AL703">
            <v>0</v>
          </cell>
          <cell r="AM703">
            <v>0</v>
          </cell>
          <cell r="AN703">
            <v>0</v>
          </cell>
          <cell r="AO703">
            <v>0</v>
          </cell>
          <cell r="AP703">
            <v>0</v>
          </cell>
          <cell r="AQ703">
            <v>0</v>
          </cell>
          <cell r="AR703">
            <v>0</v>
          </cell>
          <cell r="AS703">
            <v>0</v>
          </cell>
          <cell r="AT703">
            <v>0</v>
          </cell>
          <cell r="AU703">
            <v>0</v>
          </cell>
          <cell r="AV703">
            <v>0</v>
          </cell>
          <cell r="AW703">
            <v>0</v>
          </cell>
          <cell r="AX703">
            <v>0</v>
          </cell>
          <cell r="AY703">
            <v>0</v>
          </cell>
          <cell r="AZ703">
            <v>0</v>
          </cell>
          <cell r="BA703">
            <v>0</v>
          </cell>
          <cell r="BB703">
            <v>0</v>
          </cell>
          <cell r="BC703">
            <v>0</v>
          </cell>
          <cell r="BD703">
            <v>0</v>
          </cell>
          <cell r="BE703">
            <v>0</v>
          </cell>
          <cell r="BF703">
            <v>0</v>
          </cell>
          <cell r="BG703">
            <v>0</v>
          </cell>
          <cell r="BH703">
            <v>0</v>
          </cell>
          <cell r="BI703">
            <v>0</v>
          </cell>
          <cell r="BJ703">
            <v>0</v>
          </cell>
          <cell r="BK703">
            <v>0</v>
          </cell>
          <cell r="BL703">
            <v>0</v>
          </cell>
          <cell r="BM703">
            <v>0</v>
          </cell>
          <cell r="BN703">
            <v>0</v>
          </cell>
          <cell r="BO703">
            <v>0</v>
          </cell>
          <cell r="BP703">
            <v>0</v>
          </cell>
          <cell r="BQ703">
            <v>0</v>
          </cell>
          <cell r="BR703">
            <v>0</v>
          </cell>
          <cell r="BS703">
            <v>0</v>
          </cell>
          <cell r="BT703">
            <v>0</v>
          </cell>
          <cell r="BU703">
            <v>0</v>
          </cell>
          <cell r="BV703">
            <v>0</v>
          </cell>
          <cell r="BW703">
            <v>0</v>
          </cell>
          <cell r="BX703">
            <v>0</v>
          </cell>
          <cell r="BY703">
            <v>0</v>
          </cell>
          <cell r="BZ703">
            <v>0</v>
          </cell>
          <cell r="CA703">
            <v>0</v>
          </cell>
          <cell r="CB703">
            <v>0</v>
          </cell>
          <cell r="CC703">
            <v>0</v>
          </cell>
          <cell r="CD703">
            <v>0</v>
          </cell>
          <cell r="CE703">
            <v>0</v>
          </cell>
          <cell r="CF703">
            <v>0</v>
          </cell>
          <cell r="CG703">
            <v>0</v>
          </cell>
          <cell r="CH703">
            <v>0</v>
          </cell>
          <cell r="CI703">
            <v>0</v>
          </cell>
          <cell r="CJ703">
            <v>0</v>
          </cell>
          <cell r="CK703">
            <v>0</v>
          </cell>
          <cell r="CL703">
            <v>0</v>
          </cell>
          <cell r="CM703">
            <v>0</v>
          </cell>
          <cell r="CN703">
            <v>0</v>
          </cell>
          <cell r="CO703">
            <v>0</v>
          </cell>
          <cell r="CP703">
            <v>0</v>
          </cell>
          <cell r="CQ703">
            <v>0</v>
          </cell>
          <cell r="CR703">
            <v>0</v>
          </cell>
          <cell r="CS703">
            <v>0</v>
          </cell>
          <cell r="CT703">
            <v>0</v>
          </cell>
          <cell r="CU703">
            <v>0</v>
          </cell>
          <cell r="CV703">
            <v>0</v>
          </cell>
          <cell r="CW703">
            <v>0</v>
          </cell>
          <cell r="CX703">
            <v>0</v>
          </cell>
          <cell r="CY703">
            <v>0</v>
          </cell>
          <cell r="CZ703">
            <v>0</v>
          </cell>
          <cell r="DA703">
            <v>0</v>
          </cell>
          <cell r="DB703">
            <v>0</v>
          </cell>
          <cell r="DC703">
            <v>0</v>
          </cell>
          <cell r="DD703">
            <v>0</v>
          </cell>
          <cell r="DE703">
            <v>0</v>
          </cell>
          <cell r="DF703">
            <v>0</v>
          </cell>
          <cell r="DG703">
            <v>0</v>
          </cell>
          <cell r="DH703">
            <v>0</v>
          </cell>
          <cell r="DI703">
            <v>0</v>
          </cell>
          <cell r="DJ703">
            <v>0</v>
          </cell>
          <cell r="DK703">
            <v>0</v>
          </cell>
          <cell r="DL703">
            <v>0</v>
          </cell>
          <cell r="DM703">
            <v>0</v>
          </cell>
          <cell r="DN703">
            <v>0</v>
          </cell>
          <cell r="DO703">
            <v>0</v>
          </cell>
          <cell r="DP703">
            <v>0</v>
          </cell>
          <cell r="DQ703">
            <v>0</v>
          </cell>
          <cell r="DR703">
            <v>0</v>
          </cell>
          <cell r="DS703">
            <v>0</v>
          </cell>
          <cell r="DT703">
            <v>0</v>
          </cell>
          <cell r="DU703">
            <v>0</v>
          </cell>
          <cell r="DV703">
            <v>0</v>
          </cell>
          <cell r="DW703">
            <v>0</v>
          </cell>
          <cell r="DX703">
            <v>0</v>
          </cell>
          <cell r="DY703">
            <v>0</v>
          </cell>
          <cell r="DZ703">
            <v>0</v>
          </cell>
          <cell r="EA703">
            <v>0</v>
          </cell>
          <cell r="EB703">
            <v>0</v>
          </cell>
          <cell r="EC703">
            <v>0</v>
          </cell>
          <cell r="ED703">
            <v>0</v>
          </cell>
          <cell r="EE703">
            <v>0</v>
          </cell>
          <cell r="EF703">
            <v>0</v>
          </cell>
          <cell r="EG703">
            <v>0</v>
          </cell>
          <cell r="EH703">
            <v>0</v>
          </cell>
          <cell r="EI703">
            <v>0</v>
          </cell>
          <cell r="EJ703">
            <v>0</v>
          </cell>
          <cell r="EK703">
            <v>0</v>
          </cell>
          <cell r="EL703">
            <v>0</v>
          </cell>
          <cell r="EM703">
            <v>0</v>
          </cell>
          <cell r="EN703">
            <v>0</v>
          </cell>
          <cell r="EO703">
            <v>0</v>
          </cell>
          <cell r="EP703">
            <v>0</v>
          </cell>
          <cell r="EQ703">
            <v>0</v>
          </cell>
          <cell r="ER703">
            <v>0</v>
          </cell>
          <cell r="ES703">
            <v>0</v>
          </cell>
          <cell r="ET703">
            <v>0</v>
          </cell>
          <cell r="EU703">
            <v>0</v>
          </cell>
          <cell r="EV703">
            <v>0</v>
          </cell>
          <cell r="EW703">
            <v>0</v>
          </cell>
          <cell r="EX703">
            <v>0</v>
          </cell>
          <cell r="EY703">
            <v>0</v>
          </cell>
          <cell r="EZ703">
            <v>0</v>
          </cell>
          <cell r="FA703">
            <v>0</v>
          </cell>
          <cell r="FC703">
            <v>0</v>
          </cell>
        </row>
        <row r="704">
          <cell r="B704" t="e">
            <v>#DIV/0!</v>
          </cell>
          <cell r="C704" t="e">
            <v>#DIV/0!</v>
          </cell>
          <cell r="D704" t="e">
            <v>#DIV/0!</v>
          </cell>
          <cell r="E704" t="e">
            <v>#DIV/0!</v>
          </cell>
          <cell r="F704" t="e">
            <v>#DIV/0!</v>
          </cell>
          <cell r="G704" t="e">
            <v>#DIV/0!</v>
          </cell>
          <cell r="H704" t="e">
            <v>#DIV/0!</v>
          </cell>
          <cell r="I704" t="e">
            <v>#DIV/0!</v>
          </cell>
          <cell r="J704" t="e">
            <v>#DIV/0!</v>
          </cell>
          <cell r="K704" t="e">
            <v>#DIV/0!</v>
          </cell>
          <cell r="L704" t="e">
            <v>#DIV/0!</v>
          </cell>
          <cell r="M704" t="e">
            <v>#DIV/0!</v>
          </cell>
          <cell r="N704" t="e">
            <v>#DIV/0!</v>
          </cell>
          <cell r="O704" t="e">
            <v>#DIV/0!</v>
          </cell>
          <cell r="P704" t="e">
            <v>#DIV/0!</v>
          </cell>
          <cell r="Q704" t="e">
            <v>#DIV/0!</v>
          </cell>
          <cell r="R704" t="e">
            <v>#DIV/0!</v>
          </cell>
          <cell r="S704" t="e">
            <v>#DIV/0!</v>
          </cell>
          <cell r="T704" t="e">
            <v>#DIV/0!</v>
          </cell>
          <cell r="U704" t="e">
            <v>#DIV/0!</v>
          </cell>
          <cell r="V704" t="e">
            <v>#DIV/0!</v>
          </cell>
          <cell r="W704" t="e">
            <v>#DIV/0!</v>
          </cell>
          <cell r="X704" t="e">
            <v>#DIV/0!</v>
          </cell>
          <cell r="Y704" t="e">
            <v>#DIV/0!</v>
          </cell>
          <cell r="Z704" t="e">
            <v>#DIV/0!</v>
          </cell>
          <cell r="AA704" t="e">
            <v>#DIV/0!</v>
          </cell>
          <cell r="AB704" t="e">
            <v>#DIV/0!</v>
          </cell>
          <cell r="AC704" t="e">
            <v>#DIV/0!</v>
          </cell>
          <cell r="AD704" t="e">
            <v>#DIV/0!</v>
          </cell>
          <cell r="AE704" t="e">
            <v>#DIV/0!</v>
          </cell>
          <cell r="AF704" t="e">
            <v>#DIV/0!</v>
          </cell>
          <cell r="AG704" t="e">
            <v>#DIV/0!</v>
          </cell>
          <cell r="AH704" t="e">
            <v>#DIV/0!</v>
          </cell>
          <cell r="AI704" t="e">
            <v>#DIV/0!</v>
          </cell>
          <cell r="AJ704" t="e">
            <v>#DIV/0!</v>
          </cell>
          <cell r="AK704" t="e">
            <v>#DIV/0!</v>
          </cell>
          <cell r="AL704" t="e">
            <v>#DIV/0!</v>
          </cell>
          <cell r="AM704" t="e">
            <v>#DIV/0!</v>
          </cell>
          <cell r="AN704" t="e">
            <v>#DIV/0!</v>
          </cell>
          <cell r="AO704" t="e">
            <v>#DIV/0!</v>
          </cell>
          <cell r="AP704" t="e">
            <v>#DIV/0!</v>
          </cell>
          <cell r="AQ704" t="e">
            <v>#DIV/0!</v>
          </cell>
          <cell r="AR704" t="e">
            <v>#DIV/0!</v>
          </cell>
          <cell r="AS704" t="e">
            <v>#DIV/0!</v>
          </cell>
          <cell r="AT704" t="e">
            <v>#DIV/0!</v>
          </cell>
          <cell r="AU704" t="e">
            <v>#DIV/0!</v>
          </cell>
          <cell r="AV704" t="e">
            <v>#DIV/0!</v>
          </cell>
          <cell r="AW704" t="e">
            <v>#DIV/0!</v>
          </cell>
          <cell r="AX704" t="e">
            <v>#DIV/0!</v>
          </cell>
          <cell r="AY704" t="e">
            <v>#DIV/0!</v>
          </cell>
          <cell r="AZ704" t="e">
            <v>#DIV/0!</v>
          </cell>
          <cell r="BA704" t="e">
            <v>#DIV/0!</v>
          </cell>
          <cell r="BB704" t="e">
            <v>#DIV/0!</v>
          </cell>
          <cell r="BC704" t="e">
            <v>#DIV/0!</v>
          </cell>
          <cell r="BD704" t="e">
            <v>#DIV/0!</v>
          </cell>
          <cell r="BE704" t="e">
            <v>#DIV/0!</v>
          </cell>
          <cell r="BF704" t="e">
            <v>#DIV/0!</v>
          </cell>
          <cell r="BG704" t="e">
            <v>#DIV/0!</v>
          </cell>
          <cell r="BH704" t="e">
            <v>#DIV/0!</v>
          </cell>
          <cell r="BI704" t="e">
            <v>#DIV/0!</v>
          </cell>
          <cell r="BJ704" t="e">
            <v>#DIV/0!</v>
          </cell>
          <cell r="BK704" t="e">
            <v>#DIV/0!</v>
          </cell>
          <cell r="BL704" t="e">
            <v>#DIV/0!</v>
          </cell>
          <cell r="BM704" t="e">
            <v>#DIV/0!</v>
          </cell>
          <cell r="BN704" t="e">
            <v>#DIV/0!</v>
          </cell>
          <cell r="BO704" t="e">
            <v>#DIV/0!</v>
          </cell>
          <cell r="BP704" t="e">
            <v>#DIV/0!</v>
          </cell>
          <cell r="BQ704" t="e">
            <v>#DIV/0!</v>
          </cell>
          <cell r="BR704" t="e">
            <v>#DIV/0!</v>
          </cell>
          <cell r="BS704" t="e">
            <v>#DIV/0!</v>
          </cell>
          <cell r="BT704" t="e">
            <v>#DIV/0!</v>
          </cell>
          <cell r="BU704" t="e">
            <v>#DIV/0!</v>
          </cell>
          <cell r="BV704" t="e">
            <v>#DIV/0!</v>
          </cell>
          <cell r="BW704" t="e">
            <v>#DIV/0!</v>
          </cell>
          <cell r="BX704" t="e">
            <v>#DIV/0!</v>
          </cell>
          <cell r="BY704" t="e">
            <v>#DIV/0!</v>
          </cell>
          <cell r="BZ704" t="e">
            <v>#DIV/0!</v>
          </cell>
          <cell r="CA704" t="e">
            <v>#DIV/0!</v>
          </cell>
          <cell r="CB704" t="e">
            <v>#DIV/0!</v>
          </cell>
          <cell r="CC704" t="e">
            <v>#DIV/0!</v>
          </cell>
          <cell r="CD704" t="e">
            <v>#DIV/0!</v>
          </cell>
          <cell r="CE704" t="e">
            <v>#DIV/0!</v>
          </cell>
          <cell r="CF704" t="e">
            <v>#DIV/0!</v>
          </cell>
          <cell r="CG704" t="e">
            <v>#DIV/0!</v>
          </cell>
          <cell r="CH704" t="e">
            <v>#DIV/0!</v>
          </cell>
          <cell r="CI704" t="e">
            <v>#DIV/0!</v>
          </cell>
          <cell r="CJ704" t="e">
            <v>#DIV/0!</v>
          </cell>
          <cell r="CK704" t="e">
            <v>#DIV/0!</v>
          </cell>
          <cell r="CL704" t="e">
            <v>#DIV/0!</v>
          </cell>
          <cell r="CM704" t="e">
            <v>#DIV/0!</v>
          </cell>
          <cell r="CN704" t="e">
            <v>#DIV/0!</v>
          </cell>
          <cell r="CO704" t="e">
            <v>#DIV/0!</v>
          </cell>
          <cell r="CP704" t="e">
            <v>#DIV/0!</v>
          </cell>
          <cell r="CQ704" t="e">
            <v>#DIV/0!</v>
          </cell>
          <cell r="CR704" t="e">
            <v>#DIV/0!</v>
          </cell>
          <cell r="CS704" t="e">
            <v>#DIV/0!</v>
          </cell>
          <cell r="CT704" t="e">
            <v>#DIV/0!</v>
          </cell>
          <cell r="CU704" t="e">
            <v>#DIV/0!</v>
          </cell>
          <cell r="CV704" t="e">
            <v>#DIV/0!</v>
          </cell>
          <cell r="CW704" t="e">
            <v>#DIV/0!</v>
          </cell>
          <cell r="CX704" t="e">
            <v>#DIV/0!</v>
          </cell>
          <cell r="CY704" t="e">
            <v>#DIV/0!</v>
          </cell>
          <cell r="CZ704" t="e">
            <v>#DIV/0!</v>
          </cell>
          <cell r="DA704" t="e">
            <v>#DIV/0!</v>
          </cell>
          <cell r="DB704" t="e">
            <v>#DIV/0!</v>
          </cell>
          <cell r="DC704" t="e">
            <v>#DIV/0!</v>
          </cell>
          <cell r="DD704" t="e">
            <v>#DIV/0!</v>
          </cell>
          <cell r="DE704" t="e">
            <v>#DIV/0!</v>
          </cell>
          <cell r="DF704" t="e">
            <v>#DIV/0!</v>
          </cell>
          <cell r="DG704" t="e">
            <v>#DIV/0!</v>
          </cell>
          <cell r="DH704" t="e">
            <v>#DIV/0!</v>
          </cell>
          <cell r="DI704" t="e">
            <v>#DIV/0!</v>
          </cell>
          <cell r="DJ704" t="e">
            <v>#DIV/0!</v>
          </cell>
          <cell r="DK704" t="e">
            <v>#DIV/0!</v>
          </cell>
          <cell r="DL704" t="e">
            <v>#DIV/0!</v>
          </cell>
          <cell r="DM704" t="e">
            <v>#DIV/0!</v>
          </cell>
          <cell r="DN704" t="e">
            <v>#DIV/0!</v>
          </cell>
          <cell r="DO704" t="e">
            <v>#DIV/0!</v>
          </cell>
          <cell r="DP704" t="e">
            <v>#DIV/0!</v>
          </cell>
          <cell r="DQ704" t="e">
            <v>#DIV/0!</v>
          </cell>
          <cell r="DR704" t="e">
            <v>#DIV/0!</v>
          </cell>
          <cell r="DS704" t="e">
            <v>#DIV/0!</v>
          </cell>
          <cell r="DT704" t="e">
            <v>#DIV/0!</v>
          </cell>
          <cell r="DU704" t="e">
            <v>#DIV/0!</v>
          </cell>
          <cell r="DV704" t="e">
            <v>#DIV/0!</v>
          </cell>
          <cell r="DW704" t="e">
            <v>#DIV/0!</v>
          </cell>
          <cell r="DX704" t="e">
            <v>#DIV/0!</v>
          </cell>
          <cell r="DY704" t="e">
            <v>#DIV/0!</v>
          </cell>
          <cell r="DZ704" t="e">
            <v>#DIV/0!</v>
          </cell>
          <cell r="EA704" t="e">
            <v>#DIV/0!</v>
          </cell>
          <cell r="EB704" t="e">
            <v>#DIV/0!</v>
          </cell>
          <cell r="EC704" t="e">
            <v>#DIV/0!</v>
          </cell>
          <cell r="ED704" t="e">
            <v>#DIV/0!</v>
          </cell>
          <cell r="EE704" t="e">
            <v>#DIV/0!</v>
          </cell>
          <cell r="EF704" t="e">
            <v>#DIV/0!</v>
          </cell>
          <cell r="EG704" t="e">
            <v>#DIV/0!</v>
          </cell>
          <cell r="EH704" t="e">
            <v>#DIV/0!</v>
          </cell>
          <cell r="EI704" t="e">
            <v>#DIV/0!</v>
          </cell>
          <cell r="EJ704" t="e">
            <v>#DIV/0!</v>
          </cell>
          <cell r="EK704" t="e">
            <v>#DIV/0!</v>
          </cell>
          <cell r="EL704" t="e">
            <v>#DIV/0!</v>
          </cell>
          <cell r="EM704" t="e">
            <v>#DIV/0!</v>
          </cell>
          <cell r="EN704" t="e">
            <v>#DIV/0!</v>
          </cell>
          <cell r="EO704" t="e">
            <v>#DIV/0!</v>
          </cell>
          <cell r="EP704" t="e">
            <v>#DIV/0!</v>
          </cell>
          <cell r="EQ704" t="e">
            <v>#DIV/0!</v>
          </cell>
          <cell r="ER704" t="e">
            <v>#DIV/0!</v>
          </cell>
          <cell r="ES704" t="e">
            <v>#DIV/0!</v>
          </cell>
          <cell r="ET704" t="e">
            <v>#DIV/0!</v>
          </cell>
          <cell r="EU704" t="e">
            <v>#DIV/0!</v>
          </cell>
          <cell r="EV704" t="e">
            <v>#DIV/0!</v>
          </cell>
          <cell r="EW704" t="e">
            <v>#DIV/0!</v>
          </cell>
          <cell r="EX704" t="e">
            <v>#DIV/0!</v>
          </cell>
          <cell r="EY704" t="e">
            <v>#DIV/0!</v>
          </cell>
          <cell r="EZ704" t="e">
            <v>#DIV/0!</v>
          </cell>
          <cell r="FA704" t="e">
            <v>#DIV/0!</v>
          </cell>
        </row>
        <row r="705">
          <cell r="B705">
            <v>0</v>
          </cell>
          <cell r="C705">
            <v>0</v>
          </cell>
          <cell r="D705">
            <v>0</v>
          </cell>
          <cell r="E705">
            <v>0</v>
          </cell>
          <cell r="F705">
            <v>0</v>
          </cell>
          <cell r="G705">
            <v>0</v>
          </cell>
          <cell r="H705">
            <v>0</v>
          </cell>
          <cell r="I705">
            <v>0</v>
          </cell>
          <cell r="J705">
            <v>0</v>
          </cell>
          <cell r="K705">
            <v>0</v>
          </cell>
          <cell r="L705">
            <v>0</v>
          </cell>
          <cell r="M705">
            <v>0</v>
          </cell>
          <cell r="N705">
            <v>0</v>
          </cell>
          <cell r="O705">
            <v>0</v>
          </cell>
          <cell r="P705">
            <v>0</v>
          </cell>
          <cell r="Q705">
            <v>0</v>
          </cell>
          <cell r="R705">
            <v>0</v>
          </cell>
          <cell r="S705">
            <v>0</v>
          </cell>
          <cell r="T705">
            <v>0</v>
          </cell>
          <cell r="U705">
            <v>0</v>
          </cell>
          <cell r="V705">
            <v>0</v>
          </cell>
          <cell r="W705">
            <v>0</v>
          </cell>
          <cell r="X705">
            <v>0</v>
          </cell>
          <cell r="Y705">
            <v>0</v>
          </cell>
          <cell r="Z705">
            <v>0</v>
          </cell>
          <cell r="AA705">
            <v>0</v>
          </cell>
          <cell r="AB705">
            <v>0</v>
          </cell>
          <cell r="AC705">
            <v>0</v>
          </cell>
          <cell r="AD705">
            <v>0</v>
          </cell>
          <cell r="AE705">
            <v>0</v>
          </cell>
          <cell r="AF705">
            <v>0</v>
          </cell>
          <cell r="AG705">
            <v>0</v>
          </cell>
          <cell r="AH705">
            <v>0</v>
          </cell>
          <cell r="AI705">
            <v>0</v>
          </cell>
          <cell r="AJ705">
            <v>0</v>
          </cell>
          <cell r="AK705">
            <v>0</v>
          </cell>
          <cell r="AL705">
            <v>0</v>
          </cell>
          <cell r="AM705">
            <v>0</v>
          </cell>
          <cell r="AN705">
            <v>0</v>
          </cell>
          <cell r="AO705">
            <v>0</v>
          </cell>
          <cell r="AP705">
            <v>0</v>
          </cell>
          <cell r="AQ705">
            <v>0</v>
          </cell>
          <cell r="AR705">
            <v>0</v>
          </cell>
          <cell r="AS705">
            <v>0</v>
          </cell>
          <cell r="AT705">
            <v>0</v>
          </cell>
          <cell r="AU705">
            <v>0</v>
          </cell>
          <cell r="AV705">
            <v>0</v>
          </cell>
          <cell r="AW705">
            <v>0</v>
          </cell>
          <cell r="AX705">
            <v>0</v>
          </cell>
          <cell r="AY705">
            <v>0</v>
          </cell>
          <cell r="AZ705">
            <v>0</v>
          </cell>
          <cell r="BA705">
            <v>0</v>
          </cell>
          <cell r="BB705">
            <v>0</v>
          </cell>
          <cell r="BC705">
            <v>0</v>
          </cell>
          <cell r="BD705">
            <v>0</v>
          </cell>
          <cell r="BE705">
            <v>0</v>
          </cell>
          <cell r="BF705">
            <v>0</v>
          </cell>
          <cell r="BG705">
            <v>0</v>
          </cell>
          <cell r="BH705">
            <v>0</v>
          </cell>
          <cell r="BI705">
            <v>0</v>
          </cell>
          <cell r="BJ705">
            <v>0</v>
          </cell>
          <cell r="BK705">
            <v>0</v>
          </cell>
          <cell r="BL705">
            <v>0</v>
          </cell>
          <cell r="BM705">
            <v>0</v>
          </cell>
          <cell r="BN705">
            <v>0</v>
          </cell>
          <cell r="BO705">
            <v>0</v>
          </cell>
          <cell r="BP705">
            <v>0</v>
          </cell>
          <cell r="BQ705">
            <v>0</v>
          </cell>
          <cell r="BR705">
            <v>0</v>
          </cell>
          <cell r="BS705">
            <v>0</v>
          </cell>
          <cell r="BT705">
            <v>0</v>
          </cell>
          <cell r="BU705">
            <v>0</v>
          </cell>
          <cell r="BV705">
            <v>0</v>
          </cell>
          <cell r="BW705">
            <v>0</v>
          </cell>
          <cell r="BX705">
            <v>0</v>
          </cell>
          <cell r="BY705">
            <v>0</v>
          </cell>
          <cell r="BZ705">
            <v>0</v>
          </cell>
          <cell r="CA705">
            <v>0</v>
          </cell>
          <cell r="CB705">
            <v>0</v>
          </cell>
          <cell r="CC705">
            <v>0</v>
          </cell>
          <cell r="CD705">
            <v>0</v>
          </cell>
          <cell r="CE705">
            <v>0</v>
          </cell>
          <cell r="CF705">
            <v>0</v>
          </cell>
          <cell r="CG705">
            <v>0</v>
          </cell>
          <cell r="CH705">
            <v>0</v>
          </cell>
          <cell r="CI705">
            <v>0</v>
          </cell>
          <cell r="CJ705">
            <v>0</v>
          </cell>
          <cell r="CK705">
            <v>0</v>
          </cell>
          <cell r="CL705">
            <v>0</v>
          </cell>
          <cell r="CM705">
            <v>0</v>
          </cell>
          <cell r="CN705">
            <v>0</v>
          </cell>
          <cell r="CO705">
            <v>0</v>
          </cell>
          <cell r="CP705">
            <v>0</v>
          </cell>
          <cell r="CQ705">
            <v>0</v>
          </cell>
          <cell r="CR705">
            <v>0</v>
          </cell>
          <cell r="CS705">
            <v>0</v>
          </cell>
          <cell r="CT705">
            <v>0</v>
          </cell>
          <cell r="CU705">
            <v>0</v>
          </cell>
          <cell r="CV705">
            <v>0</v>
          </cell>
          <cell r="CW705">
            <v>0</v>
          </cell>
          <cell r="CX705">
            <v>0</v>
          </cell>
          <cell r="CY705">
            <v>0</v>
          </cell>
          <cell r="CZ705">
            <v>0</v>
          </cell>
          <cell r="DA705">
            <v>0</v>
          </cell>
          <cell r="DB705">
            <v>0</v>
          </cell>
          <cell r="DC705">
            <v>0</v>
          </cell>
          <cell r="DD705">
            <v>0</v>
          </cell>
          <cell r="DE705">
            <v>0</v>
          </cell>
          <cell r="DF705">
            <v>0</v>
          </cell>
          <cell r="DG705">
            <v>0</v>
          </cell>
          <cell r="DH705">
            <v>0</v>
          </cell>
          <cell r="DI705">
            <v>0</v>
          </cell>
          <cell r="DJ705">
            <v>0</v>
          </cell>
          <cell r="DK705">
            <v>0</v>
          </cell>
          <cell r="DL705">
            <v>0</v>
          </cell>
          <cell r="DM705">
            <v>0</v>
          </cell>
          <cell r="DN705">
            <v>0</v>
          </cell>
          <cell r="DO705">
            <v>0</v>
          </cell>
          <cell r="DP705">
            <v>0</v>
          </cell>
          <cell r="DQ705">
            <v>0</v>
          </cell>
          <cell r="DR705">
            <v>0</v>
          </cell>
          <cell r="DS705">
            <v>0</v>
          </cell>
          <cell r="DT705">
            <v>0</v>
          </cell>
          <cell r="DU705">
            <v>0</v>
          </cell>
          <cell r="DV705">
            <v>0</v>
          </cell>
          <cell r="DW705">
            <v>0</v>
          </cell>
          <cell r="DX705">
            <v>0</v>
          </cell>
          <cell r="DY705">
            <v>0</v>
          </cell>
          <cell r="DZ705">
            <v>0</v>
          </cell>
          <cell r="EA705">
            <v>0</v>
          </cell>
          <cell r="EB705">
            <v>0</v>
          </cell>
          <cell r="EC705">
            <v>0</v>
          </cell>
          <cell r="ED705">
            <v>0</v>
          </cell>
          <cell r="EE705">
            <v>0</v>
          </cell>
          <cell r="EF705">
            <v>0</v>
          </cell>
          <cell r="EG705">
            <v>0</v>
          </cell>
          <cell r="EH705">
            <v>0</v>
          </cell>
          <cell r="EI705">
            <v>0</v>
          </cell>
          <cell r="EJ705">
            <v>0</v>
          </cell>
          <cell r="EK705">
            <v>0</v>
          </cell>
          <cell r="EL705">
            <v>0</v>
          </cell>
          <cell r="EM705">
            <v>0</v>
          </cell>
          <cell r="EN705">
            <v>0</v>
          </cell>
          <cell r="EO705">
            <v>0</v>
          </cell>
          <cell r="EP705">
            <v>0</v>
          </cell>
          <cell r="EQ705">
            <v>0</v>
          </cell>
          <cell r="ER705">
            <v>0</v>
          </cell>
          <cell r="ES705">
            <v>0</v>
          </cell>
          <cell r="ET705">
            <v>0</v>
          </cell>
          <cell r="EU705">
            <v>0</v>
          </cell>
          <cell r="EV705">
            <v>0</v>
          </cell>
          <cell r="EW705">
            <v>0</v>
          </cell>
          <cell r="EX705">
            <v>0</v>
          </cell>
          <cell r="EY705">
            <v>0</v>
          </cell>
          <cell r="EZ705">
            <v>0</v>
          </cell>
          <cell r="FA705">
            <v>0</v>
          </cell>
          <cell r="FC705">
            <v>0</v>
          </cell>
        </row>
        <row r="706">
          <cell r="B706">
            <v>0</v>
          </cell>
          <cell r="C706">
            <v>0</v>
          </cell>
          <cell r="D706">
            <v>0</v>
          </cell>
          <cell r="E706">
            <v>0</v>
          </cell>
          <cell r="F706">
            <v>0</v>
          </cell>
          <cell r="G706">
            <v>0</v>
          </cell>
          <cell r="H706">
            <v>0</v>
          </cell>
          <cell r="I706">
            <v>0</v>
          </cell>
          <cell r="J706">
            <v>0</v>
          </cell>
          <cell r="K706">
            <v>0</v>
          </cell>
          <cell r="L706">
            <v>0</v>
          </cell>
          <cell r="M706">
            <v>0</v>
          </cell>
          <cell r="N706">
            <v>0</v>
          </cell>
          <cell r="O706">
            <v>0</v>
          </cell>
          <cell r="P706">
            <v>0</v>
          </cell>
          <cell r="Q706">
            <v>0</v>
          </cell>
          <cell r="R706">
            <v>0</v>
          </cell>
          <cell r="S706">
            <v>0</v>
          </cell>
          <cell r="T706">
            <v>0</v>
          </cell>
          <cell r="U706">
            <v>0</v>
          </cell>
          <cell r="V706">
            <v>0</v>
          </cell>
          <cell r="W706">
            <v>0</v>
          </cell>
          <cell r="X706">
            <v>0</v>
          </cell>
          <cell r="Y706">
            <v>0</v>
          </cell>
          <cell r="Z706">
            <v>0</v>
          </cell>
          <cell r="AA706">
            <v>0</v>
          </cell>
          <cell r="AB706">
            <v>0</v>
          </cell>
          <cell r="AC706">
            <v>0</v>
          </cell>
          <cell r="AD706">
            <v>0</v>
          </cell>
          <cell r="AE706">
            <v>0</v>
          </cell>
          <cell r="AF706">
            <v>0</v>
          </cell>
          <cell r="AG706">
            <v>0</v>
          </cell>
          <cell r="AH706">
            <v>0</v>
          </cell>
          <cell r="AI706">
            <v>0</v>
          </cell>
          <cell r="AJ706">
            <v>0</v>
          </cell>
          <cell r="AK706">
            <v>0</v>
          </cell>
          <cell r="AL706">
            <v>0</v>
          </cell>
          <cell r="AM706">
            <v>0</v>
          </cell>
          <cell r="AN706">
            <v>0</v>
          </cell>
          <cell r="AO706">
            <v>0</v>
          </cell>
          <cell r="AP706">
            <v>0</v>
          </cell>
          <cell r="AQ706">
            <v>0</v>
          </cell>
          <cell r="AR706">
            <v>0</v>
          </cell>
          <cell r="AS706">
            <v>0</v>
          </cell>
          <cell r="AT706">
            <v>0</v>
          </cell>
          <cell r="AU706">
            <v>0</v>
          </cell>
          <cell r="AV706">
            <v>0</v>
          </cell>
          <cell r="AW706">
            <v>0</v>
          </cell>
          <cell r="AX706">
            <v>0</v>
          </cell>
          <cell r="AY706">
            <v>0</v>
          </cell>
          <cell r="AZ706">
            <v>0</v>
          </cell>
          <cell r="BA706">
            <v>0</v>
          </cell>
          <cell r="BB706">
            <v>0</v>
          </cell>
          <cell r="BC706">
            <v>0</v>
          </cell>
          <cell r="BD706">
            <v>0</v>
          </cell>
          <cell r="BE706">
            <v>0</v>
          </cell>
          <cell r="BF706">
            <v>0</v>
          </cell>
          <cell r="BG706">
            <v>0</v>
          </cell>
          <cell r="BH706">
            <v>0</v>
          </cell>
          <cell r="BI706">
            <v>0</v>
          </cell>
          <cell r="BJ706">
            <v>0</v>
          </cell>
          <cell r="BK706">
            <v>0</v>
          </cell>
          <cell r="BL706">
            <v>0</v>
          </cell>
          <cell r="BM706">
            <v>0</v>
          </cell>
          <cell r="BN706">
            <v>0</v>
          </cell>
          <cell r="BO706">
            <v>0</v>
          </cell>
          <cell r="BP706">
            <v>0</v>
          </cell>
          <cell r="BQ706">
            <v>0</v>
          </cell>
          <cell r="BR706">
            <v>0</v>
          </cell>
          <cell r="BS706">
            <v>0</v>
          </cell>
          <cell r="BT706">
            <v>0</v>
          </cell>
          <cell r="BU706">
            <v>0</v>
          </cell>
          <cell r="BV706">
            <v>0</v>
          </cell>
          <cell r="BW706">
            <v>0</v>
          </cell>
          <cell r="BX706">
            <v>0</v>
          </cell>
          <cell r="BY706">
            <v>0</v>
          </cell>
          <cell r="BZ706">
            <v>0</v>
          </cell>
          <cell r="CA706">
            <v>0</v>
          </cell>
          <cell r="CB706">
            <v>0</v>
          </cell>
          <cell r="CC706">
            <v>0</v>
          </cell>
          <cell r="CD706">
            <v>0</v>
          </cell>
          <cell r="CE706">
            <v>0</v>
          </cell>
          <cell r="CF706">
            <v>0</v>
          </cell>
          <cell r="CG706">
            <v>0</v>
          </cell>
          <cell r="CH706">
            <v>0</v>
          </cell>
          <cell r="CI706">
            <v>0</v>
          </cell>
          <cell r="CJ706">
            <v>0</v>
          </cell>
          <cell r="CK706">
            <v>0</v>
          </cell>
          <cell r="CL706">
            <v>0</v>
          </cell>
          <cell r="CM706">
            <v>0</v>
          </cell>
          <cell r="CN706">
            <v>0</v>
          </cell>
          <cell r="CO706">
            <v>0</v>
          </cell>
          <cell r="CP706">
            <v>0</v>
          </cell>
          <cell r="CQ706">
            <v>0</v>
          </cell>
          <cell r="CR706">
            <v>0</v>
          </cell>
          <cell r="CS706">
            <v>0</v>
          </cell>
          <cell r="CT706">
            <v>0</v>
          </cell>
          <cell r="CU706">
            <v>0</v>
          </cell>
          <cell r="CV706">
            <v>0</v>
          </cell>
          <cell r="CW706">
            <v>0</v>
          </cell>
          <cell r="CX706">
            <v>0</v>
          </cell>
          <cell r="CY706">
            <v>0</v>
          </cell>
          <cell r="CZ706">
            <v>0</v>
          </cell>
          <cell r="DA706">
            <v>0</v>
          </cell>
          <cell r="DB706">
            <v>0</v>
          </cell>
          <cell r="DC706">
            <v>0</v>
          </cell>
          <cell r="DD706">
            <v>0</v>
          </cell>
          <cell r="DE706">
            <v>0</v>
          </cell>
          <cell r="DF706">
            <v>0</v>
          </cell>
          <cell r="DG706">
            <v>0</v>
          </cell>
          <cell r="DH706">
            <v>0</v>
          </cell>
          <cell r="DI706">
            <v>0</v>
          </cell>
          <cell r="DJ706">
            <v>0</v>
          </cell>
          <cell r="DK706">
            <v>0</v>
          </cell>
          <cell r="DL706">
            <v>0</v>
          </cell>
          <cell r="DM706">
            <v>0</v>
          </cell>
          <cell r="DN706">
            <v>0</v>
          </cell>
          <cell r="DO706">
            <v>0</v>
          </cell>
          <cell r="DP706">
            <v>0</v>
          </cell>
          <cell r="DQ706">
            <v>0</v>
          </cell>
          <cell r="DR706">
            <v>0</v>
          </cell>
          <cell r="DS706">
            <v>0</v>
          </cell>
          <cell r="DT706">
            <v>0</v>
          </cell>
          <cell r="DU706">
            <v>0</v>
          </cell>
          <cell r="DV706">
            <v>0</v>
          </cell>
          <cell r="DW706">
            <v>0</v>
          </cell>
          <cell r="DX706">
            <v>0</v>
          </cell>
          <cell r="DY706">
            <v>0</v>
          </cell>
          <cell r="DZ706">
            <v>0</v>
          </cell>
          <cell r="EA706">
            <v>0</v>
          </cell>
          <cell r="EB706">
            <v>0</v>
          </cell>
          <cell r="EC706">
            <v>0</v>
          </cell>
          <cell r="ED706">
            <v>0</v>
          </cell>
          <cell r="EE706">
            <v>0</v>
          </cell>
          <cell r="EF706">
            <v>0</v>
          </cell>
          <cell r="EG706">
            <v>0</v>
          </cell>
          <cell r="EH706">
            <v>0</v>
          </cell>
          <cell r="EI706">
            <v>0</v>
          </cell>
          <cell r="EJ706">
            <v>0</v>
          </cell>
          <cell r="EK706">
            <v>0</v>
          </cell>
          <cell r="EL706">
            <v>0</v>
          </cell>
          <cell r="EM706">
            <v>0</v>
          </cell>
          <cell r="EN706">
            <v>0</v>
          </cell>
          <cell r="EO706">
            <v>0</v>
          </cell>
          <cell r="EP706">
            <v>0</v>
          </cell>
          <cell r="EQ706">
            <v>0</v>
          </cell>
          <cell r="ER706">
            <v>0</v>
          </cell>
          <cell r="ES706">
            <v>0</v>
          </cell>
          <cell r="ET706">
            <v>0</v>
          </cell>
          <cell r="EU706">
            <v>0</v>
          </cell>
          <cell r="EV706">
            <v>0</v>
          </cell>
          <cell r="EW706">
            <v>0</v>
          </cell>
          <cell r="EX706">
            <v>0</v>
          </cell>
          <cell r="EY706">
            <v>0</v>
          </cell>
          <cell r="EZ706">
            <v>0</v>
          </cell>
          <cell r="FA706">
            <v>0</v>
          </cell>
          <cell r="FC706">
            <v>0</v>
          </cell>
        </row>
        <row r="707">
          <cell r="B707">
            <v>0</v>
          </cell>
          <cell r="C707">
            <v>0</v>
          </cell>
          <cell r="D707">
            <v>0</v>
          </cell>
          <cell r="E707">
            <v>0</v>
          </cell>
          <cell r="F707">
            <v>0</v>
          </cell>
          <cell r="G707">
            <v>0</v>
          </cell>
          <cell r="H707">
            <v>0</v>
          </cell>
          <cell r="I707">
            <v>0</v>
          </cell>
          <cell r="J707">
            <v>0</v>
          </cell>
          <cell r="K707">
            <v>0</v>
          </cell>
          <cell r="L707">
            <v>0</v>
          </cell>
          <cell r="M707">
            <v>0</v>
          </cell>
          <cell r="N707">
            <v>0</v>
          </cell>
          <cell r="O707">
            <v>0</v>
          </cell>
          <cell r="P707">
            <v>0</v>
          </cell>
          <cell r="Q707">
            <v>0</v>
          </cell>
          <cell r="R707">
            <v>0</v>
          </cell>
          <cell r="S707">
            <v>0</v>
          </cell>
          <cell r="T707">
            <v>0</v>
          </cell>
          <cell r="U707">
            <v>0</v>
          </cell>
          <cell r="V707">
            <v>0</v>
          </cell>
          <cell r="W707">
            <v>0</v>
          </cell>
          <cell r="X707">
            <v>0</v>
          </cell>
          <cell r="Y707">
            <v>0</v>
          </cell>
          <cell r="Z707">
            <v>0</v>
          </cell>
          <cell r="AA707">
            <v>0</v>
          </cell>
          <cell r="AB707">
            <v>0</v>
          </cell>
          <cell r="AC707">
            <v>0</v>
          </cell>
          <cell r="AD707">
            <v>0</v>
          </cell>
          <cell r="AE707">
            <v>0</v>
          </cell>
          <cell r="AF707">
            <v>0</v>
          </cell>
          <cell r="AG707">
            <v>0</v>
          </cell>
          <cell r="AH707">
            <v>0</v>
          </cell>
          <cell r="AI707">
            <v>0</v>
          </cell>
          <cell r="AJ707">
            <v>0</v>
          </cell>
          <cell r="AK707">
            <v>0</v>
          </cell>
          <cell r="AL707">
            <v>0</v>
          </cell>
          <cell r="AM707">
            <v>0</v>
          </cell>
          <cell r="AN707">
            <v>0</v>
          </cell>
          <cell r="AO707">
            <v>0</v>
          </cell>
          <cell r="AP707">
            <v>0</v>
          </cell>
          <cell r="AQ707">
            <v>0</v>
          </cell>
          <cell r="AR707">
            <v>0</v>
          </cell>
          <cell r="AS707">
            <v>0</v>
          </cell>
          <cell r="AT707">
            <v>0</v>
          </cell>
          <cell r="AU707">
            <v>0</v>
          </cell>
          <cell r="AV707">
            <v>0</v>
          </cell>
          <cell r="AW707">
            <v>0</v>
          </cell>
          <cell r="AX707">
            <v>0</v>
          </cell>
          <cell r="AY707">
            <v>0</v>
          </cell>
          <cell r="AZ707">
            <v>0</v>
          </cell>
          <cell r="BA707">
            <v>0</v>
          </cell>
          <cell r="BB707">
            <v>0</v>
          </cell>
          <cell r="BC707">
            <v>0</v>
          </cell>
          <cell r="BD707">
            <v>0</v>
          </cell>
          <cell r="BE707">
            <v>0</v>
          </cell>
          <cell r="BF707">
            <v>0</v>
          </cell>
          <cell r="BG707">
            <v>0</v>
          </cell>
          <cell r="BH707">
            <v>0</v>
          </cell>
          <cell r="BI707">
            <v>0</v>
          </cell>
          <cell r="BJ707">
            <v>0</v>
          </cell>
          <cell r="BK707">
            <v>0</v>
          </cell>
          <cell r="BL707">
            <v>0</v>
          </cell>
          <cell r="BM707">
            <v>0</v>
          </cell>
          <cell r="BN707">
            <v>0</v>
          </cell>
          <cell r="BO707">
            <v>0</v>
          </cell>
          <cell r="BP707">
            <v>0</v>
          </cell>
          <cell r="BQ707">
            <v>0</v>
          </cell>
          <cell r="BR707">
            <v>0</v>
          </cell>
          <cell r="BS707">
            <v>0</v>
          </cell>
          <cell r="BT707">
            <v>0</v>
          </cell>
          <cell r="BU707">
            <v>0</v>
          </cell>
          <cell r="BV707">
            <v>0</v>
          </cell>
          <cell r="BW707">
            <v>0</v>
          </cell>
          <cell r="BX707">
            <v>0</v>
          </cell>
          <cell r="BY707">
            <v>0</v>
          </cell>
          <cell r="BZ707">
            <v>0</v>
          </cell>
          <cell r="CA707">
            <v>0</v>
          </cell>
          <cell r="CB707">
            <v>0</v>
          </cell>
          <cell r="CC707">
            <v>0</v>
          </cell>
          <cell r="CD707">
            <v>0</v>
          </cell>
          <cell r="CE707">
            <v>0</v>
          </cell>
          <cell r="CF707">
            <v>0</v>
          </cell>
          <cell r="CG707">
            <v>0</v>
          </cell>
          <cell r="CH707">
            <v>0</v>
          </cell>
          <cell r="CI707">
            <v>0</v>
          </cell>
          <cell r="CJ707">
            <v>0</v>
          </cell>
          <cell r="CK707">
            <v>0</v>
          </cell>
          <cell r="CL707">
            <v>0</v>
          </cell>
          <cell r="CM707">
            <v>0</v>
          </cell>
          <cell r="CN707">
            <v>0</v>
          </cell>
          <cell r="CO707">
            <v>0</v>
          </cell>
          <cell r="CP707">
            <v>0</v>
          </cell>
          <cell r="CQ707">
            <v>0</v>
          </cell>
          <cell r="CR707">
            <v>0</v>
          </cell>
          <cell r="CS707">
            <v>0</v>
          </cell>
          <cell r="CT707">
            <v>0</v>
          </cell>
          <cell r="CU707">
            <v>0</v>
          </cell>
          <cell r="CV707">
            <v>0</v>
          </cell>
          <cell r="CW707">
            <v>0</v>
          </cell>
          <cell r="CX707">
            <v>0</v>
          </cell>
          <cell r="CY707">
            <v>0</v>
          </cell>
          <cell r="CZ707">
            <v>0</v>
          </cell>
          <cell r="DA707">
            <v>0</v>
          </cell>
          <cell r="DB707">
            <v>0</v>
          </cell>
          <cell r="DC707">
            <v>0</v>
          </cell>
          <cell r="DD707">
            <v>0</v>
          </cell>
          <cell r="DE707">
            <v>0</v>
          </cell>
          <cell r="DF707">
            <v>0</v>
          </cell>
          <cell r="DG707">
            <v>0</v>
          </cell>
          <cell r="DH707">
            <v>0</v>
          </cell>
          <cell r="DI707">
            <v>0</v>
          </cell>
          <cell r="DJ707">
            <v>0</v>
          </cell>
          <cell r="DK707">
            <v>0</v>
          </cell>
          <cell r="DL707">
            <v>0</v>
          </cell>
          <cell r="DM707">
            <v>0</v>
          </cell>
          <cell r="DN707">
            <v>0</v>
          </cell>
          <cell r="DO707">
            <v>0</v>
          </cell>
          <cell r="DP707">
            <v>0</v>
          </cell>
          <cell r="DQ707">
            <v>0</v>
          </cell>
          <cell r="DR707">
            <v>0</v>
          </cell>
          <cell r="DS707">
            <v>0</v>
          </cell>
          <cell r="DT707">
            <v>0</v>
          </cell>
          <cell r="DU707">
            <v>0</v>
          </cell>
          <cell r="DV707">
            <v>0</v>
          </cell>
          <cell r="DW707">
            <v>0</v>
          </cell>
          <cell r="DX707">
            <v>0</v>
          </cell>
          <cell r="DY707">
            <v>0</v>
          </cell>
          <cell r="DZ707">
            <v>0</v>
          </cell>
          <cell r="EA707">
            <v>0</v>
          </cell>
          <cell r="EB707">
            <v>0</v>
          </cell>
          <cell r="EC707">
            <v>0</v>
          </cell>
          <cell r="ED707">
            <v>0</v>
          </cell>
          <cell r="EE707">
            <v>0</v>
          </cell>
          <cell r="EF707">
            <v>0</v>
          </cell>
          <cell r="EG707">
            <v>0</v>
          </cell>
          <cell r="EH707">
            <v>0</v>
          </cell>
          <cell r="EI707">
            <v>0</v>
          </cell>
          <cell r="EJ707">
            <v>0</v>
          </cell>
          <cell r="EK707">
            <v>0</v>
          </cell>
          <cell r="EL707">
            <v>0</v>
          </cell>
          <cell r="EM707">
            <v>0</v>
          </cell>
          <cell r="EN707">
            <v>0</v>
          </cell>
          <cell r="EO707">
            <v>0</v>
          </cell>
          <cell r="EP707">
            <v>0</v>
          </cell>
          <cell r="EQ707">
            <v>0</v>
          </cell>
          <cell r="ER707">
            <v>0</v>
          </cell>
          <cell r="ES707">
            <v>0</v>
          </cell>
          <cell r="ET707">
            <v>0</v>
          </cell>
          <cell r="EU707">
            <v>0</v>
          </cell>
          <cell r="EV707">
            <v>0</v>
          </cell>
          <cell r="EW707">
            <v>0</v>
          </cell>
          <cell r="EX707">
            <v>0</v>
          </cell>
          <cell r="EY707">
            <v>0</v>
          </cell>
          <cell r="EZ707">
            <v>0</v>
          </cell>
          <cell r="FA707">
            <v>0</v>
          </cell>
        </row>
        <row r="708">
          <cell r="B708">
            <v>0</v>
          </cell>
          <cell r="C708">
            <v>0</v>
          </cell>
          <cell r="D708">
            <v>0</v>
          </cell>
          <cell r="E708">
            <v>0</v>
          </cell>
          <cell r="F708">
            <v>0</v>
          </cell>
          <cell r="G708">
            <v>0</v>
          </cell>
          <cell r="H708">
            <v>0</v>
          </cell>
          <cell r="I708">
            <v>0</v>
          </cell>
          <cell r="J708">
            <v>0</v>
          </cell>
          <cell r="K708">
            <v>0</v>
          </cell>
          <cell r="L708">
            <v>0</v>
          </cell>
          <cell r="M708">
            <v>0</v>
          </cell>
          <cell r="N708">
            <v>0</v>
          </cell>
          <cell r="O708">
            <v>0</v>
          </cell>
          <cell r="P708">
            <v>0</v>
          </cell>
          <cell r="Q708">
            <v>0</v>
          </cell>
          <cell r="R708">
            <v>0</v>
          </cell>
          <cell r="S708">
            <v>0</v>
          </cell>
          <cell r="T708">
            <v>0</v>
          </cell>
          <cell r="U708">
            <v>0</v>
          </cell>
          <cell r="V708">
            <v>0</v>
          </cell>
          <cell r="W708">
            <v>0</v>
          </cell>
          <cell r="X708">
            <v>0</v>
          </cell>
          <cell r="Y708">
            <v>0</v>
          </cell>
          <cell r="Z708">
            <v>0</v>
          </cell>
          <cell r="AA708">
            <v>0</v>
          </cell>
          <cell r="AB708">
            <v>0</v>
          </cell>
          <cell r="AC708">
            <v>0</v>
          </cell>
          <cell r="AD708">
            <v>0</v>
          </cell>
          <cell r="AE708">
            <v>0</v>
          </cell>
          <cell r="AF708">
            <v>0</v>
          </cell>
          <cell r="AG708">
            <v>0</v>
          </cell>
          <cell r="AH708">
            <v>0</v>
          </cell>
          <cell r="AI708">
            <v>0</v>
          </cell>
          <cell r="AJ708">
            <v>0</v>
          </cell>
          <cell r="AK708">
            <v>0</v>
          </cell>
          <cell r="AL708">
            <v>0</v>
          </cell>
          <cell r="AM708">
            <v>0</v>
          </cell>
          <cell r="AN708">
            <v>0</v>
          </cell>
          <cell r="AO708">
            <v>0</v>
          </cell>
          <cell r="AP708">
            <v>0</v>
          </cell>
          <cell r="AQ708">
            <v>0</v>
          </cell>
          <cell r="AR708">
            <v>0</v>
          </cell>
          <cell r="AS708">
            <v>0</v>
          </cell>
          <cell r="AT708">
            <v>0</v>
          </cell>
          <cell r="AU708">
            <v>0</v>
          </cell>
          <cell r="AV708">
            <v>0</v>
          </cell>
          <cell r="AW708">
            <v>0</v>
          </cell>
          <cell r="AX708">
            <v>0</v>
          </cell>
          <cell r="AY708">
            <v>0</v>
          </cell>
          <cell r="AZ708">
            <v>0</v>
          </cell>
          <cell r="BA708">
            <v>0</v>
          </cell>
          <cell r="BB708">
            <v>0</v>
          </cell>
          <cell r="BC708">
            <v>0</v>
          </cell>
          <cell r="BD708">
            <v>0</v>
          </cell>
          <cell r="BE708">
            <v>0</v>
          </cell>
          <cell r="BF708">
            <v>0</v>
          </cell>
          <cell r="BG708">
            <v>0</v>
          </cell>
          <cell r="BH708">
            <v>0</v>
          </cell>
          <cell r="BI708">
            <v>0</v>
          </cell>
          <cell r="BJ708">
            <v>0</v>
          </cell>
          <cell r="BK708">
            <v>0</v>
          </cell>
          <cell r="BL708">
            <v>0</v>
          </cell>
          <cell r="BM708">
            <v>0</v>
          </cell>
          <cell r="BN708">
            <v>0</v>
          </cell>
          <cell r="BO708">
            <v>0</v>
          </cell>
          <cell r="BP708">
            <v>0</v>
          </cell>
          <cell r="BQ708">
            <v>0</v>
          </cell>
          <cell r="BR708">
            <v>0</v>
          </cell>
          <cell r="BS708">
            <v>0</v>
          </cell>
          <cell r="BT708">
            <v>0</v>
          </cell>
          <cell r="BU708">
            <v>0</v>
          </cell>
          <cell r="BV708">
            <v>0</v>
          </cell>
          <cell r="BW708">
            <v>0</v>
          </cell>
          <cell r="BX708">
            <v>0</v>
          </cell>
          <cell r="BY708">
            <v>0</v>
          </cell>
          <cell r="BZ708">
            <v>0</v>
          </cell>
          <cell r="CA708">
            <v>0</v>
          </cell>
          <cell r="CB708">
            <v>0</v>
          </cell>
          <cell r="CC708">
            <v>0</v>
          </cell>
          <cell r="CD708">
            <v>0</v>
          </cell>
          <cell r="CE708">
            <v>0</v>
          </cell>
          <cell r="CF708">
            <v>0</v>
          </cell>
          <cell r="CG708">
            <v>0</v>
          </cell>
          <cell r="CH708">
            <v>0</v>
          </cell>
          <cell r="CI708">
            <v>0</v>
          </cell>
          <cell r="CJ708">
            <v>0</v>
          </cell>
          <cell r="CK708">
            <v>0</v>
          </cell>
          <cell r="CL708">
            <v>0</v>
          </cell>
          <cell r="CM708">
            <v>0</v>
          </cell>
          <cell r="CN708">
            <v>0</v>
          </cell>
          <cell r="CO708">
            <v>0</v>
          </cell>
          <cell r="CP708">
            <v>0</v>
          </cell>
          <cell r="CQ708">
            <v>0</v>
          </cell>
          <cell r="CR708">
            <v>0</v>
          </cell>
          <cell r="CS708">
            <v>0</v>
          </cell>
          <cell r="CT708">
            <v>0</v>
          </cell>
          <cell r="CU708">
            <v>0</v>
          </cell>
          <cell r="CV708">
            <v>0</v>
          </cell>
          <cell r="CW708">
            <v>0</v>
          </cell>
          <cell r="CX708">
            <v>0</v>
          </cell>
          <cell r="CY708">
            <v>0</v>
          </cell>
          <cell r="CZ708">
            <v>0</v>
          </cell>
          <cell r="DA708">
            <v>0</v>
          </cell>
          <cell r="DB708">
            <v>0</v>
          </cell>
          <cell r="DC708">
            <v>0</v>
          </cell>
          <cell r="DD708">
            <v>0</v>
          </cell>
          <cell r="DE708">
            <v>0</v>
          </cell>
          <cell r="DF708">
            <v>0</v>
          </cell>
          <cell r="DG708">
            <v>0</v>
          </cell>
          <cell r="DH708">
            <v>0</v>
          </cell>
          <cell r="DI708">
            <v>0</v>
          </cell>
          <cell r="DJ708">
            <v>0</v>
          </cell>
          <cell r="DK708">
            <v>0</v>
          </cell>
          <cell r="DL708">
            <v>0</v>
          </cell>
          <cell r="DM708">
            <v>0</v>
          </cell>
          <cell r="DN708">
            <v>0</v>
          </cell>
          <cell r="DO708">
            <v>0</v>
          </cell>
          <cell r="DP708">
            <v>0</v>
          </cell>
          <cell r="DQ708">
            <v>0</v>
          </cell>
          <cell r="DR708">
            <v>0</v>
          </cell>
          <cell r="DS708">
            <v>0</v>
          </cell>
          <cell r="DT708">
            <v>0</v>
          </cell>
          <cell r="DU708">
            <v>0</v>
          </cell>
          <cell r="DV708">
            <v>0</v>
          </cell>
          <cell r="DW708">
            <v>0</v>
          </cell>
          <cell r="DX708">
            <v>0</v>
          </cell>
          <cell r="DY708">
            <v>0</v>
          </cell>
          <cell r="DZ708">
            <v>0</v>
          </cell>
          <cell r="EA708">
            <v>0</v>
          </cell>
          <cell r="EB708">
            <v>0</v>
          </cell>
          <cell r="EC708">
            <v>0</v>
          </cell>
          <cell r="ED708">
            <v>0</v>
          </cell>
          <cell r="EE708">
            <v>0</v>
          </cell>
          <cell r="EF708">
            <v>0</v>
          </cell>
          <cell r="EG708">
            <v>0</v>
          </cell>
          <cell r="EH708">
            <v>0</v>
          </cell>
          <cell r="EI708">
            <v>0</v>
          </cell>
          <cell r="EJ708">
            <v>0</v>
          </cell>
          <cell r="EK708">
            <v>0</v>
          </cell>
          <cell r="EL708">
            <v>0</v>
          </cell>
          <cell r="EM708">
            <v>0</v>
          </cell>
          <cell r="EN708">
            <v>0</v>
          </cell>
          <cell r="EO708">
            <v>0</v>
          </cell>
          <cell r="EP708">
            <v>0</v>
          </cell>
          <cell r="EQ708">
            <v>0</v>
          </cell>
          <cell r="ER708">
            <v>0</v>
          </cell>
          <cell r="ES708">
            <v>0</v>
          </cell>
          <cell r="ET708">
            <v>0</v>
          </cell>
          <cell r="EU708">
            <v>0</v>
          </cell>
          <cell r="EV708">
            <v>0</v>
          </cell>
          <cell r="EW708">
            <v>0</v>
          </cell>
          <cell r="EX708">
            <v>0</v>
          </cell>
          <cell r="EY708">
            <v>0</v>
          </cell>
          <cell r="EZ708">
            <v>0</v>
          </cell>
          <cell r="FA708">
            <v>0</v>
          </cell>
          <cell r="FC708">
            <v>0</v>
          </cell>
        </row>
        <row r="709">
          <cell r="B709">
            <v>0</v>
          </cell>
          <cell r="C709">
            <v>0</v>
          </cell>
          <cell r="D709">
            <v>0</v>
          </cell>
          <cell r="E709">
            <v>0</v>
          </cell>
          <cell r="F709">
            <v>0</v>
          </cell>
          <cell r="G709">
            <v>0</v>
          </cell>
          <cell r="H709">
            <v>0</v>
          </cell>
          <cell r="I709">
            <v>0</v>
          </cell>
          <cell r="J709">
            <v>0</v>
          </cell>
          <cell r="K709">
            <v>0</v>
          </cell>
          <cell r="L709">
            <v>0</v>
          </cell>
          <cell r="M709">
            <v>0</v>
          </cell>
          <cell r="N709">
            <v>0</v>
          </cell>
          <cell r="O709">
            <v>0</v>
          </cell>
          <cell r="P709">
            <v>0</v>
          </cell>
          <cell r="Q709">
            <v>0</v>
          </cell>
          <cell r="R709">
            <v>0</v>
          </cell>
          <cell r="S709">
            <v>0</v>
          </cell>
          <cell r="T709">
            <v>0</v>
          </cell>
          <cell r="U709">
            <v>0</v>
          </cell>
          <cell r="V709">
            <v>0</v>
          </cell>
          <cell r="W709">
            <v>0</v>
          </cell>
          <cell r="X709">
            <v>0</v>
          </cell>
          <cell r="Y709">
            <v>0</v>
          </cell>
          <cell r="Z709">
            <v>0</v>
          </cell>
          <cell r="AA709">
            <v>0</v>
          </cell>
          <cell r="AB709">
            <v>0</v>
          </cell>
          <cell r="AC709">
            <v>0</v>
          </cell>
          <cell r="AD709">
            <v>0</v>
          </cell>
          <cell r="AE709">
            <v>0</v>
          </cell>
          <cell r="AF709">
            <v>0</v>
          </cell>
          <cell r="AG709">
            <v>0</v>
          </cell>
          <cell r="AH709">
            <v>0</v>
          </cell>
          <cell r="AI709">
            <v>0</v>
          </cell>
          <cell r="AJ709">
            <v>0</v>
          </cell>
          <cell r="AK709">
            <v>0</v>
          </cell>
          <cell r="AL709">
            <v>0</v>
          </cell>
          <cell r="AM709">
            <v>0</v>
          </cell>
          <cell r="AN709">
            <v>0</v>
          </cell>
          <cell r="AO709">
            <v>0</v>
          </cell>
          <cell r="AP709">
            <v>0</v>
          </cell>
          <cell r="AQ709">
            <v>0</v>
          </cell>
          <cell r="AR709">
            <v>0</v>
          </cell>
          <cell r="AS709">
            <v>0</v>
          </cell>
          <cell r="AT709">
            <v>0</v>
          </cell>
          <cell r="AU709">
            <v>0</v>
          </cell>
          <cell r="AV709">
            <v>0</v>
          </cell>
          <cell r="AW709">
            <v>0</v>
          </cell>
          <cell r="AX709">
            <v>0</v>
          </cell>
          <cell r="AY709">
            <v>0</v>
          </cell>
          <cell r="AZ709">
            <v>0</v>
          </cell>
          <cell r="BA709">
            <v>0</v>
          </cell>
          <cell r="BB709">
            <v>0</v>
          </cell>
          <cell r="BC709">
            <v>0</v>
          </cell>
          <cell r="BD709">
            <v>0</v>
          </cell>
          <cell r="BE709">
            <v>0</v>
          </cell>
          <cell r="BF709">
            <v>0</v>
          </cell>
          <cell r="BG709">
            <v>0</v>
          </cell>
          <cell r="BH709">
            <v>0</v>
          </cell>
          <cell r="BI709">
            <v>0</v>
          </cell>
          <cell r="BJ709">
            <v>0</v>
          </cell>
          <cell r="BK709">
            <v>0</v>
          </cell>
          <cell r="BL709">
            <v>0</v>
          </cell>
          <cell r="BM709">
            <v>0</v>
          </cell>
          <cell r="BN709">
            <v>0</v>
          </cell>
          <cell r="BO709">
            <v>0</v>
          </cell>
          <cell r="BP709">
            <v>0</v>
          </cell>
          <cell r="BQ709">
            <v>0</v>
          </cell>
          <cell r="BR709">
            <v>0</v>
          </cell>
          <cell r="BS709">
            <v>0</v>
          </cell>
          <cell r="BT709">
            <v>0</v>
          </cell>
          <cell r="BU709">
            <v>0</v>
          </cell>
          <cell r="BV709">
            <v>0</v>
          </cell>
          <cell r="BW709">
            <v>0</v>
          </cell>
          <cell r="BX709">
            <v>0</v>
          </cell>
          <cell r="BY709">
            <v>0</v>
          </cell>
          <cell r="BZ709">
            <v>0</v>
          </cell>
          <cell r="CA709">
            <v>0</v>
          </cell>
          <cell r="CB709">
            <v>0</v>
          </cell>
          <cell r="CC709">
            <v>0</v>
          </cell>
          <cell r="CD709">
            <v>0</v>
          </cell>
          <cell r="CE709">
            <v>0</v>
          </cell>
          <cell r="CF709">
            <v>0</v>
          </cell>
          <cell r="CG709">
            <v>0</v>
          </cell>
          <cell r="CH709">
            <v>0</v>
          </cell>
          <cell r="CI709">
            <v>0</v>
          </cell>
          <cell r="CJ709">
            <v>0</v>
          </cell>
          <cell r="CK709">
            <v>0</v>
          </cell>
          <cell r="CL709">
            <v>0</v>
          </cell>
          <cell r="CM709">
            <v>0</v>
          </cell>
          <cell r="CN709">
            <v>0</v>
          </cell>
          <cell r="CO709">
            <v>0</v>
          </cell>
          <cell r="CP709">
            <v>0</v>
          </cell>
          <cell r="CQ709">
            <v>0</v>
          </cell>
          <cell r="CR709">
            <v>0</v>
          </cell>
          <cell r="CS709">
            <v>0</v>
          </cell>
          <cell r="CT709">
            <v>0</v>
          </cell>
          <cell r="CU709">
            <v>0</v>
          </cell>
          <cell r="CV709">
            <v>0</v>
          </cell>
          <cell r="CW709">
            <v>0</v>
          </cell>
          <cell r="CX709">
            <v>0</v>
          </cell>
          <cell r="CY709">
            <v>0</v>
          </cell>
          <cell r="CZ709">
            <v>0</v>
          </cell>
          <cell r="DA709">
            <v>0</v>
          </cell>
          <cell r="DB709">
            <v>0</v>
          </cell>
          <cell r="DC709">
            <v>0</v>
          </cell>
          <cell r="DD709">
            <v>0</v>
          </cell>
          <cell r="DE709">
            <v>0</v>
          </cell>
          <cell r="DF709">
            <v>0</v>
          </cell>
          <cell r="DG709">
            <v>0</v>
          </cell>
          <cell r="DH709">
            <v>0</v>
          </cell>
          <cell r="DI709">
            <v>0</v>
          </cell>
          <cell r="DJ709">
            <v>0</v>
          </cell>
          <cell r="DK709">
            <v>0</v>
          </cell>
          <cell r="DL709">
            <v>0</v>
          </cell>
          <cell r="DM709">
            <v>0</v>
          </cell>
          <cell r="DN709">
            <v>0</v>
          </cell>
          <cell r="DO709">
            <v>0</v>
          </cell>
          <cell r="DP709">
            <v>0</v>
          </cell>
          <cell r="DQ709">
            <v>0</v>
          </cell>
          <cell r="DR709">
            <v>0</v>
          </cell>
          <cell r="DS709">
            <v>0</v>
          </cell>
          <cell r="DT709">
            <v>0</v>
          </cell>
          <cell r="DU709">
            <v>0</v>
          </cell>
          <cell r="DV709">
            <v>0</v>
          </cell>
          <cell r="DW709">
            <v>0</v>
          </cell>
          <cell r="DX709">
            <v>0</v>
          </cell>
          <cell r="DY709">
            <v>0</v>
          </cell>
          <cell r="DZ709">
            <v>0</v>
          </cell>
          <cell r="EA709">
            <v>0</v>
          </cell>
          <cell r="EB709">
            <v>0</v>
          </cell>
          <cell r="EC709">
            <v>0</v>
          </cell>
          <cell r="ED709">
            <v>0</v>
          </cell>
          <cell r="EE709">
            <v>0</v>
          </cell>
          <cell r="EF709">
            <v>0</v>
          </cell>
          <cell r="EG709">
            <v>0</v>
          </cell>
          <cell r="EH709">
            <v>0</v>
          </cell>
          <cell r="EI709">
            <v>0</v>
          </cell>
          <cell r="EJ709">
            <v>0</v>
          </cell>
          <cell r="EK709">
            <v>0</v>
          </cell>
          <cell r="EL709">
            <v>0</v>
          </cell>
          <cell r="EM709">
            <v>0</v>
          </cell>
          <cell r="EN709">
            <v>0</v>
          </cell>
          <cell r="EO709">
            <v>0</v>
          </cell>
          <cell r="EP709">
            <v>0</v>
          </cell>
          <cell r="EQ709">
            <v>0</v>
          </cell>
          <cell r="ER709">
            <v>0</v>
          </cell>
          <cell r="ES709">
            <v>0</v>
          </cell>
          <cell r="ET709">
            <v>0</v>
          </cell>
          <cell r="EU709">
            <v>0</v>
          </cell>
          <cell r="EV709">
            <v>0</v>
          </cell>
          <cell r="EW709">
            <v>0</v>
          </cell>
          <cell r="EX709">
            <v>0</v>
          </cell>
          <cell r="EY709">
            <v>0</v>
          </cell>
          <cell r="EZ709">
            <v>0</v>
          </cell>
          <cell r="FA709">
            <v>0</v>
          </cell>
          <cell r="FC709">
            <v>0</v>
          </cell>
        </row>
        <row r="712">
          <cell r="B712" t="e">
            <v>#N/A</v>
          </cell>
          <cell r="C712" t="e">
            <v>#N/A</v>
          </cell>
          <cell r="D712" t="e">
            <v>#N/A</v>
          </cell>
          <cell r="E712" t="e">
            <v>#N/A</v>
          </cell>
          <cell r="F712" t="e">
            <v>#N/A</v>
          </cell>
          <cell r="G712" t="e">
            <v>#N/A</v>
          </cell>
          <cell r="H712" t="e">
            <v>#N/A</v>
          </cell>
          <cell r="I712" t="e">
            <v>#N/A</v>
          </cell>
          <cell r="J712" t="e">
            <v>#N/A</v>
          </cell>
          <cell r="K712" t="e">
            <v>#N/A</v>
          </cell>
          <cell r="L712" t="e">
            <v>#N/A</v>
          </cell>
          <cell r="M712" t="e">
            <v>#N/A</v>
          </cell>
          <cell r="N712" t="e">
            <v>#N/A</v>
          </cell>
          <cell r="O712" t="e">
            <v>#N/A</v>
          </cell>
          <cell r="P712" t="e">
            <v>#N/A</v>
          </cell>
          <cell r="Q712" t="e">
            <v>#N/A</v>
          </cell>
          <cell r="R712" t="e">
            <v>#N/A</v>
          </cell>
          <cell r="S712" t="e">
            <v>#N/A</v>
          </cell>
          <cell r="T712" t="e">
            <v>#N/A</v>
          </cell>
          <cell r="U712" t="e">
            <v>#N/A</v>
          </cell>
          <cell r="V712" t="e">
            <v>#N/A</v>
          </cell>
          <cell r="W712" t="e">
            <v>#N/A</v>
          </cell>
          <cell r="X712" t="e">
            <v>#N/A</v>
          </cell>
          <cell r="Y712" t="e">
            <v>#N/A</v>
          </cell>
          <cell r="Z712" t="e">
            <v>#N/A</v>
          </cell>
          <cell r="AA712" t="e">
            <v>#N/A</v>
          </cell>
          <cell r="AB712" t="e">
            <v>#N/A</v>
          </cell>
          <cell r="AC712" t="e">
            <v>#N/A</v>
          </cell>
          <cell r="AD712" t="e">
            <v>#N/A</v>
          </cell>
          <cell r="AE712" t="e">
            <v>#N/A</v>
          </cell>
          <cell r="AF712" t="e">
            <v>#N/A</v>
          </cell>
          <cell r="AG712" t="e">
            <v>#N/A</v>
          </cell>
          <cell r="AH712" t="e">
            <v>#N/A</v>
          </cell>
          <cell r="AI712" t="e">
            <v>#N/A</v>
          </cell>
          <cell r="AJ712" t="e">
            <v>#N/A</v>
          </cell>
          <cell r="AK712" t="e">
            <v>#N/A</v>
          </cell>
          <cell r="AL712" t="e">
            <v>#N/A</v>
          </cell>
          <cell r="AM712" t="e">
            <v>#N/A</v>
          </cell>
          <cell r="AN712" t="e">
            <v>#N/A</v>
          </cell>
          <cell r="AO712" t="e">
            <v>#N/A</v>
          </cell>
          <cell r="AP712" t="e">
            <v>#N/A</v>
          </cell>
          <cell r="AQ712" t="e">
            <v>#N/A</v>
          </cell>
          <cell r="AR712" t="e">
            <v>#N/A</v>
          </cell>
          <cell r="AS712" t="e">
            <v>#N/A</v>
          </cell>
          <cell r="AT712" t="e">
            <v>#N/A</v>
          </cell>
          <cell r="AU712" t="e">
            <v>#N/A</v>
          </cell>
          <cell r="AV712" t="e">
            <v>#N/A</v>
          </cell>
          <cell r="AW712" t="e">
            <v>#N/A</v>
          </cell>
          <cell r="AX712" t="e">
            <v>#N/A</v>
          </cell>
          <cell r="AY712" t="e">
            <v>#N/A</v>
          </cell>
          <cell r="AZ712" t="e">
            <v>#N/A</v>
          </cell>
          <cell r="BA712" t="e">
            <v>#N/A</v>
          </cell>
          <cell r="BB712" t="e">
            <v>#N/A</v>
          </cell>
          <cell r="BC712" t="e">
            <v>#N/A</v>
          </cell>
          <cell r="BD712" t="e">
            <v>#N/A</v>
          </cell>
          <cell r="BE712" t="e">
            <v>#N/A</v>
          </cell>
          <cell r="BF712" t="e">
            <v>#N/A</v>
          </cell>
          <cell r="BG712" t="e">
            <v>#N/A</v>
          </cell>
          <cell r="BH712" t="e">
            <v>#N/A</v>
          </cell>
          <cell r="BI712" t="e">
            <v>#N/A</v>
          </cell>
          <cell r="BJ712" t="e">
            <v>#N/A</v>
          </cell>
          <cell r="BK712" t="e">
            <v>#N/A</v>
          </cell>
          <cell r="BL712" t="e">
            <v>#N/A</v>
          </cell>
          <cell r="BM712" t="e">
            <v>#N/A</v>
          </cell>
          <cell r="BN712" t="e">
            <v>#N/A</v>
          </cell>
          <cell r="BO712" t="e">
            <v>#N/A</v>
          </cell>
          <cell r="BP712" t="e">
            <v>#N/A</v>
          </cell>
          <cell r="BQ712" t="e">
            <v>#N/A</v>
          </cell>
          <cell r="BR712" t="e">
            <v>#N/A</v>
          </cell>
          <cell r="BS712" t="e">
            <v>#N/A</v>
          </cell>
          <cell r="BT712" t="e">
            <v>#N/A</v>
          </cell>
          <cell r="BU712" t="e">
            <v>#N/A</v>
          </cell>
          <cell r="BV712" t="e">
            <v>#N/A</v>
          </cell>
          <cell r="BW712" t="e">
            <v>#N/A</v>
          </cell>
          <cell r="BX712" t="e">
            <v>#N/A</v>
          </cell>
          <cell r="BY712" t="e">
            <v>#N/A</v>
          </cell>
          <cell r="BZ712" t="e">
            <v>#N/A</v>
          </cell>
          <cell r="CA712" t="e">
            <v>#N/A</v>
          </cell>
          <cell r="CB712" t="e">
            <v>#N/A</v>
          </cell>
          <cell r="CC712" t="e">
            <v>#N/A</v>
          </cell>
          <cell r="CD712" t="e">
            <v>#N/A</v>
          </cell>
          <cell r="CE712" t="e">
            <v>#N/A</v>
          </cell>
          <cell r="CF712" t="e">
            <v>#N/A</v>
          </cell>
          <cell r="CG712" t="e">
            <v>#N/A</v>
          </cell>
          <cell r="CH712" t="e">
            <v>#N/A</v>
          </cell>
          <cell r="CI712" t="e">
            <v>#N/A</v>
          </cell>
          <cell r="CJ712" t="e">
            <v>#N/A</v>
          </cell>
          <cell r="CK712" t="e">
            <v>#N/A</v>
          </cell>
          <cell r="CL712" t="e">
            <v>#N/A</v>
          </cell>
          <cell r="CM712" t="e">
            <v>#N/A</v>
          </cell>
          <cell r="CN712" t="e">
            <v>#N/A</v>
          </cell>
          <cell r="CO712" t="e">
            <v>#N/A</v>
          </cell>
          <cell r="CP712" t="e">
            <v>#N/A</v>
          </cell>
          <cell r="CQ712" t="e">
            <v>#N/A</v>
          </cell>
          <cell r="CR712" t="e">
            <v>#N/A</v>
          </cell>
          <cell r="CS712" t="e">
            <v>#N/A</v>
          </cell>
          <cell r="CT712" t="e">
            <v>#N/A</v>
          </cell>
          <cell r="CU712" t="e">
            <v>#N/A</v>
          </cell>
          <cell r="CV712" t="e">
            <v>#N/A</v>
          </cell>
          <cell r="CW712" t="e">
            <v>#N/A</v>
          </cell>
          <cell r="CX712" t="e">
            <v>#N/A</v>
          </cell>
          <cell r="CY712" t="e">
            <v>#N/A</v>
          </cell>
          <cell r="CZ712" t="e">
            <v>#N/A</v>
          </cell>
          <cell r="DA712" t="e">
            <v>#N/A</v>
          </cell>
          <cell r="DB712" t="e">
            <v>#N/A</v>
          </cell>
          <cell r="DC712" t="e">
            <v>#N/A</v>
          </cell>
          <cell r="DD712" t="e">
            <v>#N/A</v>
          </cell>
          <cell r="DE712" t="e">
            <v>#N/A</v>
          </cell>
          <cell r="DF712" t="e">
            <v>#N/A</v>
          </cell>
          <cell r="DG712" t="e">
            <v>#N/A</v>
          </cell>
          <cell r="DH712" t="e">
            <v>#N/A</v>
          </cell>
          <cell r="DI712" t="e">
            <v>#N/A</v>
          </cell>
          <cell r="DJ712" t="e">
            <v>#N/A</v>
          </cell>
          <cell r="DK712" t="e">
            <v>#N/A</v>
          </cell>
          <cell r="DL712" t="e">
            <v>#N/A</v>
          </cell>
          <cell r="DM712" t="e">
            <v>#N/A</v>
          </cell>
          <cell r="DN712" t="e">
            <v>#N/A</v>
          </cell>
          <cell r="DO712" t="e">
            <v>#N/A</v>
          </cell>
          <cell r="DP712" t="e">
            <v>#N/A</v>
          </cell>
          <cell r="DQ712" t="e">
            <v>#N/A</v>
          </cell>
          <cell r="DR712" t="e">
            <v>#N/A</v>
          </cell>
          <cell r="DS712" t="e">
            <v>#N/A</v>
          </cell>
          <cell r="DT712" t="e">
            <v>#N/A</v>
          </cell>
          <cell r="DU712" t="e">
            <v>#N/A</v>
          </cell>
          <cell r="DV712" t="e">
            <v>#N/A</v>
          </cell>
          <cell r="DW712" t="e">
            <v>#N/A</v>
          </cell>
          <cell r="DX712" t="e">
            <v>#N/A</v>
          </cell>
          <cell r="DY712" t="e">
            <v>#N/A</v>
          </cell>
          <cell r="DZ712" t="e">
            <v>#N/A</v>
          </cell>
          <cell r="EA712" t="e">
            <v>#N/A</v>
          </cell>
          <cell r="EB712" t="e">
            <v>#N/A</v>
          </cell>
          <cell r="EC712" t="e">
            <v>#N/A</v>
          </cell>
          <cell r="ED712" t="e">
            <v>#N/A</v>
          </cell>
          <cell r="EE712" t="e">
            <v>#N/A</v>
          </cell>
          <cell r="EF712" t="e">
            <v>#N/A</v>
          </cell>
          <cell r="EG712" t="e">
            <v>#N/A</v>
          </cell>
          <cell r="EH712" t="e">
            <v>#N/A</v>
          </cell>
          <cell r="EI712" t="e">
            <v>#N/A</v>
          </cell>
          <cell r="EJ712" t="e">
            <v>#N/A</v>
          </cell>
          <cell r="EK712" t="e">
            <v>#N/A</v>
          </cell>
          <cell r="EL712" t="e">
            <v>#N/A</v>
          </cell>
          <cell r="EM712" t="e">
            <v>#N/A</v>
          </cell>
          <cell r="EN712" t="e">
            <v>#N/A</v>
          </cell>
          <cell r="EO712" t="e">
            <v>#N/A</v>
          </cell>
          <cell r="EP712" t="e">
            <v>#N/A</v>
          </cell>
          <cell r="EQ712" t="e">
            <v>#N/A</v>
          </cell>
          <cell r="ER712" t="e">
            <v>#N/A</v>
          </cell>
          <cell r="ES712" t="e">
            <v>#N/A</v>
          </cell>
          <cell r="ET712" t="e">
            <v>#N/A</v>
          </cell>
          <cell r="EU712" t="e">
            <v>#N/A</v>
          </cell>
          <cell r="EV712" t="e">
            <v>#N/A</v>
          </cell>
          <cell r="EW712" t="e">
            <v>#N/A</v>
          </cell>
          <cell r="EX712" t="e">
            <v>#N/A</v>
          </cell>
          <cell r="EY712" t="e">
            <v>#N/A</v>
          </cell>
          <cell r="EZ712" t="e">
            <v>#N/A</v>
          </cell>
          <cell r="FA712" t="e">
            <v>#N/A</v>
          </cell>
          <cell r="FC712" t="e">
            <v>#N/A</v>
          </cell>
        </row>
        <row r="713">
          <cell r="B713" t="e">
            <v>#N/A</v>
          </cell>
          <cell r="C713" t="e">
            <v>#N/A</v>
          </cell>
          <cell r="D713" t="e">
            <v>#N/A</v>
          </cell>
          <cell r="E713" t="e">
            <v>#N/A</v>
          </cell>
          <cell r="F713" t="e">
            <v>#N/A</v>
          </cell>
          <cell r="G713" t="e">
            <v>#N/A</v>
          </cell>
          <cell r="H713" t="e">
            <v>#N/A</v>
          </cell>
          <cell r="I713" t="e">
            <v>#N/A</v>
          </cell>
          <cell r="J713" t="e">
            <v>#N/A</v>
          </cell>
          <cell r="K713" t="e">
            <v>#N/A</v>
          </cell>
          <cell r="L713" t="e">
            <v>#N/A</v>
          </cell>
          <cell r="M713" t="e">
            <v>#N/A</v>
          </cell>
          <cell r="N713" t="e">
            <v>#N/A</v>
          </cell>
          <cell r="O713" t="e">
            <v>#N/A</v>
          </cell>
          <cell r="P713" t="e">
            <v>#N/A</v>
          </cell>
          <cell r="Q713" t="e">
            <v>#N/A</v>
          </cell>
          <cell r="R713" t="e">
            <v>#N/A</v>
          </cell>
          <cell r="S713" t="e">
            <v>#N/A</v>
          </cell>
          <cell r="T713" t="e">
            <v>#N/A</v>
          </cell>
          <cell r="U713" t="e">
            <v>#N/A</v>
          </cell>
          <cell r="V713" t="e">
            <v>#N/A</v>
          </cell>
          <cell r="W713" t="e">
            <v>#N/A</v>
          </cell>
          <cell r="X713" t="e">
            <v>#N/A</v>
          </cell>
          <cell r="Y713" t="e">
            <v>#N/A</v>
          </cell>
          <cell r="Z713" t="e">
            <v>#N/A</v>
          </cell>
          <cell r="AA713" t="e">
            <v>#N/A</v>
          </cell>
          <cell r="AB713" t="e">
            <v>#N/A</v>
          </cell>
          <cell r="AC713" t="e">
            <v>#N/A</v>
          </cell>
          <cell r="AD713" t="e">
            <v>#N/A</v>
          </cell>
          <cell r="AE713" t="e">
            <v>#N/A</v>
          </cell>
          <cell r="AF713" t="e">
            <v>#N/A</v>
          </cell>
          <cell r="AG713" t="e">
            <v>#N/A</v>
          </cell>
          <cell r="AH713" t="e">
            <v>#N/A</v>
          </cell>
          <cell r="AI713" t="e">
            <v>#N/A</v>
          </cell>
          <cell r="AJ713" t="e">
            <v>#N/A</v>
          </cell>
          <cell r="AK713" t="e">
            <v>#N/A</v>
          </cell>
          <cell r="AL713" t="e">
            <v>#N/A</v>
          </cell>
          <cell r="AM713" t="e">
            <v>#N/A</v>
          </cell>
          <cell r="AN713" t="e">
            <v>#N/A</v>
          </cell>
          <cell r="AO713" t="e">
            <v>#N/A</v>
          </cell>
          <cell r="AP713" t="e">
            <v>#N/A</v>
          </cell>
          <cell r="AQ713" t="e">
            <v>#N/A</v>
          </cell>
          <cell r="AR713" t="e">
            <v>#N/A</v>
          </cell>
          <cell r="AS713" t="e">
            <v>#N/A</v>
          </cell>
          <cell r="AT713" t="e">
            <v>#N/A</v>
          </cell>
          <cell r="AU713" t="e">
            <v>#N/A</v>
          </cell>
          <cell r="AV713" t="e">
            <v>#N/A</v>
          </cell>
          <cell r="AW713" t="e">
            <v>#N/A</v>
          </cell>
          <cell r="AX713" t="e">
            <v>#N/A</v>
          </cell>
          <cell r="AY713" t="e">
            <v>#N/A</v>
          </cell>
          <cell r="AZ713" t="e">
            <v>#N/A</v>
          </cell>
          <cell r="BA713" t="e">
            <v>#N/A</v>
          </cell>
          <cell r="BB713" t="e">
            <v>#N/A</v>
          </cell>
          <cell r="BC713" t="e">
            <v>#N/A</v>
          </cell>
          <cell r="BD713" t="e">
            <v>#N/A</v>
          </cell>
          <cell r="BE713" t="e">
            <v>#N/A</v>
          </cell>
          <cell r="BF713" t="e">
            <v>#N/A</v>
          </cell>
          <cell r="BG713" t="e">
            <v>#N/A</v>
          </cell>
          <cell r="BH713" t="e">
            <v>#N/A</v>
          </cell>
          <cell r="BI713" t="e">
            <v>#N/A</v>
          </cell>
          <cell r="BJ713" t="e">
            <v>#N/A</v>
          </cell>
          <cell r="BK713" t="e">
            <v>#N/A</v>
          </cell>
          <cell r="BL713" t="e">
            <v>#N/A</v>
          </cell>
          <cell r="BM713" t="e">
            <v>#N/A</v>
          </cell>
          <cell r="BN713" t="e">
            <v>#N/A</v>
          </cell>
          <cell r="BO713" t="e">
            <v>#N/A</v>
          </cell>
          <cell r="BP713" t="e">
            <v>#N/A</v>
          </cell>
          <cell r="BQ713" t="e">
            <v>#N/A</v>
          </cell>
          <cell r="BR713" t="e">
            <v>#N/A</v>
          </cell>
          <cell r="BS713" t="e">
            <v>#N/A</v>
          </cell>
          <cell r="BT713" t="e">
            <v>#N/A</v>
          </cell>
          <cell r="BU713" t="e">
            <v>#N/A</v>
          </cell>
          <cell r="BV713" t="e">
            <v>#N/A</v>
          </cell>
          <cell r="BW713" t="e">
            <v>#N/A</v>
          </cell>
          <cell r="BX713" t="e">
            <v>#N/A</v>
          </cell>
          <cell r="BY713" t="e">
            <v>#N/A</v>
          </cell>
          <cell r="BZ713" t="e">
            <v>#N/A</v>
          </cell>
          <cell r="CA713" t="e">
            <v>#N/A</v>
          </cell>
          <cell r="CB713" t="e">
            <v>#N/A</v>
          </cell>
          <cell r="CC713" t="e">
            <v>#N/A</v>
          </cell>
          <cell r="CD713" t="e">
            <v>#N/A</v>
          </cell>
          <cell r="CE713" t="e">
            <v>#N/A</v>
          </cell>
          <cell r="CF713" t="e">
            <v>#N/A</v>
          </cell>
          <cell r="CG713" t="e">
            <v>#N/A</v>
          </cell>
          <cell r="CH713" t="e">
            <v>#N/A</v>
          </cell>
          <cell r="CI713" t="e">
            <v>#N/A</v>
          </cell>
          <cell r="CJ713" t="e">
            <v>#N/A</v>
          </cell>
          <cell r="CK713" t="e">
            <v>#N/A</v>
          </cell>
          <cell r="CL713" t="e">
            <v>#N/A</v>
          </cell>
          <cell r="CM713" t="e">
            <v>#N/A</v>
          </cell>
          <cell r="CN713" t="e">
            <v>#N/A</v>
          </cell>
          <cell r="CO713" t="e">
            <v>#N/A</v>
          </cell>
          <cell r="CP713" t="e">
            <v>#N/A</v>
          </cell>
          <cell r="CQ713" t="e">
            <v>#N/A</v>
          </cell>
          <cell r="CR713" t="e">
            <v>#N/A</v>
          </cell>
          <cell r="CS713" t="e">
            <v>#N/A</v>
          </cell>
          <cell r="CT713" t="e">
            <v>#N/A</v>
          </cell>
          <cell r="CU713" t="e">
            <v>#N/A</v>
          </cell>
          <cell r="CV713" t="e">
            <v>#N/A</v>
          </cell>
          <cell r="CW713" t="e">
            <v>#N/A</v>
          </cell>
          <cell r="CX713" t="e">
            <v>#N/A</v>
          </cell>
          <cell r="CY713" t="e">
            <v>#N/A</v>
          </cell>
          <cell r="CZ713" t="e">
            <v>#N/A</v>
          </cell>
          <cell r="DA713" t="e">
            <v>#N/A</v>
          </cell>
          <cell r="DB713" t="e">
            <v>#N/A</v>
          </cell>
          <cell r="DC713" t="e">
            <v>#N/A</v>
          </cell>
          <cell r="DD713" t="e">
            <v>#N/A</v>
          </cell>
          <cell r="DE713" t="e">
            <v>#N/A</v>
          </cell>
          <cell r="DF713" t="e">
            <v>#N/A</v>
          </cell>
          <cell r="DG713" t="e">
            <v>#N/A</v>
          </cell>
          <cell r="DH713" t="e">
            <v>#N/A</v>
          </cell>
          <cell r="DI713" t="e">
            <v>#N/A</v>
          </cell>
          <cell r="DJ713" t="e">
            <v>#N/A</v>
          </cell>
          <cell r="DK713" t="e">
            <v>#N/A</v>
          </cell>
          <cell r="DL713" t="e">
            <v>#N/A</v>
          </cell>
          <cell r="DM713" t="e">
            <v>#N/A</v>
          </cell>
          <cell r="DN713" t="e">
            <v>#N/A</v>
          </cell>
          <cell r="DO713" t="e">
            <v>#N/A</v>
          </cell>
          <cell r="DP713" t="e">
            <v>#N/A</v>
          </cell>
          <cell r="DQ713" t="e">
            <v>#N/A</v>
          </cell>
          <cell r="DR713" t="e">
            <v>#N/A</v>
          </cell>
          <cell r="DS713" t="e">
            <v>#N/A</v>
          </cell>
          <cell r="DT713" t="e">
            <v>#N/A</v>
          </cell>
          <cell r="DU713" t="e">
            <v>#N/A</v>
          </cell>
          <cell r="DV713" t="e">
            <v>#N/A</v>
          </cell>
          <cell r="DW713" t="e">
            <v>#N/A</v>
          </cell>
          <cell r="DX713" t="e">
            <v>#N/A</v>
          </cell>
          <cell r="DY713" t="e">
            <v>#N/A</v>
          </cell>
          <cell r="DZ713" t="e">
            <v>#N/A</v>
          </cell>
          <cell r="EA713" t="e">
            <v>#N/A</v>
          </cell>
          <cell r="EB713" t="e">
            <v>#N/A</v>
          </cell>
          <cell r="EC713" t="e">
            <v>#N/A</v>
          </cell>
          <cell r="ED713" t="e">
            <v>#N/A</v>
          </cell>
          <cell r="EE713" t="e">
            <v>#N/A</v>
          </cell>
          <cell r="EF713" t="e">
            <v>#N/A</v>
          </cell>
          <cell r="EG713" t="e">
            <v>#N/A</v>
          </cell>
          <cell r="EH713" t="e">
            <v>#N/A</v>
          </cell>
          <cell r="EI713" t="e">
            <v>#N/A</v>
          </cell>
          <cell r="EJ713" t="e">
            <v>#N/A</v>
          </cell>
          <cell r="EK713" t="e">
            <v>#N/A</v>
          </cell>
          <cell r="EL713" t="e">
            <v>#N/A</v>
          </cell>
          <cell r="EM713" t="e">
            <v>#N/A</v>
          </cell>
          <cell r="EN713" t="e">
            <v>#N/A</v>
          </cell>
          <cell r="EO713" t="e">
            <v>#N/A</v>
          </cell>
          <cell r="EP713" t="e">
            <v>#N/A</v>
          </cell>
          <cell r="EQ713" t="e">
            <v>#N/A</v>
          </cell>
          <cell r="ER713" t="e">
            <v>#N/A</v>
          </cell>
          <cell r="ES713" t="e">
            <v>#N/A</v>
          </cell>
          <cell r="ET713" t="e">
            <v>#N/A</v>
          </cell>
          <cell r="EU713" t="e">
            <v>#N/A</v>
          </cell>
          <cell r="EV713" t="e">
            <v>#N/A</v>
          </cell>
          <cell r="EW713" t="e">
            <v>#N/A</v>
          </cell>
          <cell r="EX713" t="e">
            <v>#N/A</v>
          </cell>
          <cell r="EY713" t="e">
            <v>#N/A</v>
          </cell>
          <cell r="EZ713" t="e">
            <v>#N/A</v>
          </cell>
          <cell r="FA713" t="e">
            <v>#N/A</v>
          </cell>
          <cell r="FC713" t="e">
            <v>#N/A</v>
          </cell>
        </row>
        <row r="714">
          <cell r="B714" t="e">
            <v>#N/A</v>
          </cell>
          <cell r="C714" t="e">
            <v>#N/A</v>
          </cell>
          <cell r="D714" t="e">
            <v>#N/A</v>
          </cell>
          <cell r="E714" t="e">
            <v>#N/A</v>
          </cell>
          <cell r="F714" t="e">
            <v>#N/A</v>
          </cell>
          <cell r="G714" t="e">
            <v>#N/A</v>
          </cell>
          <cell r="H714" t="e">
            <v>#N/A</v>
          </cell>
          <cell r="I714" t="e">
            <v>#N/A</v>
          </cell>
          <cell r="J714" t="e">
            <v>#N/A</v>
          </cell>
          <cell r="K714" t="e">
            <v>#N/A</v>
          </cell>
          <cell r="L714" t="e">
            <v>#N/A</v>
          </cell>
          <cell r="M714" t="e">
            <v>#N/A</v>
          </cell>
          <cell r="N714" t="e">
            <v>#N/A</v>
          </cell>
          <cell r="O714" t="e">
            <v>#N/A</v>
          </cell>
          <cell r="P714" t="e">
            <v>#N/A</v>
          </cell>
          <cell r="Q714" t="e">
            <v>#N/A</v>
          </cell>
          <cell r="R714" t="e">
            <v>#N/A</v>
          </cell>
          <cell r="S714" t="e">
            <v>#N/A</v>
          </cell>
          <cell r="T714" t="e">
            <v>#N/A</v>
          </cell>
          <cell r="U714" t="e">
            <v>#N/A</v>
          </cell>
          <cell r="V714" t="e">
            <v>#N/A</v>
          </cell>
          <cell r="W714" t="e">
            <v>#N/A</v>
          </cell>
          <cell r="X714" t="e">
            <v>#N/A</v>
          </cell>
          <cell r="Y714" t="e">
            <v>#N/A</v>
          </cell>
          <cell r="Z714" t="e">
            <v>#N/A</v>
          </cell>
          <cell r="AA714" t="e">
            <v>#N/A</v>
          </cell>
          <cell r="AB714" t="e">
            <v>#N/A</v>
          </cell>
          <cell r="AC714" t="e">
            <v>#N/A</v>
          </cell>
          <cell r="AD714" t="e">
            <v>#N/A</v>
          </cell>
          <cell r="AE714" t="e">
            <v>#N/A</v>
          </cell>
          <cell r="AF714" t="e">
            <v>#N/A</v>
          </cell>
          <cell r="AG714" t="e">
            <v>#N/A</v>
          </cell>
          <cell r="AH714" t="e">
            <v>#N/A</v>
          </cell>
          <cell r="AI714" t="e">
            <v>#N/A</v>
          </cell>
          <cell r="AJ714" t="e">
            <v>#N/A</v>
          </cell>
          <cell r="AK714" t="e">
            <v>#N/A</v>
          </cell>
          <cell r="AL714" t="e">
            <v>#N/A</v>
          </cell>
          <cell r="AM714" t="e">
            <v>#N/A</v>
          </cell>
          <cell r="AN714" t="e">
            <v>#N/A</v>
          </cell>
          <cell r="AO714" t="e">
            <v>#N/A</v>
          </cell>
          <cell r="AP714" t="e">
            <v>#N/A</v>
          </cell>
          <cell r="AQ714" t="e">
            <v>#N/A</v>
          </cell>
          <cell r="AR714" t="e">
            <v>#N/A</v>
          </cell>
          <cell r="AS714" t="e">
            <v>#N/A</v>
          </cell>
          <cell r="AT714" t="e">
            <v>#N/A</v>
          </cell>
          <cell r="AU714" t="e">
            <v>#N/A</v>
          </cell>
          <cell r="AV714" t="e">
            <v>#N/A</v>
          </cell>
          <cell r="AW714" t="e">
            <v>#N/A</v>
          </cell>
          <cell r="AX714" t="e">
            <v>#N/A</v>
          </cell>
          <cell r="AY714" t="e">
            <v>#N/A</v>
          </cell>
          <cell r="AZ714" t="e">
            <v>#N/A</v>
          </cell>
          <cell r="BA714" t="e">
            <v>#N/A</v>
          </cell>
          <cell r="BB714" t="e">
            <v>#N/A</v>
          </cell>
          <cell r="BC714" t="e">
            <v>#N/A</v>
          </cell>
          <cell r="BD714" t="e">
            <v>#N/A</v>
          </cell>
          <cell r="BE714" t="e">
            <v>#N/A</v>
          </cell>
          <cell r="BF714" t="e">
            <v>#N/A</v>
          </cell>
          <cell r="BG714" t="e">
            <v>#N/A</v>
          </cell>
          <cell r="BH714" t="e">
            <v>#N/A</v>
          </cell>
          <cell r="BI714" t="e">
            <v>#N/A</v>
          </cell>
          <cell r="BJ714" t="e">
            <v>#N/A</v>
          </cell>
          <cell r="BK714" t="e">
            <v>#N/A</v>
          </cell>
          <cell r="BL714" t="e">
            <v>#N/A</v>
          </cell>
          <cell r="BM714" t="e">
            <v>#N/A</v>
          </cell>
          <cell r="BN714" t="e">
            <v>#N/A</v>
          </cell>
          <cell r="BO714" t="e">
            <v>#N/A</v>
          </cell>
          <cell r="BP714" t="e">
            <v>#N/A</v>
          </cell>
          <cell r="BQ714" t="e">
            <v>#N/A</v>
          </cell>
          <cell r="BR714" t="e">
            <v>#N/A</v>
          </cell>
          <cell r="BS714" t="e">
            <v>#N/A</v>
          </cell>
          <cell r="BT714" t="e">
            <v>#N/A</v>
          </cell>
          <cell r="BU714" t="e">
            <v>#N/A</v>
          </cell>
          <cell r="BV714" t="e">
            <v>#N/A</v>
          </cell>
          <cell r="BW714" t="e">
            <v>#N/A</v>
          </cell>
          <cell r="BX714" t="e">
            <v>#N/A</v>
          </cell>
          <cell r="BY714" t="e">
            <v>#N/A</v>
          </cell>
          <cell r="BZ714" t="e">
            <v>#N/A</v>
          </cell>
          <cell r="CA714" t="e">
            <v>#N/A</v>
          </cell>
          <cell r="CB714" t="e">
            <v>#N/A</v>
          </cell>
          <cell r="CC714" t="e">
            <v>#N/A</v>
          </cell>
          <cell r="CD714" t="e">
            <v>#N/A</v>
          </cell>
          <cell r="CE714" t="e">
            <v>#N/A</v>
          </cell>
          <cell r="CF714" t="e">
            <v>#N/A</v>
          </cell>
          <cell r="CG714" t="e">
            <v>#N/A</v>
          </cell>
          <cell r="CH714" t="e">
            <v>#N/A</v>
          </cell>
          <cell r="CI714" t="e">
            <v>#N/A</v>
          </cell>
          <cell r="CJ714" t="e">
            <v>#N/A</v>
          </cell>
          <cell r="CK714" t="e">
            <v>#N/A</v>
          </cell>
          <cell r="CL714" t="e">
            <v>#N/A</v>
          </cell>
          <cell r="CM714" t="e">
            <v>#N/A</v>
          </cell>
          <cell r="CN714" t="e">
            <v>#N/A</v>
          </cell>
          <cell r="CO714" t="e">
            <v>#N/A</v>
          </cell>
          <cell r="CP714" t="e">
            <v>#N/A</v>
          </cell>
          <cell r="CQ714" t="e">
            <v>#N/A</v>
          </cell>
          <cell r="CR714" t="e">
            <v>#N/A</v>
          </cell>
          <cell r="CS714" t="e">
            <v>#N/A</v>
          </cell>
          <cell r="CT714" t="e">
            <v>#N/A</v>
          </cell>
          <cell r="CU714" t="e">
            <v>#N/A</v>
          </cell>
          <cell r="CV714" t="e">
            <v>#N/A</v>
          </cell>
          <cell r="CW714" t="e">
            <v>#N/A</v>
          </cell>
          <cell r="CX714" t="e">
            <v>#N/A</v>
          </cell>
          <cell r="CY714" t="e">
            <v>#N/A</v>
          </cell>
          <cell r="CZ714" t="e">
            <v>#N/A</v>
          </cell>
          <cell r="DA714" t="e">
            <v>#N/A</v>
          </cell>
          <cell r="DB714" t="e">
            <v>#N/A</v>
          </cell>
          <cell r="DC714" t="e">
            <v>#N/A</v>
          </cell>
          <cell r="DD714" t="e">
            <v>#N/A</v>
          </cell>
          <cell r="DE714" t="e">
            <v>#N/A</v>
          </cell>
          <cell r="DF714" t="e">
            <v>#N/A</v>
          </cell>
          <cell r="DG714" t="e">
            <v>#N/A</v>
          </cell>
          <cell r="DH714" t="e">
            <v>#N/A</v>
          </cell>
          <cell r="DI714" t="e">
            <v>#N/A</v>
          </cell>
          <cell r="DJ714" t="e">
            <v>#N/A</v>
          </cell>
          <cell r="DK714" t="e">
            <v>#N/A</v>
          </cell>
          <cell r="DL714" t="e">
            <v>#N/A</v>
          </cell>
          <cell r="DM714" t="e">
            <v>#N/A</v>
          </cell>
          <cell r="DN714" t="e">
            <v>#N/A</v>
          </cell>
          <cell r="DO714" t="e">
            <v>#N/A</v>
          </cell>
          <cell r="DP714" t="e">
            <v>#N/A</v>
          </cell>
          <cell r="DQ714" t="e">
            <v>#N/A</v>
          </cell>
          <cell r="DR714" t="e">
            <v>#N/A</v>
          </cell>
          <cell r="DS714" t="e">
            <v>#N/A</v>
          </cell>
          <cell r="DT714" t="e">
            <v>#N/A</v>
          </cell>
          <cell r="DU714" t="e">
            <v>#N/A</v>
          </cell>
          <cell r="DV714" t="e">
            <v>#N/A</v>
          </cell>
          <cell r="DW714" t="e">
            <v>#N/A</v>
          </cell>
          <cell r="DX714" t="e">
            <v>#N/A</v>
          </cell>
          <cell r="DY714" t="e">
            <v>#N/A</v>
          </cell>
          <cell r="DZ714" t="e">
            <v>#N/A</v>
          </cell>
          <cell r="EA714" t="e">
            <v>#N/A</v>
          </cell>
          <cell r="EB714" t="e">
            <v>#N/A</v>
          </cell>
          <cell r="EC714" t="e">
            <v>#N/A</v>
          </cell>
          <cell r="ED714" t="e">
            <v>#N/A</v>
          </cell>
          <cell r="EE714" t="e">
            <v>#N/A</v>
          </cell>
          <cell r="EF714" t="e">
            <v>#N/A</v>
          </cell>
          <cell r="EG714" t="e">
            <v>#N/A</v>
          </cell>
          <cell r="EH714" t="e">
            <v>#N/A</v>
          </cell>
          <cell r="EI714" t="e">
            <v>#N/A</v>
          </cell>
          <cell r="EJ714" t="e">
            <v>#N/A</v>
          </cell>
          <cell r="EK714" t="e">
            <v>#N/A</v>
          </cell>
          <cell r="EL714" t="e">
            <v>#N/A</v>
          </cell>
          <cell r="EM714" t="e">
            <v>#N/A</v>
          </cell>
          <cell r="EN714" t="e">
            <v>#N/A</v>
          </cell>
          <cell r="EO714" t="e">
            <v>#N/A</v>
          </cell>
          <cell r="EP714" t="e">
            <v>#N/A</v>
          </cell>
          <cell r="EQ714" t="e">
            <v>#N/A</v>
          </cell>
          <cell r="ER714" t="e">
            <v>#N/A</v>
          </cell>
          <cell r="ES714" t="e">
            <v>#N/A</v>
          </cell>
          <cell r="ET714" t="e">
            <v>#N/A</v>
          </cell>
          <cell r="EU714" t="e">
            <v>#N/A</v>
          </cell>
          <cell r="EV714" t="e">
            <v>#N/A</v>
          </cell>
          <cell r="EW714" t="e">
            <v>#N/A</v>
          </cell>
          <cell r="EX714" t="e">
            <v>#N/A</v>
          </cell>
          <cell r="EY714" t="e">
            <v>#N/A</v>
          </cell>
          <cell r="EZ714" t="e">
            <v>#N/A</v>
          </cell>
          <cell r="FA714" t="e">
            <v>#N/A</v>
          </cell>
          <cell r="FC714" t="e">
            <v>#N/A</v>
          </cell>
        </row>
        <row r="715">
          <cell r="B715" t="e">
            <v>#N/A</v>
          </cell>
          <cell r="C715" t="e">
            <v>#N/A</v>
          </cell>
          <cell r="D715" t="e">
            <v>#N/A</v>
          </cell>
          <cell r="E715" t="e">
            <v>#N/A</v>
          </cell>
          <cell r="F715" t="e">
            <v>#N/A</v>
          </cell>
          <cell r="G715" t="e">
            <v>#N/A</v>
          </cell>
          <cell r="H715" t="e">
            <v>#N/A</v>
          </cell>
          <cell r="I715" t="e">
            <v>#N/A</v>
          </cell>
          <cell r="J715" t="e">
            <v>#N/A</v>
          </cell>
          <cell r="K715" t="e">
            <v>#N/A</v>
          </cell>
          <cell r="L715" t="e">
            <v>#N/A</v>
          </cell>
          <cell r="M715" t="e">
            <v>#N/A</v>
          </cell>
          <cell r="N715" t="e">
            <v>#N/A</v>
          </cell>
          <cell r="O715" t="e">
            <v>#N/A</v>
          </cell>
          <cell r="P715" t="e">
            <v>#N/A</v>
          </cell>
          <cell r="Q715" t="e">
            <v>#N/A</v>
          </cell>
          <cell r="R715" t="e">
            <v>#N/A</v>
          </cell>
          <cell r="S715" t="e">
            <v>#N/A</v>
          </cell>
          <cell r="T715" t="e">
            <v>#N/A</v>
          </cell>
          <cell r="U715" t="e">
            <v>#N/A</v>
          </cell>
          <cell r="V715" t="e">
            <v>#N/A</v>
          </cell>
          <cell r="W715" t="e">
            <v>#N/A</v>
          </cell>
          <cell r="X715" t="e">
            <v>#N/A</v>
          </cell>
          <cell r="Y715" t="e">
            <v>#N/A</v>
          </cell>
          <cell r="Z715" t="e">
            <v>#N/A</v>
          </cell>
          <cell r="AA715" t="e">
            <v>#N/A</v>
          </cell>
          <cell r="AB715" t="e">
            <v>#N/A</v>
          </cell>
          <cell r="AC715" t="e">
            <v>#N/A</v>
          </cell>
          <cell r="AD715" t="e">
            <v>#N/A</v>
          </cell>
          <cell r="AE715" t="e">
            <v>#N/A</v>
          </cell>
          <cell r="AF715" t="e">
            <v>#N/A</v>
          </cell>
          <cell r="AG715" t="e">
            <v>#N/A</v>
          </cell>
          <cell r="AH715" t="e">
            <v>#N/A</v>
          </cell>
          <cell r="AI715" t="e">
            <v>#N/A</v>
          </cell>
          <cell r="AJ715" t="e">
            <v>#N/A</v>
          </cell>
          <cell r="AK715" t="e">
            <v>#N/A</v>
          </cell>
          <cell r="AL715" t="e">
            <v>#N/A</v>
          </cell>
          <cell r="AM715" t="e">
            <v>#N/A</v>
          </cell>
          <cell r="AN715" t="e">
            <v>#N/A</v>
          </cell>
          <cell r="AO715" t="e">
            <v>#N/A</v>
          </cell>
          <cell r="AP715" t="e">
            <v>#N/A</v>
          </cell>
          <cell r="AQ715" t="e">
            <v>#N/A</v>
          </cell>
          <cell r="AR715" t="e">
            <v>#N/A</v>
          </cell>
          <cell r="AS715" t="e">
            <v>#N/A</v>
          </cell>
          <cell r="AT715" t="e">
            <v>#N/A</v>
          </cell>
          <cell r="AU715" t="e">
            <v>#N/A</v>
          </cell>
          <cell r="AV715" t="e">
            <v>#N/A</v>
          </cell>
          <cell r="AW715" t="e">
            <v>#N/A</v>
          </cell>
          <cell r="AX715" t="e">
            <v>#N/A</v>
          </cell>
          <cell r="AY715" t="e">
            <v>#N/A</v>
          </cell>
          <cell r="AZ715" t="e">
            <v>#N/A</v>
          </cell>
          <cell r="BA715" t="e">
            <v>#N/A</v>
          </cell>
          <cell r="BB715" t="e">
            <v>#N/A</v>
          </cell>
          <cell r="BC715" t="e">
            <v>#N/A</v>
          </cell>
          <cell r="BD715" t="e">
            <v>#N/A</v>
          </cell>
          <cell r="BE715" t="e">
            <v>#N/A</v>
          </cell>
          <cell r="BF715" t="e">
            <v>#N/A</v>
          </cell>
          <cell r="BG715" t="e">
            <v>#N/A</v>
          </cell>
          <cell r="BH715" t="e">
            <v>#N/A</v>
          </cell>
          <cell r="BI715" t="e">
            <v>#N/A</v>
          </cell>
          <cell r="BJ715" t="e">
            <v>#N/A</v>
          </cell>
          <cell r="BK715" t="e">
            <v>#N/A</v>
          </cell>
          <cell r="BL715" t="e">
            <v>#N/A</v>
          </cell>
          <cell r="BM715" t="e">
            <v>#N/A</v>
          </cell>
          <cell r="BN715" t="e">
            <v>#N/A</v>
          </cell>
          <cell r="BO715" t="e">
            <v>#N/A</v>
          </cell>
          <cell r="BP715" t="e">
            <v>#N/A</v>
          </cell>
          <cell r="BQ715" t="e">
            <v>#N/A</v>
          </cell>
          <cell r="BR715" t="e">
            <v>#N/A</v>
          </cell>
          <cell r="BS715" t="e">
            <v>#N/A</v>
          </cell>
          <cell r="BT715" t="e">
            <v>#N/A</v>
          </cell>
          <cell r="BU715" t="e">
            <v>#N/A</v>
          </cell>
          <cell r="BV715" t="e">
            <v>#N/A</v>
          </cell>
          <cell r="BW715" t="e">
            <v>#N/A</v>
          </cell>
          <cell r="BX715" t="e">
            <v>#N/A</v>
          </cell>
          <cell r="BY715" t="e">
            <v>#N/A</v>
          </cell>
          <cell r="BZ715" t="e">
            <v>#N/A</v>
          </cell>
          <cell r="CA715" t="e">
            <v>#N/A</v>
          </cell>
          <cell r="CB715" t="e">
            <v>#N/A</v>
          </cell>
          <cell r="CC715" t="e">
            <v>#N/A</v>
          </cell>
          <cell r="CD715" t="e">
            <v>#N/A</v>
          </cell>
          <cell r="CE715" t="e">
            <v>#N/A</v>
          </cell>
          <cell r="CF715" t="e">
            <v>#N/A</v>
          </cell>
          <cell r="CG715" t="e">
            <v>#N/A</v>
          </cell>
          <cell r="CH715" t="e">
            <v>#N/A</v>
          </cell>
          <cell r="CI715" t="e">
            <v>#N/A</v>
          </cell>
          <cell r="CJ715" t="e">
            <v>#N/A</v>
          </cell>
          <cell r="CK715" t="e">
            <v>#N/A</v>
          </cell>
          <cell r="CL715" t="e">
            <v>#N/A</v>
          </cell>
          <cell r="CM715" t="e">
            <v>#N/A</v>
          </cell>
          <cell r="CN715" t="e">
            <v>#N/A</v>
          </cell>
          <cell r="CO715" t="e">
            <v>#N/A</v>
          </cell>
          <cell r="CP715" t="e">
            <v>#N/A</v>
          </cell>
          <cell r="CQ715" t="e">
            <v>#N/A</v>
          </cell>
          <cell r="CR715" t="e">
            <v>#N/A</v>
          </cell>
          <cell r="CS715" t="e">
            <v>#N/A</v>
          </cell>
          <cell r="CT715" t="e">
            <v>#N/A</v>
          </cell>
          <cell r="CU715" t="e">
            <v>#N/A</v>
          </cell>
          <cell r="CV715" t="e">
            <v>#N/A</v>
          </cell>
          <cell r="CW715" t="e">
            <v>#N/A</v>
          </cell>
          <cell r="CX715" t="e">
            <v>#N/A</v>
          </cell>
          <cell r="CY715" t="e">
            <v>#N/A</v>
          </cell>
          <cell r="CZ715" t="e">
            <v>#N/A</v>
          </cell>
          <cell r="DA715" t="e">
            <v>#N/A</v>
          </cell>
          <cell r="DB715" t="e">
            <v>#N/A</v>
          </cell>
          <cell r="DC715" t="e">
            <v>#N/A</v>
          </cell>
          <cell r="DD715" t="e">
            <v>#N/A</v>
          </cell>
          <cell r="DE715" t="e">
            <v>#N/A</v>
          </cell>
          <cell r="DF715" t="e">
            <v>#N/A</v>
          </cell>
          <cell r="DG715" t="e">
            <v>#N/A</v>
          </cell>
          <cell r="DH715" t="e">
            <v>#N/A</v>
          </cell>
          <cell r="DI715" t="e">
            <v>#N/A</v>
          </cell>
          <cell r="DJ715" t="e">
            <v>#N/A</v>
          </cell>
          <cell r="DK715" t="e">
            <v>#N/A</v>
          </cell>
          <cell r="DL715" t="e">
            <v>#N/A</v>
          </cell>
          <cell r="DM715" t="e">
            <v>#N/A</v>
          </cell>
          <cell r="DN715" t="e">
            <v>#N/A</v>
          </cell>
          <cell r="DO715" t="e">
            <v>#N/A</v>
          </cell>
          <cell r="DP715" t="e">
            <v>#N/A</v>
          </cell>
          <cell r="DQ715" t="e">
            <v>#N/A</v>
          </cell>
          <cell r="DR715" t="e">
            <v>#N/A</v>
          </cell>
          <cell r="DS715" t="e">
            <v>#N/A</v>
          </cell>
          <cell r="DT715" t="e">
            <v>#N/A</v>
          </cell>
          <cell r="DU715" t="e">
            <v>#N/A</v>
          </cell>
          <cell r="DV715" t="e">
            <v>#N/A</v>
          </cell>
          <cell r="DW715" t="e">
            <v>#N/A</v>
          </cell>
          <cell r="DX715" t="e">
            <v>#N/A</v>
          </cell>
          <cell r="DY715" t="e">
            <v>#N/A</v>
          </cell>
          <cell r="DZ715" t="e">
            <v>#N/A</v>
          </cell>
          <cell r="EA715" t="e">
            <v>#N/A</v>
          </cell>
          <cell r="EB715" t="e">
            <v>#N/A</v>
          </cell>
          <cell r="EC715" t="e">
            <v>#N/A</v>
          </cell>
          <cell r="ED715" t="e">
            <v>#N/A</v>
          </cell>
          <cell r="EE715" t="e">
            <v>#N/A</v>
          </cell>
          <cell r="EF715" t="e">
            <v>#N/A</v>
          </cell>
          <cell r="EG715" t="e">
            <v>#N/A</v>
          </cell>
          <cell r="EH715" t="e">
            <v>#N/A</v>
          </cell>
          <cell r="EI715" t="e">
            <v>#N/A</v>
          </cell>
          <cell r="EJ715" t="e">
            <v>#N/A</v>
          </cell>
          <cell r="EK715" t="e">
            <v>#N/A</v>
          </cell>
          <cell r="EL715" t="e">
            <v>#N/A</v>
          </cell>
          <cell r="EM715" t="e">
            <v>#N/A</v>
          </cell>
          <cell r="EN715" t="e">
            <v>#N/A</v>
          </cell>
          <cell r="EO715" t="e">
            <v>#N/A</v>
          </cell>
          <cell r="EP715" t="e">
            <v>#N/A</v>
          </cell>
          <cell r="EQ715" t="e">
            <v>#N/A</v>
          </cell>
          <cell r="ER715" t="e">
            <v>#N/A</v>
          </cell>
          <cell r="ES715" t="e">
            <v>#N/A</v>
          </cell>
          <cell r="ET715" t="e">
            <v>#N/A</v>
          </cell>
          <cell r="EU715" t="e">
            <v>#N/A</v>
          </cell>
          <cell r="EV715" t="e">
            <v>#N/A</v>
          </cell>
          <cell r="EW715" t="e">
            <v>#N/A</v>
          </cell>
          <cell r="EX715" t="e">
            <v>#N/A</v>
          </cell>
          <cell r="EY715" t="e">
            <v>#N/A</v>
          </cell>
          <cell r="EZ715" t="e">
            <v>#N/A</v>
          </cell>
          <cell r="FA715" t="e">
            <v>#N/A</v>
          </cell>
          <cell r="FC715" t="e">
            <v>#N/A</v>
          </cell>
        </row>
        <row r="717">
          <cell r="B717" t="e">
            <v>#N/A</v>
          </cell>
          <cell r="C717" t="e">
            <v>#N/A</v>
          </cell>
          <cell r="D717" t="e">
            <v>#N/A</v>
          </cell>
          <cell r="E717" t="e">
            <v>#N/A</v>
          </cell>
          <cell r="F717" t="e">
            <v>#N/A</v>
          </cell>
          <cell r="G717" t="e">
            <v>#N/A</v>
          </cell>
          <cell r="H717" t="e">
            <v>#N/A</v>
          </cell>
          <cell r="I717" t="e">
            <v>#N/A</v>
          </cell>
          <cell r="J717" t="e">
            <v>#N/A</v>
          </cell>
          <cell r="K717" t="e">
            <v>#N/A</v>
          </cell>
          <cell r="L717" t="e">
            <v>#N/A</v>
          </cell>
          <cell r="M717" t="e">
            <v>#N/A</v>
          </cell>
          <cell r="N717" t="e">
            <v>#N/A</v>
          </cell>
          <cell r="O717" t="e">
            <v>#N/A</v>
          </cell>
          <cell r="P717" t="e">
            <v>#N/A</v>
          </cell>
          <cell r="Q717" t="e">
            <v>#N/A</v>
          </cell>
          <cell r="R717" t="e">
            <v>#N/A</v>
          </cell>
          <cell r="S717" t="e">
            <v>#N/A</v>
          </cell>
          <cell r="T717" t="e">
            <v>#N/A</v>
          </cell>
          <cell r="U717" t="e">
            <v>#N/A</v>
          </cell>
          <cell r="V717" t="e">
            <v>#N/A</v>
          </cell>
          <cell r="W717" t="e">
            <v>#N/A</v>
          </cell>
          <cell r="X717" t="e">
            <v>#N/A</v>
          </cell>
          <cell r="Y717" t="e">
            <v>#N/A</v>
          </cell>
          <cell r="Z717" t="e">
            <v>#N/A</v>
          </cell>
          <cell r="AA717" t="e">
            <v>#N/A</v>
          </cell>
          <cell r="AB717" t="e">
            <v>#N/A</v>
          </cell>
          <cell r="AC717" t="e">
            <v>#N/A</v>
          </cell>
          <cell r="AD717" t="e">
            <v>#N/A</v>
          </cell>
          <cell r="AE717" t="e">
            <v>#N/A</v>
          </cell>
          <cell r="AF717" t="e">
            <v>#N/A</v>
          </cell>
          <cell r="AG717" t="e">
            <v>#N/A</v>
          </cell>
          <cell r="AH717" t="e">
            <v>#N/A</v>
          </cell>
          <cell r="AI717" t="e">
            <v>#N/A</v>
          </cell>
          <cell r="AJ717" t="e">
            <v>#N/A</v>
          </cell>
          <cell r="AK717" t="e">
            <v>#N/A</v>
          </cell>
          <cell r="AL717" t="e">
            <v>#N/A</v>
          </cell>
          <cell r="AM717" t="e">
            <v>#N/A</v>
          </cell>
          <cell r="AN717" t="e">
            <v>#N/A</v>
          </cell>
          <cell r="AO717" t="e">
            <v>#N/A</v>
          </cell>
          <cell r="AP717" t="e">
            <v>#N/A</v>
          </cell>
          <cell r="AQ717" t="e">
            <v>#N/A</v>
          </cell>
          <cell r="AR717" t="e">
            <v>#N/A</v>
          </cell>
          <cell r="AS717" t="e">
            <v>#N/A</v>
          </cell>
          <cell r="AT717" t="e">
            <v>#N/A</v>
          </cell>
          <cell r="AU717" t="e">
            <v>#N/A</v>
          </cell>
          <cell r="AV717" t="e">
            <v>#N/A</v>
          </cell>
          <cell r="AW717" t="e">
            <v>#N/A</v>
          </cell>
          <cell r="AX717" t="e">
            <v>#N/A</v>
          </cell>
          <cell r="AY717" t="e">
            <v>#N/A</v>
          </cell>
          <cell r="AZ717" t="e">
            <v>#N/A</v>
          </cell>
          <cell r="BA717" t="e">
            <v>#N/A</v>
          </cell>
          <cell r="BB717" t="e">
            <v>#N/A</v>
          </cell>
          <cell r="BC717" t="e">
            <v>#N/A</v>
          </cell>
          <cell r="BD717" t="e">
            <v>#N/A</v>
          </cell>
          <cell r="BE717" t="e">
            <v>#N/A</v>
          </cell>
          <cell r="BF717" t="e">
            <v>#N/A</v>
          </cell>
          <cell r="BG717" t="e">
            <v>#N/A</v>
          </cell>
          <cell r="BH717" t="e">
            <v>#N/A</v>
          </cell>
          <cell r="BI717" t="e">
            <v>#N/A</v>
          </cell>
          <cell r="BJ717" t="e">
            <v>#N/A</v>
          </cell>
          <cell r="BK717" t="e">
            <v>#N/A</v>
          </cell>
          <cell r="BL717" t="e">
            <v>#N/A</v>
          </cell>
          <cell r="BM717" t="e">
            <v>#N/A</v>
          </cell>
          <cell r="BN717" t="e">
            <v>#N/A</v>
          </cell>
          <cell r="BO717" t="e">
            <v>#N/A</v>
          </cell>
          <cell r="BP717" t="e">
            <v>#N/A</v>
          </cell>
          <cell r="BQ717" t="e">
            <v>#N/A</v>
          </cell>
          <cell r="BR717" t="e">
            <v>#N/A</v>
          </cell>
          <cell r="BS717" t="e">
            <v>#N/A</v>
          </cell>
          <cell r="BT717" t="e">
            <v>#N/A</v>
          </cell>
          <cell r="BU717" t="e">
            <v>#N/A</v>
          </cell>
          <cell r="BV717" t="e">
            <v>#N/A</v>
          </cell>
          <cell r="BW717" t="e">
            <v>#N/A</v>
          </cell>
          <cell r="BX717" t="e">
            <v>#N/A</v>
          </cell>
          <cell r="BY717" t="e">
            <v>#N/A</v>
          </cell>
          <cell r="BZ717" t="e">
            <v>#N/A</v>
          </cell>
          <cell r="CA717" t="e">
            <v>#N/A</v>
          </cell>
          <cell r="CB717" t="e">
            <v>#N/A</v>
          </cell>
          <cell r="CC717" t="e">
            <v>#N/A</v>
          </cell>
          <cell r="CD717" t="e">
            <v>#N/A</v>
          </cell>
          <cell r="CE717" t="e">
            <v>#N/A</v>
          </cell>
          <cell r="CF717" t="e">
            <v>#N/A</v>
          </cell>
          <cell r="CG717" t="e">
            <v>#N/A</v>
          </cell>
          <cell r="CH717" t="e">
            <v>#N/A</v>
          </cell>
          <cell r="CI717" t="e">
            <v>#N/A</v>
          </cell>
          <cell r="CJ717" t="e">
            <v>#N/A</v>
          </cell>
          <cell r="CK717" t="e">
            <v>#N/A</v>
          </cell>
          <cell r="CL717" t="e">
            <v>#N/A</v>
          </cell>
          <cell r="CM717" t="e">
            <v>#N/A</v>
          </cell>
          <cell r="CN717" t="e">
            <v>#N/A</v>
          </cell>
          <cell r="CO717" t="e">
            <v>#N/A</v>
          </cell>
          <cell r="CP717" t="e">
            <v>#N/A</v>
          </cell>
          <cell r="CQ717" t="e">
            <v>#N/A</v>
          </cell>
          <cell r="CR717" t="e">
            <v>#N/A</v>
          </cell>
          <cell r="CS717" t="e">
            <v>#N/A</v>
          </cell>
          <cell r="CT717" t="e">
            <v>#N/A</v>
          </cell>
          <cell r="CU717" t="e">
            <v>#N/A</v>
          </cell>
          <cell r="CV717" t="e">
            <v>#N/A</v>
          </cell>
          <cell r="CW717" t="e">
            <v>#N/A</v>
          </cell>
          <cell r="CX717" t="e">
            <v>#N/A</v>
          </cell>
          <cell r="CY717" t="e">
            <v>#N/A</v>
          </cell>
          <cell r="CZ717" t="e">
            <v>#N/A</v>
          </cell>
          <cell r="DA717" t="e">
            <v>#N/A</v>
          </cell>
          <cell r="DB717" t="e">
            <v>#N/A</v>
          </cell>
          <cell r="DC717" t="e">
            <v>#N/A</v>
          </cell>
          <cell r="DD717" t="e">
            <v>#N/A</v>
          </cell>
          <cell r="DE717" t="e">
            <v>#N/A</v>
          </cell>
          <cell r="DF717" t="e">
            <v>#N/A</v>
          </cell>
          <cell r="DG717" t="e">
            <v>#N/A</v>
          </cell>
          <cell r="DH717" t="e">
            <v>#N/A</v>
          </cell>
          <cell r="DI717" t="e">
            <v>#N/A</v>
          </cell>
          <cell r="DJ717" t="e">
            <v>#N/A</v>
          </cell>
          <cell r="DK717" t="e">
            <v>#N/A</v>
          </cell>
          <cell r="DL717" t="e">
            <v>#N/A</v>
          </cell>
          <cell r="DM717" t="e">
            <v>#N/A</v>
          </cell>
          <cell r="DN717" t="e">
            <v>#N/A</v>
          </cell>
          <cell r="DO717" t="e">
            <v>#N/A</v>
          </cell>
          <cell r="DP717" t="e">
            <v>#N/A</v>
          </cell>
          <cell r="DQ717" t="e">
            <v>#N/A</v>
          </cell>
          <cell r="DR717" t="e">
            <v>#N/A</v>
          </cell>
          <cell r="DS717" t="e">
            <v>#N/A</v>
          </cell>
          <cell r="DT717" t="e">
            <v>#N/A</v>
          </cell>
          <cell r="DU717" t="e">
            <v>#N/A</v>
          </cell>
          <cell r="DV717" t="e">
            <v>#N/A</v>
          </cell>
          <cell r="DW717" t="e">
            <v>#N/A</v>
          </cell>
          <cell r="DX717" t="e">
            <v>#N/A</v>
          </cell>
          <cell r="DY717" t="e">
            <v>#N/A</v>
          </cell>
          <cell r="DZ717" t="e">
            <v>#N/A</v>
          </cell>
          <cell r="EA717" t="e">
            <v>#N/A</v>
          </cell>
          <cell r="EB717" t="e">
            <v>#N/A</v>
          </cell>
          <cell r="EC717" t="e">
            <v>#N/A</v>
          </cell>
          <cell r="ED717" t="e">
            <v>#N/A</v>
          </cell>
          <cell r="EE717" t="e">
            <v>#N/A</v>
          </cell>
          <cell r="EF717" t="e">
            <v>#N/A</v>
          </cell>
          <cell r="EG717" t="e">
            <v>#N/A</v>
          </cell>
          <cell r="EH717" t="e">
            <v>#N/A</v>
          </cell>
          <cell r="EI717" t="e">
            <v>#N/A</v>
          </cell>
          <cell r="EJ717" t="e">
            <v>#N/A</v>
          </cell>
          <cell r="EK717" t="e">
            <v>#N/A</v>
          </cell>
          <cell r="EL717" t="e">
            <v>#N/A</v>
          </cell>
          <cell r="EM717" t="e">
            <v>#N/A</v>
          </cell>
          <cell r="EN717" t="e">
            <v>#N/A</v>
          </cell>
          <cell r="EO717" t="e">
            <v>#N/A</v>
          </cell>
          <cell r="EP717" t="e">
            <v>#N/A</v>
          </cell>
          <cell r="EQ717" t="e">
            <v>#N/A</v>
          </cell>
          <cell r="ER717" t="e">
            <v>#N/A</v>
          </cell>
          <cell r="ES717" t="e">
            <v>#N/A</v>
          </cell>
          <cell r="ET717" t="e">
            <v>#N/A</v>
          </cell>
          <cell r="EU717" t="e">
            <v>#N/A</v>
          </cell>
          <cell r="EV717" t="e">
            <v>#N/A</v>
          </cell>
          <cell r="EW717" t="e">
            <v>#N/A</v>
          </cell>
          <cell r="EX717" t="e">
            <v>#N/A</v>
          </cell>
          <cell r="EY717" t="e">
            <v>#N/A</v>
          </cell>
          <cell r="EZ717" t="e">
            <v>#N/A</v>
          </cell>
          <cell r="FA717" t="e">
            <v>#N/A</v>
          </cell>
          <cell r="FC717" t="e">
            <v>#N/A</v>
          </cell>
        </row>
        <row r="718">
          <cell r="B718" t="e">
            <v>#N/A</v>
          </cell>
          <cell r="C718" t="e">
            <v>#N/A</v>
          </cell>
          <cell r="D718" t="e">
            <v>#N/A</v>
          </cell>
          <cell r="E718" t="e">
            <v>#N/A</v>
          </cell>
          <cell r="F718" t="e">
            <v>#N/A</v>
          </cell>
          <cell r="G718" t="e">
            <v>#N/A</v>
          </cell>
          <cell r="H718" t="e">
            <v>#N/A</v>
          </cell>
          <cell r="I718" t="e">
            <v>#N/A</v>
          </cell>
          <cell r="J718" t="e">
            <v>#N/A</v>
          </cell>
          <cell r="K718" t="e">
            <v>#N/A</v>
          </cell>
          <cell r="L718" t="e">
            <v>#N/A</v>
          </cell>
          <cell r="M718" t="e">
            <v>#N/A</v>
          </cell>
          <cell r="N718" t="e">
            <v>#N/A</v>
          </cell>
          <cell r="O718" t="e">
            <v>#N/A</v>
          </cell>
          <cell r="P718" t="e">
            <v>#N/A</v>
          </cell>
          <cell r="Q718" t="e">
            <v>#N/A</v>
          </cell>
          <cell r="R718" t="e">
            <v>#N/A</v>
          </cell>
          <cell r="S718" t="e">
            <v>#N/A</v>
          </cell>
          <cell r="T718" t="e">
            <v>#N/A</v>
          </cell>
          <cell r="U718" t="e">
            <v>#N/A</v>
          </cell>
          <cell r="V718" t="e">
            <v>#N/A</v>
          </cell>
          <cell r="W718" t="e">
            <v>#N/A</v>
          </cell>
          <cell r="X718" t="e">
            <v>#N/A</v>
          </cell>
          <cell r="Y718" t="e">
            <v>#N/A</v>
          </cell>
          <cell r="Z718" t="e">
            <v>#N/A</v>
          </cell>
          <cell r="AA718" t="e">
            <v>#N/A</v>
          </cell>
          <cell r="AB718" t="e">
            <v>#N/A</v>
          </cell>
          <cell r="AC718" t="e">
            <v>#N/A</v>
          </cell>
          <cell r="AD718" t="e">
            <v>#N/A</v>
          </cell>
          <cell r="AE718" t="e">
            <v>#N/A</v>
          </cell>
          <cell r="AF718" t="e">
            <v>#N/A</v>
          </cell>
          <cell r="AG718" t="e">
            <v>#N/A</v>
          </cell>
          <cell r="AH718" t="e">
            <v>#N/A</v>
          </cell>
          <cell r="AI718" t="e">
            <v>#N/A</v>
          </cell>
          <cell r="AJ718" t="e">
            <v>#N/A</v>
          </cell>
          <cell r="AK718" t="e">
            <v>#N/A</v>
          </cell>
          <cell r="AL718" t="e">
            <v>#N/A</v>
          </cell>
          <cell r="AM718" t="e">
            <v>#N/A</v>
          </cell>
          <cell r="AN718" t="e">
            <v>#N/A</v>
          </cell>
          <cell r="AO718" t="e">
            <v>#N/A</v>
          </cell>
          <cell r="AP718" t="e">
            <v>#N/A</v>
          </cell>
          <cell r="AQ718" t="e">
            <v>#N/A</v>
          </cell>
          <cell r="AR718" t="e">
            <v>#N/A</v>
          </cell>
          <cell r="AS718" t="e">
            <v>#N/A</v>
          </cell>
          <cell r="AT718" t="e">
            <v>#N/A</v>
          </cell>
          <cell r="AU718" t="e">
            <v>#N/A</v>
          </cell>
          <cell r="AV718" t="e">
            <v>#N/A</v>
          </cell>
          <cell r="AW718" t="e">
            <v>#N/A</v>
          </cell>
          <cell r="AX718" t="e">
            <v>#N/A</v>
          </cell>
          <cell r="AY718" t="e">
            <v>#N/A</v>
          </cell>
          <cell r="AZ718" t="e">
            <v>#N/A</v>
          </cell>
          <cell r="BA718" t="e">
            <v>#N/A</v>
          </cell>
          <cell r="BB718" t="e">
            <v>#N/A</v>
          </cell>
          <cell r="BC718" t="e">
            <v>#N/A</v>
          </cell>
          <cell r="BD718" t="e">
            <v>#N/A</v>
          </cell>
          <cell r="BE718" t="e">
            <v>#N/A</v>
          </cell>
          <cell r="BF718" t="e">
            <v>#N/A</v>
          </cell>
          <cell r="BG718" t="e">
            <v>#N/A</v>
          </cell>
          <cell r="BH718" t="e">
            <v>#N/A</v>
          </cell>
          <cell r="BI718" t="e">
            <v>#N/A</v>
          </cell>
          <cell r="BJ718" t="e">
            <v>#N/A</v>
          </cell>
          <cell r="BK718" t="e">
            <v>#N/A</v>
          </cell>
          <cell r="BL718" t="e">
            <v>#N/A</v>
          </cell>
          <cell r="BM718" t="e">
            <v>#N/A</v>
          </cell>
          <cell r="BN718" t="e">
            <v>#N/A</v>
          </cell>
          <cell r="BO718" t="e">
            <v>#N/A</v>
          </cell>
          <cell r="BP718" t="e">
            <v>#N/A</v>
          </cell>
          <cell r="BQ718" t="e">
            <v>#N/A</v>
          </cell>
          <cell r="BR718" t="e">
            <v>#N/A</v>
          </cell>
          <cell r="BS718" t="e">
            <v>#N/A</v>
          </cell>
          <cell r="BT718" t="e">
            <v>#N/A</v>
          </cell>
          <cell r="BU718" t="e">
            <v>#N/A</v>
          </cell>
          <cell r="BV718" t="e">
            <v>#N/A</v>
          </cell>
          <cell r="BW718" t="e">
            <v>#N/A</v>
          </cell>
          <cell r="BX718" t="e">
            <v>#N/A</v>
          </cell>
          <cell r="BY718" t="e">
            <v>#N/A</v>
          </cell>
          <cell r="BZ718" t="e">
            <v>#N/A</v>
          </cell>
          <cell r="CA718" t="e">
            <v>#N/A</v>
          </cell>
          <cell r="CB718" t="e">
            <v>#N/A</v>
          </cell>
          <cell r="CC718" t="e">
            <v>#N/A</v>
          </cell>
          <cell r="CD718" t="e">
            <v>#N/A</v>
          </cell>
          <cell r="CE718" t="e">
            <v>#N/A</v>
          </cell>
          <cell r="CF718" t="e">
            <v>#N/A</v>
          </cell>
          <cell r="CG718" t="e">
            <v>#N/A</v>
          </cell>
          <cell r="CH718" t="e">
            <v>#N/A</v>
          </cell>
          <cell r="CI718" t="e">
            <v>#N/A</v>
          </cell>
          <cell r="CJ718" t="e">
            <v>#N/A</v>
          </cell>
          <cell r="CK718" t="e">
            <v>#N/A</v>
          </cell>
          <cell r="CL718" t="e">
            <v>#N/A</v>
          </cell>
          <cell r="CM718" t="e">
            <v>#N/A</v>
          </cell>
          <cell r="CN718" t="e">
            <v>#N/A</v>
          </cell>
          <cell r="CO718" t="e">
            <v>#N/A</v>
          </cell>
          <cell r="CP718" t="e">
            <v>#N/A</v>
          </cell>
          <cell r="CQ718" t="e">
            <v>#N/A</v>
          </cell>
          <cell r="CR718" t="e">
            <v>#N/A</v>
          </cell>
          <cell r="CS718" t="e">
            <v>#N/A</v>
          </cell>
          <cell r="CT718" t="e">
            <v>#N/A</v>
          </cell>
          <cell r="CU718" t="e">
            <v>#N/A</v>
          </cell>
          <cell r="CV718" t="e">
            <v>#N/A</v>
          </cell>
          <cell r="CW718" t="e">
            <v>#N/A</v>
          </cell>
          <cell r="CX718" t="e">
            <v>#N/A</v>
          </cell>
          <cell r="CY718" t="e">
            <v>#N/A</v>
          </cell>
          <cell r="CZ718" t="e">
            <v>#N/A</v>
          </cell>
          <cell r="DA718" t="e">
            <v>#N/A</v>
          </cell>
          <cell r="DB718" t="e">
            <v>#N/A</v>
          </cell>
          <cell r="DC718" t="e">
            <v>#N/A</v>
          </cell>
          <cell r="DD718" t="e">
            <v>#N/A</v>
          </cell>
          <cell r="DE718" t="e">
            <v>#N/A</v>
          </cell>
          <cell r="DF718" t="e">
            <v>#N/A</v>
          </cell>
          <cell r="DG718" t="e">
            <v>#N/A</v>
          </cell>
          <cell r="DH718" t="e">
            <v>#N/A</v>
          </cell>
          <cell r="DI718" t="e">
            <v>#N/A</v>
          </cell>
          <cell r="DJ718" t="e">
            <v>#N/A</v>
          </cell>
          <cell r="DK718" t="e">
            <v>#N/A</v>
          </cell>
          <cell r="DL718" t="e">
            <v>#N/A</v>
          </cell>
          <cell r="DM718" t="e">
            <v>#N/A</v>
          </cell>
          <cell r="DN718" t="e">
            <v>#N/A</v>
          </cell>
          <cell r="DO718" t="e">
            <v>#N/A</v>
          </cell>
          <cell r="DP718" t="e">
            <v>#N/A</v>
          </cell>
          <cell r="DQ718" t="e">
            <v>#N/A</v>
          </cell>
          <cell r="DR718" t="e">
            <v>#N/A</v>
          </cell>
          <cell r="DS718" t="e">
            <v>#N/A</v>
          </cell>
          <cell r="DT718" t="e">
            <v>#N/A</v>
          </cell>
          <cell r="DU718" t="e">
            <v>#N/A</v>
          </cell>
          <cell r="DV718" t="e">
            <v>#N/A</v>
          </cell>
          <cell r="DW718" t="e">
            <v>#N/A</v>
          </cell>
          <cell r="DX718" t="e">
            <v>#N/A</v>
          </cell>
          <cell r="DY718" t="e">
            <v>#N/A</v>
          </cell>
          <cell r="DZ718" t="e">
            <v>#N/A</v>
          </cell>
          <cell r="EA718" t="e">
            <v>#N/A</v>
          </cell>
          <cell r="EB718" t="e">
            <v>#N/A</v>
          </cell>
          <cell r="EC718" t="e">
            <v>#N/A</v>
          </cell>
          <cell r="ED718" t="e">
            <v>#N/A</v>
          </cell>
          <cell r="EE718" t="e">
            <v>#N/A</v>
          </cell>
          <cell r="EF718" t="e">
            <v>#N/A</v>
          </cell>
          <cell r="EG718" t="e">
            <v>#N/A</v>
          </cell>
          <cell r="EH718" t="e">
            <v>#N/A</v>
          </cell>
          <cell r="EI718" t="e">
            <v>#N/A</v>
          </cell>
          <cell r="EJ718" t="e">
            <v>#N/A</v>
          </cell>
          <cell r="EK718" t="e">
            <v>#N/A</v>
          </cell>
          <cell r="EL718" t="e">
            <v>#N/A</v>
          </cell>
          <cell r="EM718" t="e">
            <v>#N/A</v>
          </cell>
          <cell r="EN718" t="e">
            <v>#N/A</v>
          </cell>
          <cell r="EO718" t="e">
            <v>#N/A</v>
          </cell>
          <cell r="EP718" t="e">
            <v>#N/A</v>
          </cell>
          <cell r="EQ718" t="e">
            <v>#N/A</v>
          </cell>
          <cell r="ER718" t="e">
            <v>#N/A</v>
          </cell>
          <cell r="ES718" t="e">
            <v>#N/A</v>
          </cell>
          <cell r="ET718" t="e">
            <v>#N/A</v>
          </cell>
          <cell r="EU718" t="e">
            <v>#N/A</v>
          </cell>
          <cell r="EV718" t="e">
            <v>#N/A</v>
          </cell>
          <cell r="EW718" t="e">
            <v>#N/A</v>
          </cell>
          <cell r="EX718" t="e">
            <v>#N/A</v>
          </cell>
          <cell r="EY718" t="e">
            <v>#N/A</v>
          </cell>
          <cell r="EZ718" t="e">
            <v>#N/A</v>
          </cell>
          <cell r="FA718" t="e">
            <v>#N/A</v>
          </cell>
          <cell r="FC718" t="e">
            <v>#N/A</v>
          </cell>
        </row>
        <row r="720">
          <cell r="B720" t="e">
            <v>#N/A</v>
          </cell>
          <cell r="C720" t="e">
            <v>#N/A</v>
          </cell>
          <cell r="D720" t="e">
            <v>#N/A</v>
          </cell>
          <cell r="E720" t="e">
            <v>#N/A</v>
          </cell>
          <cell r="F720" t="e">
            <v>#N/A</v>
          </cell>
          <cell r="G720" t="e">
            <v>#N/A</v>
          </cell>
          <cell r="H720" t="e">
            <v>#N/A</v>
          </cell>
          <cell r="I720" t="e">
            <v>#N/A</v>
          </cell>
          <cell r="J720" t="e">
            <v>#N/A</v>
          </cell>
          <cell r="K720" t="e">
            <v>#N/A</v>
          </cell>
          <cell r="L720" t="e">
            <v>#N/A</v>
          </cell>
          <cell r="M720" t="e">
            <v>#N/A</v>
          </cell>
          <cell r="N720" t="e">
            <v>#N/A</v>
          </cell>
          <cell r="O720" t="e">
            <v>#N/A</v>
          </cell>
          <cell r="P720" t="e">
            <v>#N/A</v>
          </cell>
          <cell r="Q720" t="e">
            <v>#N/A</v>
          </cell>
          <cell r="R720" t="e">
            <v>#N/A</v>
          </cell>
          <cell r="S720" t="e">
            <v>#N/A</v>
          </cell>
          <cell r="T720" t="e">
            <v>#N/A</v>
          </cell>
          <cell r="U720" t="e">
            <v>#N/A</v>
          </cell>
          <cell r="V720" t="e">
            <v>#N/A</v>
          </cell>
          <cell r="W720" t="e">
            <v>#N/A</v>
          </cell>
          <cell r="X720" t="e">
            <v>#N/A</v>
          </cell>
          <cell r="Y720" t="e">
            <v>#N/A</v>
          </cell>
          <cell r="Z720" t="e">
            <v>#N/A</v>
          </cell>
          <cell r="AA720" t="e">
            <v>#N/A</v>
          </cell>
          <cell r="AB720" t="e">
            <v>#N/A</v>
          </cell>
          <cell r="AC720" t="e">
            <v>#N/A</v>
          </cell>
          <cell r="AD720" t="e">
            <v>#N/A</v>
          </cell>
          <cell r="AE720" t="e">
            <v>#N/A</v>
          </cell>
          <cell r="AF720" t="e">
            <v>#N/A</v>
          </cell>
          <cell r="AG720" t="e">
            <v>#N/A</v>
          </cell>
          <cell r="AH720" t="e">
            <v>#N/A</v>
          </cell>
          <cell r="AI720" t="e">
            <v>#N/A</v>
          </cell>
          <cell r="AJ720" t="e">
            <v>#N/A</v>
          </cell>
          <cell r="AK720" t="e">
            <v>#N/A</v>
          </cell>
          <cell r="AL720" t="e">
            <v>#N/A</v>
          </cell>
          <cell r="AM720" t="e">
            <v>#N/A</v>
          </cell>
          <cell r="AN720" t="e">
            <v>#N/A</v>
          </cell>
          <cell r="AO720" t="e">
            <v>#N/A</v>
          </cell>
          <cell r="AP720" t="e">
            <v>#N/A</v>
          </cell>
          <cell r="AQ720" t="e">
            <v>#N/A</v>
          </cell>
          <cell r="AR720" t="e">
            <v>#N/A</v>
          </cell>
          <cell r="AS720" t="e">
            <v>#N/A</v>
          </cell>
          <cell r="AT720" t="e">
            <v>#N/A</v>
          </cell>
          <cell r="AU720" t="e">
            <v>#N/A</v>
          </cell>
          <cell r="AV720" t="e">
            <v>#N/A</v>
          </cell>
          <cell r="AW720" t="e">
            <v>#N/A</v>
          </cell>
          <cell r="AX720" t="e">
            <v>#N/A</v>
          </cell>
          <cell r="AY720" t="e">
            <v>#N/A</v>
          </cell>
          <cell r="AZ720" t="e">
            <v>#N/A</v>
          </cell>
          <cell r="BA720" t="e">
            <v>#N/A</v>
          </cell>
          <cell r="BB720" t="e">
            <v>#N/A</v>
          </cell>
          <cell r="BC720" t="e">
            <v>#N/A</v>
          </cell>
          <cell r="BD720" t="e">
            <v>#N/A</v>
          </cell>
          <cell r="BE720" t="e">
            <v>#N/A</v>
          </cell>
          <cell r="BF720" t="e">
            <v>#N/A</v>
          </cell>
          <cell r="BG720" t="e">
            <v>#N/A</v>
          </cell>
          <cell r="BH720" t="e">
            <v>#N/A</v>
          </cell>
          <cell r="BI720" t="e">
            <v>#N/A</v>
          </cell>
          <cell r="BJ720" t="e">
            <v>#N/A</v>
          </cell>
          <cell r="BK720" t="e">
            <v>#N/A</v>
          </cell>
          <cell r="BL720" t="e">
            <v>#N/A</v>
          </cell>
          <cell r="BM720" t="e">
            <v>#N/A</v>
          </cell>
          <cell r="BN720" t="e">
            <v>#N/A</v>
          </cell>
          <cell r="BO720" t="e">
            <v>#N/A</v>
          </cell>
          <cell r="BP720" t="e">
            <v>#N/A</v>
          </cell>
          <cell r="BQ720" t="e">
            <v>#N/A</v>
          </cell>
          <cell r="BR720" t="e">
            <v>#N/A</v>
          </cell>
          <cell r="BS720" t="e">
            <v>#N/A</v>
          </cell>
          <cell r="BT720" t="e">
            <v>#N/A</v>
          </cell>
          <cell r="BU720" t="e">
            <v>#N/A</v>
          </cell>
          <cell r="BV720" t="e">
            <v>#N/A</v>
          </cell>
          <cell r="BW720" t="e">
            <v>#N/A</v>
          </cell>
          <cell r="BX720" t="e">
            <v>#N/A</v>
          </cell>
          <cell r="BY720" t="e">
            <v>#N/A</v>
          </cell>
          <cell r="BZ720" t="e">
            <v>#N/A</v>
          </cell>
          <cell r="CA720" t="e">
            <v>#N/A</v>
          </cell>
          <cell r="CB720" t="e">
            <v>#N/A</v>
          </cell>
          <cell r="CC720" t="e">
            <v>#N/A</v>
          </cell>
          <cell r="CD720" t="e">
            <v>#N/A</v>
          </cell>
          <cell r="CE720" t="e">
            <v>#N/A</v>
          </cell>
          <cell r="CF720" t="e">
            <v>#N/A</v>
          </cell>
          <cell r="CG720" t="e">
            <v>#N/A</v>
          </cell>
          <cell r="CH720" t="e">
            <v>#N/A</v>
          </cell>
          <cell r="CI720" t="e">
            <v>#N/A</v>
          </cell>
          <cell r="CJ720" t="e">
            <v>#N/A</v>
          </cell>
          <cell r="CK720" t="e">
            <v>#N/A</v>
          </cell>
          <cell r="CL720" t="e">
            <v>#N/A</v>
          </cell>
          <cell r="CM720" t="e">
            <v>#N/A</v>
          </cell>
          <cell r="CN720" t="e">
            <v>#N/A</v>
          </cell>
          <cell r="CO720" t="e">
            <v>#N/A</v>
          </cell>
          <cell r="CP720" t="e">
            <v>#N/A</v>
          </cell>
          <cell r="CQ720" t="e">
            <v>#N/A</v>
          </cell>
          <cell r="CR720" t="e">
            <v>#N/A</v>
          </cell>
          <cell r="CS720" t="e">
            <v>#N/A</v>
          </cell>
          <cell r="CT720" t="e">
            <v>#N/A</v>
          </cell>
          <cell r="CU720" t="e">
            <v>#N/A</v>
          </cell>
          <cell r="CV720" t="e">
            <v>#N/A</v>
          </cell>
          <cell r="CW720" t="e">
            <v>#N/A</v>
          </cell>
          <cell r="CX720" t="e">
            <v>#N/A</v>
          </cell>
          <cell r="CY720" t="e">
            <v>#N/A</v>
          </cell>
          <cell r="CZ720" t="e">
            <v>#N/A</v>
          </cell>
          <cell r="DA720" t="e">
            <v>#N/A</v>
          </cell>
          <cell r="DB720" t="e">
            <v>#N/A</v>
          </cell>
          <cell r="DC720" t="e">
            <v>#N/A</v>
          </cell>
          <cell r="DD720" t="e">
            <v>#N/A</v>
          </cell>
          <cell r="DE720" t="e">
            <v>#N/A</v>
          </cell>
          <cell r="DF720" t="e">
            <v>#N/A</v>
          </cell>
          <cell r="DG720" t="e">
            <v>#N/A</v>
          </cell>
          <cell r="DH720" t="e">
            <v>#N/A</v>
          </cell>
          <cell r="DI720" t="e">
            <v>#N/A</v>
          </cell>
          <cell r="DJ720" t="e">
            <v>#N/A</v>
          </cell>
          <cell r="DK720" t="e">
            <v>#N/A</v>
          </cell>
          <cell r="DL720" t="e">
            <v>#N/A</v>
          </cell>
          <cell r="DM720" t="e">
            <v>#N/A</v>
          </cell>
          <cell r="DN720" t="e">
            <v>#N/A</v>
          </cell>
          <cell r="DO720" t="e">
            <v>#N/A</v>
          </cell>
          <cell r="DP720" t="e">
            <v>#N/A</v>
          </cell>
          <cell r="DQ720" t="e">
            <v>#N/A</v>
          </cell>
          <cell r="DR720" t="e">
            <v>#N/A</v>
          </cell>
          <cell r="DS720" t="e">
            <v>#N/A</v>
          </cell>
          <cell r="DT720" t="e">
            <v>#N/A</v>
          </cell>
          <cell r="DU720" t="e">
            <v>#N/A</v>
          </cell>
          <cell r="DV720" t="e">
            <v>#N/A</v>
          </cell>
          <cell r="DW720" t="e">
            <v>#N/A</v>
          </cell>
          <cell r="DX720" t="e">
            <v>#N/A</v>
          </cell>
          <cell r="DY720" t="e">
            <v>#N/A</v>
          </cell>
          <cell r="DZ720" t="e">
            <v>#N/A</v>
          </cell>
          <cell r="EA720" t="e">
            <v>#N/A</v>
          </cell>
          <cell r="EB720" t="e">
            <v>#N/A</v>
          </cell>
          <cell r="EC720" t="e">
            <v>#N/A</v>
          </cell>
          <cell r="ED720" t="e">
            <v>#N/A</v>
          </cell>
          <cell r="EE720" t="e">
            <v>#N/A</v>
          </cell>
          <cell r="EF720" t="e">
            <v>#N/A</v>
          </cell>
          <cell r="EG720" t="e">
            <v>#N/A</v>
          </cell>
          <cell r="EH720" t="e">
            <v>#N/A</v>
          </cell>
          <cell r="EI720" t="e">
            <v>#N/A</v>
          </cell>
          <cell r="EJ720" t="e">
            <v>#N/A</v>
          </cell>
          <cell r="EK720" t="e">
            <v>#N/A</v>
          </cell>
          <cell r="EL720" t="e">
            <v>#N/A</v>
          </cell>
          <cell r="EM720" t="e">
            <v>#N/A</v>
          </cell>
          <cell r="EN720" t="e">
            <v>#N/A</v>
          </cell>
          <cell r="EO720" t="e">
            <v>#N/A</v>
          </cell>
          <cell r="EP720" t="e">
            <v>#N/A</v>
          </cell>
          <cell r="EQ720" t="e">
            <v>#N/A</v>
          </cell>
          <cell r="ER720" t="e">
            <v>#N/A</v>
          </cell>
          <cell r="ES720" t="e">
            <v>#N/A</v>
          </cell>
          <cell r="ET720" t="e">
            <v>#N/A</v>
          </cell>
          <cell r="EU720" t="e">
            <v>#N/A</v>
          </cell>
          <cell r="EV720" t="e">
            <v>#N/A</v>
          </cell>
          <cell r="EW720" t="e">
            <v>#N/A</v>
          </cell>
          <cell r="EX720" t="e">
            <v>#N/A</v>
          </cell>
          <cell r="EY720" t="e">
            <v>#N/A</v>
          </cell>
          <cell r="EZ720" t="e">
            <v>#N/A</v>
          </cell>
          <cell r="FA720" t="e">
            <v>#N/A</v>
          </cell>
          <cell r="FC720" t="e">
            <v>#N/A</v>
          </cell>
        </row>
        <row r="721">
          <cell r="B721" t="e">
            <v>#N/A</v>
          </cell>
          <cell r="C721" t="e">
            <v>#N/A</v>
          </cell>
          <cell r="D721" t="e">
            <v>#N/A</v>
          </cell>
          <cell r="E721" t="e">
            <v>#N/A</v>
          </cell>
          <cell r="F721" t="e">
            <v>#N/A</v>
          </cell>
          <cell r="G721" t="e">
            <v>#N/A</v>
          </cell>
          <cell r="H721" t="e">
            <v>#N/A</v>
          </cell>
          <cell r="I721" t="e">
            <v>#N/A</v>
          </cell>
          <cell r="J721" t="e">
            <v>#N/A</v>
          </cell>
          <cell r="K721" t="e">
            <v>#N/A</v>
          </cell>
          <cell r="L721" t="e">
            <v>#N/A</v>
          </cell>
          <cell r="M721" t="e">
            <v>#N/A</v>
          </cell>
          <cell r="N721" t="e">
            <v>#N/A</v>
          </cell>
          <cell r="O721" t="e">
            <v>#N/A</v>
          </cell>
          <cell r="P721" t="e">
            <v>#N/A</v>
          </cell>
          <cell r="Q721" t="e">
            <v>#N/A</v>
          </cell>
          <cell r="R721" t="e">
            <v>#N/A</v>
          </cell>
          <cell r="S721" t="e">
            <v>#N/A</v>
          </cell>
          <cell r="T721" t="e">
            <v>#N/A</v>
          </cell>
          <cell r="U721" t="e">
            <v>#N/A</v>
          </cell>
          <cell r="V721" t="e">
            <v>#N/A</v>
          </cell>
          <cell r="W721" t="e">
            <v>#N/A</v>
          </cell>
          <cell r="X721" t="e">
            <v>#N/A</v>
          </cell>
          <cell r="Y721" t="e">
            <v>#N/A</v>
          </cell>
          <cell r="Z721" t="e">
            <v>#N/A</v>
          </cell>
          <cell r="AA721" t="e">
            <v>#N/A</v>
          </cell>
          <cell r="AB721" t="e">
            <v>#N/A</v>
          </cell>
          <cell r="AC721" t="e">
            <v>#N/A</v>
          </cell>
          <cell r="AD721" t="e">
            <v>#N/A</v>
          </cell>
          <cell r="AE721" t="e">
            <v>#N/A</v>
          </cell>
          <cell r="AF721" t="e">
            <v>#N/A</v>
          </cell>
          <cell r="AG721" t="e">
            <v>#N/A</v>
          </cell>
          <cell r="AH721" t="e">
            <v>#N/A</v>
          </cell>
          <cell r="AI721" t="e">
            <v>#N/A</v>
          </cell>
          <cell r="AJ721" t="e">
            <v>#N/A</v>
          </cell>
          <cell r="AK721" t="e">
            <v>#N/A</v>
          </cell>
          <cell r="AL721" t="e">
            <v>#N/A</v>
          </cell>
          <cell r="AM721" t="e">
            <v>#N/A</v>
          </cell>
          <cell r="AN721" t="e">
            <v>#N/A</v>
          </cell>
          <cell r="AO721" t="e">
            <v>#N/A</v>
          </cell>
          <cell r="AP721" t="e">
            <v>#N/A</v>
          </cell>
          <cell r="AQ721" t="e">
            <v>#N/A</v>
          </cell>
          <cell r="AR721" t="e">
            <v>#N/A</v>
          </cell>
          <cell r="AS721" t="e">
            <v>#N/A</v>
          </cell>
          <cell r="AT721" t="e">
            <v>#N/A</v>
          </cell>
          <cell r="AU721" t="e">
            <v>#N/A</v>
          </cell>
          <cell r="AV721" t="e">
            <v>#N/A</v>
          </cell>
          <cell r="AW721" t="e">
            <v>#N/A</v>
          </cell>
          <cell r="AX721" t="e">
            <v>#N/A</v>
          </cell>
          <cell r="AY721" t="e">
            <v>#N/A</v>
          </cell>
          <cell r="AZ721" t="e">
            <v>#N/A</v>
          </cell>
          <cell r="BA721" t="e">
            <v>#N/A</v>
          </cell>
          <cell r="BB721" t="e">
            <v>#N/A</v>
          </cell>
          <cell r="BC721" t="e">
            <v>#N/A</v>
          </cell>
          <cell r="BD721" t="e">
            <v>#N/A</v>
          </cell>
          <cell r="BE721" t="e">
            <v>#N/A</v>
          </cell>
          <cell r="BF721" t="e">
            <v>#N/A</v>
          </cell>
          <cell r="BG721" t="e">
            <v>#N/A</v>
          </cell>
          <cell r="BH721" t="e">
            <v>#N/A</v>
          </cell>
          <cell r="BI721" t="e">
            <v>#N/A</v>
          </cell>
          <cell r="BJ721" t="e">
            <v>#N/A</v>
          </cell>
          <cell r="BK721" t="e">
            <v>#N/A</v>
          </cell>
          <cell r="BL721" t="e">
            <v>#N/A</v>
          </cell>
          <cell r="BM721" t="e">
            <v>#N/A</v>
          </cell>
          <cell r="BN721" t="e">
            <v>#N/A</v>
          </cell>
          <cell r="BO721" t="e">
            <v>#N/A</v>
          </cell>
          <cell r="BP721" t="e">
            <v>#N/A</v>
          </cell>
          <cell r="BQ721" t="e">
            <v>#N/A</v>
          </cell>
          <cell r="BR721" t="e">
            <v>#N/A</v>
          </cell>
          <cell r="BS721" t="e">
            <v>#N/A</v>
          </cell>
          <cell r="BT721" t="e">
            <v>#N/A</v>
          </cell>
          <cell r="BU721" t="e">
            <v>#N/A</v>
          </cell>
          <cell r="BV721" t="e">
            <v>#N/A</v>
          </cell>
          <cell r="BW721" t="e">
            <v>#N/A</v>
          </cell>
          <cell r="BX721" t="e">
            <v>#N/A</v>
          </cell>
          <cell r="BY721" t="e">
            <v>#N/A</v>
          </cell>
          <cell r="BZ721" t="e">
            <v>#N/A</v>
          </cell>
          <cell r="CA721" t="e">
            <v>#N/A</v>
          </cell>
          <cell r="CB721" t="e">
            <v>#N/A</v>
          </cell>
          <cell r="CC721" t="e">
            <v>#N/A</v>
          </cell>
          <cell r="CD721" t="e">
            <v>#N/A</v>
          </cell>
          <cell r="CE721" t="e">
            <v>#N/A</v>
          </cell>
          <cell r="CF721" t="e">
            <v>#N/A</v>
          </cell>
          <cell r="CG721" t="e">
            <v>#N/A</v>
          </cell>
          <cell r="CH721" t="e">
            <v>#N/A</v>
          </cell>
          <cell r="CI721" t="e">
            <v>#N/A</v>
          </cell>
          <cell r="CJ721" t="e">
            <v>#N/A</v>
          </cell>
          <cell r="CK721" t="e">
            <v>#N/A</v>
          </cell>
          <cell r="CL721" t="e">
            <v>#N/A</v>
          </cell>
          <cell r="CM721" t="e">
            <v>#N/A</v>
          </cell>
          <cell r="CN721" t="e">
            <v>#N/A</v>
          </cell>
          <cell r="CO721" t="e">
            <v>#N/A</v>
          </cell>
          <cell r="CP721" t="e">
            <v>#N/A</v>
          </cell>
          <cell r="CQ721" t="e">
            <v>#N/A</v>
          </cell>
          <cell r="CR721" t="e">
            <v>#N/A</v>
          </cell>
          <cell r="CS721" t="e">
            <v>#N/A</v>
          </cell>
          <cell r="CT721" t="e">
            <v>#N/A</v>
          </cell>
          <cell r="CU721" t="e">
            <v>#N/A</v>
          </cell>
          <cell r="CV721" t="e">
            <v>#N/A</v>
          </cell>
          <cell r="CW721" t="e">
            <v>#N/A</v>
          </cell>
          <cell r="CX721" t="e">
            <v>#N/A</v>
          </cell>
          <cell r="CY721" t="e">
            <v>#N/A</v>
          </cell>
          <cell r="CZ721" t="e">
            <v>#N/A</v>
          </cell>
          <cell r="DA721" t="e">
            <v>#N/A</v>
          </cell>
          <cell r="DB721" t="e">
            <v>#N/A</v>
          </cell>
          <cell r="DC721" t="e">
            <v>#N/A</v>
          </cell>
          <cell r="DD721" t="e">
            <v>#N/A</v>
          </cell>
          <cell r="DE721" t="e">
            <v>#N/A</v>
          </cell>
          <cell r="DF721" t="e">
            <v>#N/A</v>
          </cell>
          <cell r="DG721" t="e">
            <v>#N/A</v>
          </cell>
          <cell r="DH721" t="e">
            <v>#N/A</v>
          </cell>
          <cell r="DI721" t="e">
            <v>#N/A</v>
          </cell>
          <cell r="DJ721" t="e">
            <v>#N/A</v>
          </cell>
          <cell r="DK721" t="e">
            <v>#N/A</v>
          </cell>
          <cell r="DL721" t="e">
            <v>#N/A</v>
          </cell>
          <cell r="DM721" t="e">
            <v>#N/A</v>
          </cell>
          <cell r="DN721" t="e">
            <v>#N/A</v>
          </cell>
          <cell r="DO721" t="e">
            <v>#N/A</v>
          </cell>
          <cell r="DP721" t="e">
            <v>#N/A</v>
          </cell>
          <cell r="DQ721" t="e">
            <v>#N/A</v>
          </cell>
          <cell r="DR721" t="e">
            <v>#N/A</v>
          </cell>
          <cell r="DS721" t="e">
            <v>#N/A</v>
          </cell>
          <cell r="DT721" t="e">
            <v>#N/A</v>
          </cell>
          <cell r="DU721" t="e">
            <v>#N/A</v>
          </cell>
          <cell r="DV721" t="e">
            <v>#N/A</v>
          </cell>
          <cell r="DW721" t="e">
            <v>#N/A</v>
          </cell>
          <cell r="DX721" t="e">
            <v>#N/A</v>
          </cell>
          <cell r="DY721" t="e">
            <v>#N/A</v>
          </cell>
          <cell r="DZ721" t="e">
            <v>#N/A</v>
          </cell>
          <cell r="EA721" t="e">
            <v>#N/A</v>
          </cell>
          <cell r="EB721" t="e">
            <v>#N/A</v>
          </cell>
          <cell r="EC721" t="e">
            <v>#N/A</v>
          </cell>
          <cell r="ED721" t="e">
            <v>#N/A</v>
          </cell>
          <cell r="EE721" t="e">
            <v>#N/A</v>
          </cell>
          <cell r="EF721" t="e">
            <v>#N/A</v>
          </cell>
          <cell r="EG721" t="e">
            <v>#N/A</v>
          </cell>
          <cell r="EH721" t="e">
            <v>#N/A</v>
          </cell>
          <cell r="EI721" t="e">
            <v>#N/A</v>
          </cell>
          <cell r="EJ721" t="e">
            <v>#N/A</v>
          </cell>
          <cell r="EK721" t="e">
            <v>#N/A</v>
          </cell>
          <cell r="EL721" t="e">
            <v>#N/A</v>
          </cell>
          <cell r="EM721" t="e">
            <v>#N/A</v>
          </cell>
          <cell r="EN721" t="e">
            <v>#N/A</v>
          </cell>
          <cell r="EO721" t="e">
            <v>#N/A</v>
          </cell>
          <cell r="EP721" t="e">
            <v>#N/A</v>
          </cell>
          <cell r="EQ721" t="e">
            <v>#N/A</v>
          </cell>
          <cell r="ER721" t="e">
            <v>#N/A</v>
          </cell>
          <cell r="ES721" t="e">
            <v>#N/A</v>
          </cell>
          <cell r="ET721" t="e">
            <v>#N/A</v>
          </cell>
          <cell r="EU721" t="e">
            <v>#N/A</v>
          </cell>
          <cell r="EV721" t="e">
            <v>#N/A</v>
          </cell>
          <cell r="EW721" t="e">
            <v>#N/A</v>
          </cell>
          <cell r="EX721" t="e">
            <v>#N/A</v>
          </cell>
          <cell r="EY721" t="e">
            <v>#N/A</v>
          </cell>
          <cell r="EZ721" t="e">
            <v>#N/A</v>
          </cell>
          <cell r="FA721" t="e">
            <v>#N/A</v>
          </cell>
          <cell r="FC721" t="e">
            <v>#N/A</v>
          </cell>
        </row>
        <row r="722">
          <cell r="B722">
            <v>0</v>
          </cell>
          <cell r="C722">
            <v>0</v>
          </cell>
          <cell r="D722">
            <v>0</v>
          </cell>
          <cell r="E722">
            <v>0</v>
          </cell>
          <cell r="F722">
            <v>0</v>
          </cell>
          <cell r="G722">
            <v>0</v>
          </cell>
          <cell r="H722">
            <v>0</v>
          </cell>
          <cell r="I722">
            <v>0</v>
          </cell>
          <cell r="J722">
            <v>0</v>
          </cell>
          <cell r="K722">
            <v>0</v>
          </cell>
          <cell r="L722">
            <v>0</v>
          </cell>
          <cell r="M722">
            <v>0</v>
          </cell>
          <cell r="N722">
            <v>0</v>
          </cell>
          <cell r="O722">
            <v>0</v>
          </cell>
          <cell r="P722">
            <v>0</v>
          </cell>
          <cell r="Q722">
            <v>0</v>
          </cell>
          <cell r="R722">
            <v>0</v>
          </cell>
          <cell r="S722">
            <v>0</v>
          </cell>
          <cell r="T722">
            <v>0</v>
          </cell>
          <cell r="U722">
            <v>0</v>
          </cell>
          <cell r="V722">
            <v>0</v>
          </cell>
          <cell r="W722">
            <v>0</v>
          </cell>
          <cell r="X722">
            <v>0</v>
          </cell>
          <cell r="Y722">
            <v>0</v>
          </cell>
          <cell r="Z722">
            <v>0</v>
          </cell>
          <cell r="AA722">
            <v>0</v>
          </cell>
          <cell r="AB722">
            <v>0</v>
          </cell>
          <cell r="AC722">
            <v>0</v>
          </cell>
          <cell r="AD722">
            <v>0</v>
          </cell>
          <cell r="AE722">
            <v>0</v>
          </cell>
          <cell r="AF722">
            <v>0</v>
          </cell>
          <cell r="AG722">
            <v>0</v>
          </cell>
          <cell r="AH722">
            <v>0</v>
          </cell>
          <cell r="AI722">
            <v>0</v>
          </cell>
          <cell r="AJ722">
            <v>0</v>
          </cell>
          <cell r="AK722">
            <v>0</v>
          </cell>
          <cell r="AL722">
            <v>0</v>
          </cell>
          <cell r="AM722">
            <v>0</v>
          </cell>
          <cell r="AN722">
            <v>0</v>
          </cell>
          <cell r="AO722">
            <v>0</v>
          </cell>
          <cell r="AP722">
            <v>0</v>
          </cell>
          <cell r="AQ722">
            <v>0</v>
          </cell>
          <cell r="AR722">
            <v>0</v>
          </cell>
          <cell r="AS722">
            <v>0</v>
          </cell>
          <cell r="AT722">
            <v>0</v>
          </cell>
          <cell r="AU722">
            <v>0</v>
          </cell>
          <cell r="AV722">
            <v>0</v>
          </cell>
          <cell r="AW722">
            <v>0</v>
          </cell>
          <cell r="AX722">
            <v>0</v>
          </cell>
          <cell r="AY722">
            <v>0</v>
          </cell>
          <cell r="AZ722">
            <v>0</v>
          </cell>
          <cell r="BA722">
            <v>0</v>
          </cell>
          <cell r="BB722">
            <v>0</v>
          </cell>
          <cell r="BC722">
            <v>0</v>
          </cell>
          <cell r="BD722">
            <v>0</v>
          </cell>
          <cell r="BE722">
            <v>0</v>
          </cell>
          <cell r="BF722">
            <v>0</v>
          </cell>
          <cell r="BG722">
            <v>0</v>
          </cell>
          <cell r="BH722">
            <v>0</v>
          </cell>
          <cell r="BI722">
            <v>0</v>
          </cell>
          <cell r="BJ722">
            <v>0</v>
          </cell>
          <cell r="BK722">
            <v>0</v>
          </cell>
          <cell r="BL722">
            <v>0</v>
          </cell>
          <cell r="BM722">
            <v>0</v>
          </cell>
          <cell r="BN722">
            <v>0</v>
          </cell>
          <cell r="BO722">
            <v>0</v>
          </cell>
          <cell r="BP722">
            <v>0</v>
          </cell>
          <cell r="BQ722">
            <v>0</v>
          </cell>
          <cell r="BR722">
            <v>0</v>
          </cell>
          <cell r="BS722">
            <v>0</v>
          </cell>
          <cell r="BT722">
            <v>0</v>
          </cell>
          <cell r="BU722">
            <v>0</v>
          </cell>
          <cell r="BV722">
            <v>0</v>
          </cell>
          <cell r="BW722">
            <v>0</v>
          </cell>
          <cell r="BX722">
            <v>0</v>
          </cell>
          <cell r="BY722">
            <v>0</v>
          </cell>
          <cell r="BZ722">
            <v>0</v>
          </cell>
          <cell r="CA722">
            <v>0</v>
          </cell>
          <cell r="CB722">
            <v>0</v>
          </cell>
          <cell r="CC722">
            <v>0</v>
          </cell>
          <cell r="CD722">
            <v>0</v>
          </cell>
          <cell r="CE722">
            <v>0</v>
          </cell>
          <cell r="CF722">
            <v>0</v>
          </cell>
          <cell r="CG722">
            <v>0</v>
          </cell>
          <cell r="CH722">
            <v>0</v>
          </cell>
          <cell r="CI722">
            <v>0</v>
          </cell>
          <cell r="CJ722">
            <v>0</v>
          </cell>
          <cell r="CK722">
            <v>0</v>
          </cell>
          <cell r="CL722">
            <v>0</v>
          </cell>
          <cell r="CM722">
            <v>0</v>
          </cell>
          <cell r="CN722">
            <v>0</v>
          </cell>
          <cell r="CO722">
            <v>0</v>
          </cell>
          <cell r="CP722">
            <v>0</v>
          </cell>
          <cell r="CQ722">
            <v>0</v>
          </cell>
          <cell r="CR722">
            <v>0</v>
          </cell>
          <cell r="CS722">
            <v>0</v>
          </cell>
          <cell r="CT722">
            <v>0</v>
          </cell>
          <cell r="CU722">
            <v>0</v>
          </cell>
          <cell r="CV722">
            <v>0</v>
          </cell>
          <cell r="CW722">
            <v>0</v>
          </cell>
          <cell r="CX722">
            <v>0</v>
          </cell>
          <cell r="CY722">
            <v>0</v>
          </cell>
          <cell r="CZ722">
            <v>0</v>
          </cell>
          <cell r="DA722">
            <v>0</v>
          </cell>
          <cell r="DB722">
            <v>0</v>
          </cell>
          <cell r="DC722">
            <v>0</v>
          </cell>
          <cell r="DD722">
            <v>0</v>
          </cell>
          <cell r="DE722">
            <v>0</v>
          </cell>
          <cell r="DF722">
            <v>0</v>
          </cell>
          <cell r="DG722">
            <v>0</v>
          </cell>
          <cell r="DH722">
            <v>0</v>
          </cell>
          <cell r="DI722">
            <v>0</v>
          </cell>
          <cell r="DJ722">
            <v>0</v>
          </cell>
          <cell r="DK722">
            <v>0</v>
          </cell>
          <cell r="DL722">
            <v>0</v>
          </cell>
          <cell r="DM722">
            <v>0</v>
          </cell>
          <cell r="DN722">
            <v>0</v>
          </cell>
          <cell r="DO722">
            <v>0</v>
          </cell>
          <cell r="DP722">
            <v>0</v>
          </cell>
          <cell r="DQ722">
            <v>0</v>
          </cell>
          <cell r="DR722">
            <v>0</v>
          </cell>
          <cell r="DS722">
            <v>0</v>
          </cell>
          <cell r="DT722">
            <v>0</v>
          </cell>
          <cell r="DU722">
            <v>0</v>
          </cell>
          <cell r="DV722">
            <v>0</v>
          </cell>
          <cell r="DW722">
            <v>0</v>
          </cell>
          <cell r="DX722">
            <v>0</v>
          </cell>
          <cell r="DY722">
            <v>0</v>
          </cell>
          <cell r="DZ722">
            <v>0</v>
          </cell>
          <cell r="EA722">
            <v>0</v>
          </cell>
          <cell r="EB722">
            <v>0</v>
          </cell>
          <cell r="EC722">
            <v>0</v>
          </cell>
          <cell r="ED722">
            <v>0</v>
          </cell>
          <cell r="EE722">
            <v>0</v>
          </cell>
          <cell r="EF722">
            <v>0</v>
          </cell>
          <cell r="EG722">
            <v>0</v>
          </cell>
          <cell r="EH722">
            <v>0</v>
          </cell>
          <cell r="EI722">
            <v>0</v>
          </cell>
          <cell r="EJ722">
            <v>0</v>
          </cell>
          <cell r="EK722">
            <v>0</v>
          </cell>
          <cell r="EL722">
            <v>0</v>
          </cell>
          <cell r="EM722">
            <v>0</v>
          </cell>
          <cell r="EN722">
            <v>0</v>
          </cell>
          <cell r="EO722">
            <v>0</v>
          </cell>
          <cell r="EP722">
            <v>0</v>
          </cell>
          <cell r="EQ722">
            <v>0</v>
          </cell>
          <cell r="ER722">
            <v>0</v>
          </cell>
          <cell r="ES722">
            <v>0</v>
          </cell>
          <cell r="ET722">
            <v>0</v>
          </cell>
          <cell r="EU722">
            <v>0</v>
          </cell>
          <cell r="EV722">
            <v>0</v>
          </cell>
          <cell r="EW722">
            <v>0</v>
          </cell>
          <cell r="EX722">
            <v>0</v>
          </cell>
          <cell r="EY722">
            <v>0</v>
          </cell>
          <cell r="EZ722">
            <v>0</v>
          </cell>
          <cell r="FA722">
            <v>0</v>
          </cell>
        </row>
        <row r="723">
          <cell r="B723" t="e">
            <v>#N/A</v>
          </cell>
          <cell r="C723" t="e">
            <v>#N/A</v>
          </cell>
          <cell r="D723" t="e">
            <v>#N/A</v>
          </cell>
          <cell r="E723" t="e">
            <v>#N/A</v>
          </cell>
          <cell r="F723" t="e">
            <v>#N/A</v>
          </cell>
          <cell r="G723" t="e">
            <v>#N/A</v>
          </cell>
          <cell r="H723" t="e">
            <v>#N/A</v>
          </cell>
          <cell r="I723" t="e">
            <v>#N/A</v>
          </cell>
          <cell r="J723" t="e">
            <v>#N/A</v>
          </cell>
          <cell r="K723" t="e">
            <v>#N/A</v>
          </cell>
          <cell r="L723" t="e">
            <v>#N/A</v>
          </cell>
          <cell r="M723" t="e">
            <v>#N/A</v>
          </cell>
          <cell r="N723" t="e">
            <v>#N/A</v>
          </cell>
          <cell r="O723" t="e">
            <v>#N/A</v>
          </cell>
          <cell r="P723" t="e">
            <v>#N/A</v>
          </cell>
          <cell r="Q723" t="e">
            <v>#N/A</v>
          </cell>
          <cell r="R723" t="e">
            <v>#N/A</v>
          </cell>
          <cell r="S723" t="e">
            <v>#N/A</v>
          </cell>
          <cell r="T723" t="e">
            <v>#N/A</v>
          </cell>
          <cell r="U723" t="e">
            <v>#N/A</v>
          </cell>
          <cell r="V723" t="e">
            <v>#N/A</v>
          </cell>
          <cell r="W723" t="e">
            <v>#N/A</v>
          </cell>
          <cell r="X723" t="e">
            <v>#N/A</v>
          </cell>
          <cell r="Y723" t="e">
            <v>#N/A</v>
          </cell>
          <cell r="Z723" t="e">
            <v>#N/A</v>
          </cell>
          <cell r="AA723" t="e">
            <v>#N/A</v>
          </cell>
          <cell r="AB723" t="e">
            <v>#N/A</v>
          </cell>
          <cell r="AC723" t="e">
            <v>#N/A</v>
          </cell>
          <cell r="AD723" t="e">
            <v>#N/A</v>
          </cell>
          <cell r="AE723" t="e">
            <v>#N/A</v>
          </cell>
          <cell r="AF723" t="e">
            <v>#N/A</v>
          </cell>
          <cell r="AG723" t="e">
            <v>#N/A</v>
          </cell>
          <cell r="AH723" t="e">
            <v>#N/A</v>
          </cell>
          <cell r="AI723" t="e">
            <v>#N/A</v>
          </cell>
          <cell r="AJ723" t="e">
            <v>#N/A</v>
          </cell>
          <cell r="AK723" t="e">
            <v>#N/A</v>
          </cell>
          <cell r="AL723" t="e">
            <v>#N/A</v>
          </cell>
          <cell r="AM723" t="e">
            <v>#N/A</v>
          </cell>
          <cell r="AN723" t="e">
            <v>#N/A</v>
          </cell>
          <cell r="AO723" t="e">
            <v>#N/A</v>
          </cell>
          <cell r="AP723" t="e">
            <v>#N/A</v>
          </cell>
          <cell r="AQ723" t="e">
            <v>#N/A</v>
          </cell>
          <cell r="AR723" t="e">
            <v>#N/A</v>
          </cell>
          <cell r="AS723" t="e">
            <v>#N/A</v>
          </cell>
          <cell r="AT723" t="e">
            <v>#N/A</v>
          </cell>
          <cell r="AU723" t="e">
            <v>#N/A</v>
          </cell>
          <cell r="AV723" t="e">
            <v>#N/A</v>
          </cell>
          <cell r="AW723" t="e">
            <v>#N/A</v>
          </cell>
          <cell r="AX723" t="e">
            <v>#N/A</v>
          </cell>
          <cell r="AY723" t="e">
            <v>#N/A</v>
          </cell>
          <cell r="AZ723" t="e">
            <v>#N/A</v>
          </cell>
          <cell r="BA723" t="e">
            <v>#N/A</v>
          </cell>
          <cell r="BB723" t="e">
            <v>#N/A</v>
          </cell>
          <cell r="BC723" t="e">
            <v>#N/A</v>
          </cell>
          <cell r="BD723" t="e">
            <v>#N/A</v>
          </cell>
          <cell r="BE723" t="e">
            <v>#N/A</v>
          </cell>
          <cell r="BF723" t="e">
            <v>#N/A</v>
          </cell>
          <cell r="BG723" t="e">
            <v>#N/A</v>
          </cell>
          <cell r="BH723" t="e">
            <v>#N/A</v>
          </cell>
          <cell r="BI723" t="e">
            <v>#N/A</v>
          </cell>
          <cell r="BJ723" t="e">
            <v>#N/A</v>
          </cell>
          <cell r="BK723" t="e">
            <v>#N/A</v>
          </cell>
          <cell r="BL723" t="e">
            <v>#N/A</v>
          </cell>
          <cell r="BM723" t="e">
            <v>#N/A</v>
          </cell>
          <cell r="BN723" t="e">
            <v>#N/A</v>
          </cell>
          <cell r="BO723" t="e">
            <v>#N/A</v>
          </cell>
          <cell r="BP723" t="e">
            <v>#N/A</v>
          </cell>
          <cell r="BQ723" t="e">
            <v>#N/A</v>
          </cell>
          <cell r="BR723" t="e">
            <v>#N/A</v>
          </cell>
          <cell r="BS723" t="e">
            <v>#N/A</v>
          </cell>
          <cell r="BT723" t="e">
            <v>#N/A</v>
          </cell>
          <cell r="BU723" t="e">
            <v>#N/A</v>
          </cell>
          <cell r="BV723" t="e">
            <v>#N/A</v>
          </cell>
          <cell r="BW723" t="e">
            <v>#N/A</v>
          </cell>
          <cell r="BX723" t="e">
            <v>#N/A</v>
          </cell>
          <cell r="BY723" t="e">
            <v>#N/A</v>
          </cell>
          <cell r="BZ723" t="e">
            <v>#N/A</v>
          </cell>
          <cell r="CA723" t="e">
            <v>#N/A</v>
          </cell>
          <cell r="CB723" t="e">
            <v>#N/A</v>
          </cell>
          <cell r="CC723" t="e">
            <v>#N/A</v>
          </cell>
          <cell r="CD723" t="e">
            <v>#N/A</v>
          </cell>
          <cell r="CE723" t="e">
            <v>#N/A</v>
          </cell>
          <cell r="CF723" t="e">
            <v>#N/A</v>
          </cell>
          <cell r="CG723" t="e">
            <v>#N/A</v>
          </cell>
          <cell r="CH723" t="e">
            <v>#N/A</v>
          </cell>
          <cell r="CI723" t="e">
            <v>#N/A</v>
          </cell>
          <cell r="CJ723" t="e">
            <v>#N/A</v>
          </cell>
          <cell r="CK723" t="e">
            <v>#N/A</v>
          </cell>
          <cell r="CL723" t="e">
            <v>#N/A</v>
          </cell>
          <cell r="CM723" t="e">
            <v>#N/A</v>
          </cell>
          <cell r="CN723" t="e">
            <v>#N/A</v>
          </cell>
          <cell r="CO723" t="e">
            <v>#N/A</v>
          </cell>
          <cell r="CP723" t="e">
            <v>#N/A</v>
          </cell>
          <cell r="CQ723" t="e">
            <v>#N/A</v>
          </cell>
          <cell r="CR723" t="e">
            <v>#N/A</v>
          </cell>
          <cell r="CS723" t="e">
            <v>#N/A</v>
          </cell>
          <cell r="CT723" t="e">
            <v>#N/A</v>
          </cell>
          <cell r="CU723" t="e">
            <v>#N/A</v>
          </cell>
          <cell r="CV723" t="e">
            <v>#N/A</v>
          </cell>
          <cell r="CW723" t="e">
            <v>#N/A</v>
          </cell>
          <cell r="CX723" t="e">
            <v>#N/A</v>
          </cell>
          <cell r="CY723" t="e">
            <v>#N/A</v>
          </cell>
          <cell r="CZ723" t="e">
            <v>#N/A</v>
          </cell>
          <cell r="DA723" t="e">
            <v>#N/A</v>
          </cell>
          <cell r="DB723" t="e">
            <v>#N/A</v>
          </cell>
          <cell r="DC723" t="e">
            <v>#N/A</v>
          </cell>
          <cell r="DD723" t="e">
            <v>#N/A</v>
          </cell>
          <cell r="DE723" t="e">
            <v>#N/A</v>
          </cell>
          <cell r="DF723" t="e">
            <v>#N/A</v>
          </cell>
          <cell r="DG723" t="e">
            <v>#N/A</v>
          </cell>
          <cell r="DH723" t="e">
            <v>#N/A</v>
          </cell>
          <cell r="DI723" t="e">
            <v>#N/A</v>
          </cell>
          <cell r="DJ723" t="e">
            <v>#N/A</v>
          </cell>
          <cell r="DK723" t="e">
            <v>#N/A</v>
          </cell>
          <cell r="DL723" t="e">
            <v>#N/A</v>
          </cell>
          <cell r="DM723" t="e">
            <v>#N/A</v>
          </cell>
          <cell r="DN723" t="e">
            <v>#N/A</v>
          </cell>
          <cell r="DO723" t="e">
            <v>#N/A</v>
          </cell>
          <cell r="DP723" t="e">
            <v>#N/A</v>
          </cell>
          <cell r="DQ723" t="e">
            <v>#N/A</v>
          </cell>
          <cell r="DR723" t="e">
            <v>#N/A</v>
          </cell>
          <cell r="DS723" t="e">
            <v>#N/A</v>
          </cell>
          <cell r="DT723" t="e">
            <v>#N/A</v>
          </cell>
          <cell r="DU723" t="e">
            <v>#N/A</v>
          </cell>
          <cell r="DV723" t="e">
            <v>#N/A</v>
          </cell>
          <cell r="DW723" t="e">
            <v>#N/A</v>
          </cell>
          <cell r="DX723" t="e">
            <v>#N/A</v>
          </cell>
          <cell r="DY723" t="e">
            <v>#N/A</v>
          </cell>
          <cell r="DZ723" t="e">
            <v>#N/A</v>
          </cell>
          <cell r="EA723" t="e">
            <v>#N/A</v>
          </cell>
          <cell r="EB723" t="e">
            <v>#N/A</v>
          </cell>
          <cell r="EC723" t="e">
            <v>#N/A</v>
          </cell>
          <cell r="ED723" t="e">
            <v>#N/A</v>
          </cell>
          <cell r="EE723" t="e">
            <v>#N/A</v>
          </cell>
          <cell r="EF723" t="e">
            <v>#N/A</v>
          </cell>
          <cell r="EG723" t="e">
            <v>#N/A</v>
          </cell>
          <cell r="EH723" t="e">
            <v>#N/A</v>
          </cell>
          <cell r="EI723" t="e">
            <v>#N/A</v>
          </cell>
          <cell r="EJ723" t="e">
            <v>#N/A</v>
          </cell>
          <cell r="EK723" t="e">
            <v>#N/A</v>
          </cell>
          <cell r="EL723" t="e">
            <v>#N/A</v>
          </cell>
          <cell r="EM723" t="e">
            <v>#N/A</v>
          </cell>
          <cell r="EN723" t="e">
            <v>#N/A</v>
          </cell>
          <cell r="EO723" t="e">
            <v>#N/A</v>
          </cell>
          <cell r="EP723" t="e">
            <v>#N/A</v>
          </cell>
          <cell r="EQ723" t="e">
            <v>#N/A</v>
          </cell>
          <cell r="ER723" t="e">
            <v>#N/A</v>
          </cell>
          <cell r="ES723" t="e">
            <v>#N/A</v>
          </cell>
          <cell r="ET723" t="e">
            <v>#N/A</v>
          </cell>
          <cell r="EU723" t="e">
            <v>#N/A</v>
          </cell>
          <cell r="EV723" t="e">
            <v>#N/A</v>
          </cell>
          <cell r="EW723" t="e">
            <v>#N/A</v>
          </cell>
          <cell r="EX723" t="e">
            <v>#N/A</v>
          </cell>
          <cell r="EY723" t="e">
            <v>#N/A</v>
          </cell>
          <cell r="EZ723" t="e">
            <v>#N/A</v>
          </cell>
          <cell r="FA723" t="e">
            <v>#N/A</v>
          </cell>
          <cell r="FC723" t="e">
            <v>#N/A</v>
          </cell>
        </row>
        <row r="724">
          <cell r="B724" t="e">
            <v>#N/A</v>
          </cell>
          <cell r="C724" t="e">
            <v>#N/A</v>
          </cell>
          <cell r="D724" t="e">
            <v>#N/A</v>
          </cell>
          <cell r="E724" t="e">
            <v>#N/A</v>
          </cell>
          <cell r="F724" t="e">
            <v>#N/A</v>
          </cell>
          <cell r="G724" t="e">
            <v>#N/A</v>
          </cell>
          <cell r="H724" t="e">
            <v>#N/A</v>
          </cell>
          <cell r="I724" t="e">
            <v>#N/A</v>
          </cell>
          <cell r="J724" t="e">
            <v>#N/A</v>
          </cell>
          <cell r="K724" t="e">
            <v>#N/A</v>
          </cell>
          <cell r="L724" t="e">
            <v>#N/A</v>
          </cell>
          <cell r="M724" t="e">
            <v>#N/A</v>
          </cell>
          <cell r="N724" t="e">
            <v>#N/A</v>
          </cell>
          <cell r="O724" t="e">
            <v>#N/A</v>
          </cell>
          <cell r="P724" t="e">
            <v>#N/A</v>
          </cell>
          <cell r="Q724" t="e">
            <v>#N/A</v>
          </cell>
          <cell r="R724" t="e">
            <v>#N/A</v>
          </cell>
          <cell r="S724" t="e">
            <v>#N/A</v>
          </cell>
          <cell r="T724" t="e">
            <v>#N/A</v>
          </cell>
          <cell r="U724" t="e">
            <v>#N/A</v>
          </cell>
          <cell r="V724" t="e">
            <v>#N/A</v>
          </cell>
          <cell r="W724" t="e">
            <v>#N/A</v>
          </cell>
          <cell r="X724" t="e">
            <v>#N/A</v>
          </cell>
          <cell r="Y724" t="e">
            <v>#N/A</v>
          </cell>
          <cell r="Z724" t="e">
            <v>#N/A</v>
          </cell>
          <cell r="AA724" t="e">
            <v>#N/A</v>
          </cell>
          <cell r="AB724" t="e">
            <v>#N/A</v>
          </cell>
          <cell r="AC724" t="e">
            <v>#N/A</v>
          </cell>
          <cell r="AD724" t="e">
            <v>#N/A</v>
          </cell>
          <cell r="AE724" t="e">
            <v>#N/A</v>
          </cell>
          <cell r="AF724" t="e">
            <v>#N/A</v>
          </cell>
          <cell r="AG724" t="e">
            <v>#N/A</v>
          </cell>
          <cell r="AH724" t="e">
            <v>#N/A</v>
          </cell>
          <cell r="AI724" t="e">
            <v>#N/A</v>
          </cell>
          <cell r="AJ724" t="e">
            <v>#N/A</v>
          </cell>
          <cell r="AK724" t="e">
            <v>#N/A</v>
          </cell>
          <cell r="AL724" t="e">
            <v>#N/A</v>
          </cell>
          <cell r="AM724" t="e">
            <v>#N/A</v>
          </cell>
          <cell r="AN724" t="e">
            <v>#N/A</v>
          </cell>
          <cell r="AO724" t="e">
            <v>#N/A</v>
          </cell>
          <cell r="AP724" t="e">
            <v>#N/A</v>
          </cell>
          <cell r="AQ724" t="e">
            <v>#N/A</v>
          </cell>
          <cell r="AR724" t="e">
            <v>#N/A</v>
          </cell>
          <cell r="AS724" t="e">
            <v>#N/A</v>
          </cell>
          <cell r="AT724" t="e">
            <v>#N/A</v>
          </cell>
          <cell r="AU724" t="e">
            <v>#N/A</v>
          </cell>
          <cell r="AV724" t="e">
            <v>#N/A</v>
          </cell>
          <cell r="AW724" t="e">
            <v>#N/A</v>
          </cell>
          <cell r="AX724" t="e">
            <v>#N/A</v>
          </cell>
          <cell r="AY724" t="e">
            <v>#N/A</v>
          </cell>
          <cell r="AZ724" t="e">
            <v>#N/A</v>
          </cell>
          <cell r="BA724" t="e">
            <v>#N/A</v>
          </cell>
          <cell r="BB724" t="e">
            <v>#N/A</v>
          </cell>
          <cell r="BC724" t="e">
            <v>#N/A</v>
          </cell>
          <cell r="BD724" t="e">
            <v>#N/A</v>
          </cell>
          <cell r="BE724" t="e">
            <v>#N/A</v>
          </cell>
          <cell r="BF724" t="e">
            <v>#N/A</v>
          </cell>
          <cell r="BG724" t="e">
            <v>#N/A</v>
          </cell>
          <cell r="BH724" t="e">
            <v>#N/A</v>
          </cell>
          <cell r="BI724" t="e">
            <v>#N/A</v>
          </cell>
          <cell r="BJ724" t="e">
            <v>#N/A</v>
          </cell>
          <cell r="BK724" t="e">
            <v>#N/A</v>
          </cell>
          <cell r="BL724" t="e">
            <v>#N/A</v>
          </cell>
          <cell r="BM724" t="e">
            <v>#N/A</v>
          </cell>
          <cell r="BN724" t="e">
            <v>#N/A</v>
          </cell>
          <cell r="BO724" t="e">
            <v>#N/A</v>
          </cell>
          <cell r="BP724" t="e">
            <v>#N/A</v>
          </cell>
          <cell r="BQ724" t="e">
            <v>#N/A</v>
          </cell>
          <cell r="BR724" t="e">
            <v>#N/A</v>
          </cell>
          <cell r="BS724" t="e">
            <v>#N/A</v>
          </cell>
          <cell r="BT724" t="e">
            <v>#N/A</v>
          </cell>
          <cell r="BU724" t="e">
            <v>#N/A</v>
          </cell>
          <cell r="BV724" t="e">
            <v>#N/A</v>
          </cell>
          <cell r="BW724" t="e">
            <v>#N/A</v>
          </cell>
          <cell r="BX724" t="e">
            <v>#N/A</v>
          </cell>
          <cell r="BY724" t="e">
            <v>#N/A</v>
          </cell>
          <cell r="BZ724" t="e">
            <v>#N/A</v>
          </cell>
          <cell r="CA724" t="e">
            <v>#N/A</v>
          </cell>
          <cell r="CB724" t="e">
            <v>#N/A</v>
          </cell>
          <cell r="CC724" t="e">
            <v>#N/A</v>
          </cell>
          <cell r="CD724" t="e">
            <v>#N/A</v>
          </cell>
          <cell r="CE724" t="e">
            <v>#N/A</v>
          </cell>
          <cell r="CF724" t="e">
            <v>#N/A</v>
          </cell>
          <cell r="CG724" t="e">
            <v>#N/A</v>
          </cell>
          <cell r="CH724" t="e">
            <v>#N/A</v>
          </cell>
          <cell r="CI724" t="e">
            <v>#N/A</v>
          </cell>
          <cell r="CJ724" t="e">
            <v>#N/A</v>
          </cell>
          <cell r="CK724" t="e">
            <v>#N/A</v>
          </cell>
          <cell r="CL724" t="e">
            <v>#N/A</v>
          </cell>
          <cell r="CM724" t="e">
            <v>#N/A</v>
          </cell>
          <cell r="CN724" t="e">
            <v>#N/A</v>
          </cell>
          <cell r="CO724" t="e">
            <v>#N/A</v>
          </cell>
          <cell r="CP724" t="e">
            <v>#N/A</v>
          </cell>
          <cell r="CQ724" t="e">
            <v>#N/A</v>
          </cell>
          <cell r="CR724" t="e">
            <v>#N/A</v>
          </cell>
          <cell r="CS724" t="e">
            <v>#N/A</v>
          </cell>
          <cell r="CT724" t="e">
            <v>#N/A</v>
          </cell>
          <cell r="CU724" t="e">
            <v>#N/A</v>
          </cell>
          <cell r="CV724" t="e">
            <v>#N/A</v>
          </cell>
          <cell r="CW724" t="e">
            <v>#N/A</v>
          </cell>
          <cell r="CX724" t="e">
            <v>#N/A</v>
          </cell>
          <cell r="CY724" t="e">
            <v>#N/A</v>
          </cell>
          <cell r="CZ724" t="e">
            <v>#N/A</v>
          </cell>
          <cell r="DA724" t="e">
            <v>#N/A</v>
          </cell>
          <cell r="DB724" t="e">
            <v>#N/A</v>
          </cell>
          <cell r="DC724" t="e">
            <v>#N/A</v>
          </cell>
          <cell r="DD724" t="e">
            <v>#N/A</v>
          </cell>
          <cell r="DE724" t="e">
            <v>#N/A</v>
          </cell>
          <cell r="DF724" t="e">
            <v>#N/A</v>
          </cell>
          <cell r="DG724" t="e">
            <v>#N/A</v>
          </cell>
          <cell r="DH724" t="e">
            <v>#N/A</v>
          </cell>
          <cell r="DI724" t="e">
            <v>#N/A</v>
          </cell>
          <cell r="DJ724" t="e">
            <v>#N/A</v>
          </cell>
          <cell r="DK724" t="e">
            <v>#N/A</v>
          </cell>
          <cell r="DL724" t="e">
            <v>#N/A</v>
          </cell>
          <cell r="DM724" t="e">
            <v>#N/A</v>
          </cell>
          <cell r="DN724" t="e">
            <v>#N/A</v>
          </cell>
          <cell r="DO724" t="e">
            <v>#N/A</v>
          </cell>
          <cell r="DP724" t="e">
            <v>#N/A</v>
          </cell>
          <cell r="DQ724" t="e">
            <v>#N/A</v>
          </cell>
          <cell r="DR724" t="e">
            <v>#N/A</v>
          </cell>
          <cell r="DS724" t="e">
            <v>#N/A</v>
          </cell>
          <cell r="DT724" t="e">
            <v>#N/A</v>
          </cell>
          <cell r="DU724" t="e">
            <v>#N/A</v>
          </cell>
          <cell r="DV724" t="e">
            <v>#N/A</v>
          </cell>
          <cell r="DW724" t="e">
            <v>#N/A</v>
          </cell>
          <cell r="DX724" t="e">
            <v>#N/A</v>
          </cell>
          <cell r="DY724" t="e">
            <v>#N/A</v>
          </cell>
          <cell r="DZ724" t="e">
            <v>#N/A</v>
          </cell>
          <cell r="EA724" t="e">
            <v>#N/A</v>
          </cell>
          <cell r="EB724" t="e">
            <v>#N/A</v>
          </cell>
          <cell r="EC724" t="e">
            <v>#N/A</v>
          </cell>
          <cell r="ED724" t="e">
            <v>#N/A</v>
          </cell>
          <cell r="EE724" t="e">
            <v>#N/A</v>
          </cell>
          <cell r="EF724" t="e">
            <v>#N/A</v>
          </cell>
          <cell r="EG724" t="e">
            <v>#N/A</v>
          </cell>
          <cell r="EH724" t="e">
            <v>#N/A</v>
          </cell>
          <cell r="EI724" t="e">
            <v>#N/A</v>
          </cell>
          <cell r="EJ724" t="e">
            <v>#N/A</v>
          </cell>
          <cell r="EK724" t="e">
            <v>#N/A</v>
          </cell>
          <cell r="EL724" t="e">
            <v>#N/A</v>
          </cell>
          <cell r="EM724" t="e">
            <v>#N/A</v>
          </cell>
          <cell r="EN724" t="e">
            <v>#N/A</v>
          </cell>
          <cell r="EO724" t="e">
            <v>#N/A</v>
          </cell>
          <cell r="EP724" t="e">
            <v>#N/A</v>
          </cell>
          <cell r="EQ724" t="e">
            <v>#N/A</v>
          </cell>
          <cell r="ER724" t="e">
            <v>#N/A</v>
          </cell>
          <cell r="ES724" t="e">
            <v>#N/A</v>
          </cell>
          <cell r="ET724" t="e">
            <v>#N/A</v>
          </cell>
          <cell r="EU724" t="e">
            <v>#N/A</v>
          </cell>
          <cell r="EV724" t="e">
            <v>#N/A</v>
          </cell>
          <cell r="EW724" t="e">
            <v>#N/A</v>
          </cell>
          <cell r="EX724" t="e">
            <v>#N/A</v>
          </cell>
          <cell r="EY724" t="e">
            <v>#N/A</v>
          </cell>
          <cell r="EZ724" t="e">
            <v>#N/A</v>
          </cell>
          <cell r="FA724" t="e">
            <v>#N/A</v>
          </cell>
          <cell r="FC724" t="e">
            <v>#N/A</v>
          </cell>
        </row>
        <row r="726">
          <cell r="B726" t="e">
            <v>#N/A</v>
          </cell>
          <cell r="C726" t="e">
            <v>#N/A</v>
          </cell>
          <cell r="D726" t="e">
            <v>#N/A</v>
          </cell>
          <cell r="E726" t="e">
            <v>#N/A</v>
          </cell>
          <cell r="F726" t="e">
            <v>#N/A</v>
          </cell>
          <cell r="G726" t="e">
            <v>#N/A</v>
          </cell>
          <cell r="H726" t="e">
            <v>#N/A</v>
          </cell>
          <cell r="I726" t="e">
            <v>#N/A</v>
          </cell>
          <cell r="J726" t="e">
            <v>#N/A</v>
          </cell>
          <cell r="K726" t="e">
            <v>#N/A</v>
          </cell>
          <cell r="L726" t="e">
            <v>#N/A</v>
          </cell>
          <cell r="M726" t="e">
            <v>#N/A</v>
          </cell>
          <cell r="N726" t="e">
            <v>#N/A</v>
          </cell>
          <cell r="O726" t="e">
            <v>#N/A</v>
          </cell>
          <cell r="P726" t="e">
            <v>#N/A</v>
          </cell>
          <cell r="Q726" t="e">
            <v>#N/A</v>
          </cell>
          <cell r="R726" t="e">
            <v>#N/A</v>
          </cell>
          <cell r="S726" t="e">
            <v>#N/A</v>
          </cell>
          <cell r="T726" t="e">
            <v>#N/A</v>
          </cell>
          <cell r="U726" t="e">
            <v>#N/A</v>
          </cell>
          <cell r="V726" t="e">
            <v>#N/A</v>
          </cell>
          <cell r="W726" t="e">
            <v>#N/A</v>
          </cell>
          <cell r="X726" t="e">
            <v>#N/A</v>
          </cell>
          <cell r="Y726" t="e">
            <v>#N/A</v>
          </cell>
          <cell r="Z726" t="e">
            <v>#N/A</v>
          </cell>
          <cell r="AA726" t="e">
            <v>#N/A</v>
          </cell>
          <cell r="AB726" t="e">
            <v>#N/A</v>
          </cell>
          <cell r="AC726" t="e">
            <v>#N/A</v>
          </cell>
          <cell r="AD726" t="e">
            <v>#N/A</v>
          </cell>
          <cell r="AE726" t="e">
            <v>#N/A</v>
          </cell>
          <cell r="AF726" t="e">
            <v>#N/A</v>
          </cell>
          <cell r="AG726" t="e">
            <v>#N/A</v>
          </cell>
          <cell r="AH726" t="e">
            <v>#N/A</v>
          </cell>
          <cell r="AI726" t="e">
            <v>#N/A</v>
          </cell>
          <cell r="AJ726" t="e">
            <v>#N/A</v>
          </cell>
          <cell r="AK726" t="e">
            <v>#N/A</v>
          </cell>
          <cell r="AL726" t="e">
            <v>#N/A</v>
          </cell>
          <cell r="AM726" t="e">
            <v>#N/A</v>
          </cell>
          <cell r="AN726" t="e">
            <v>#N/A</v>
          </cell>
          <cell r="AO726" t="e">
            <v>#N/A</v>
          </cell>
          <cell r="AP726" t="e">
            <v>#N/A</v>
          </cell>
          <cell r="AQ726" t="e">
            <v>#N/A</v>
          </cell>
          <cell r="AR726" t="e">
            <v>#N/A</v>
          </cell>
          <cell r="AS726" t="e">
            <v>#N/A</v>
          </cell>
          <cell r="AT726" t="e">
            <v>#N/A</v>
          </cell>
          <cell r="AU726" t="e">
            <v>#N/A</v>
          </cell>
          <cell r="AV726" t="e">
            <v>#N/A</v>
          </cell>
          <cell r="AW726" t="e">
            <v>#N/A</v>
          </cell>
          <cell r="AX726" t="e">
            <v>#N/A</v>
          </cell>
          <cell r="AY726" t="e">
            <v>#N/A</v>
          </cell>
          <cell r="AZ726" t="e">
            <v>#N/A</v>
          </cell>
          <cell r="BA726" t="e">
            <v>#N/A</v>
          </cell>
          <cell r="BB726" t="e">
            <v>#N/A</v>
          </cell>
          <cell r="BC726" t="e">
            <v>#N/A</v>
          </cell>
          <cell r="BD726" t="e">
            <v>#N/A</v>
          </cell>
          <cell r="BE726" t="e">
            <v>#N/A</v>
          </cell>
          <cell r="BF726" t="e">
            <v>#N/A</v>
          </cell>
          <cell r="BG726" t="e">
            <v>#N/A</v>
          </cell>
          <cell r="BH726" t="e">
            <v>#N/A</v>
          </cell>
          <cell r="BI726" t="e">
            <v>#N/A</v>
          </cell>
          <cell r="BJ726" t="e">
            <v>#N/A</v>
          </cell>
          <cell r="BK726" t="e">
            <v>#N/A</v>
          </cell>
          <cell r="BL726" t="e">
            <v>#N/A</v>
          </cell>
          <cell r="BM726" t="e">
            <v>#N/A</v>
          </cell>
          <cell r="BN726" t="e">
            <v>#N/A</v>
          </cell>
          <cell r="BO726" t="e">
            <v>#N/A</v>
          </cell>
          <cell r="BP726" t="e">
            <v>#N/A</v>
          </cell>
          <cell r="BQ726" t="e">
            <v>#N/A</v>
          </cell>
          <cell r="BR726" t="e">
            <v>#N/A</v>
          </cell>
          <cell r="BS726" t="e">
            <v>#N/A</v>
          </cell>
          <cell r="BT726" t="e">
            <v>#N/A</v>
          </cell>
          <cell r="BU726" t="e">
            <v>#N/A</v>
          </cell>
          <cell r="BV726" t="e">
            <v>#N/A</v>
          </cell>
          <cell r="BW726" t="e">
            <v>#N/A</v>
          </cell>
          <cell r="BX726" t="e">
            <v>#N/A</v>
          </cell>
          <cell r="BY726" t="e">
            <v>#N/A</v>
          </cell>
          <cell r="BZ726" t="e">
            <v>#N/A</v>
          </cell>
          <cell r="CA726" t="e">
            <v>#N/A</v>
          </cell>
          <cell r="CB726" t="e">
            <v>#N/A</v>
          </cell>
          <cell r="CC726" t="e">
            <v>#N/A</v>
          </cell>
          <cell r="CD726" t="e">
            <v>#N/A</v>
          </cell>
          <cell r="CE726" t="e">
            <v>#N/A</v>
          </cell>
          <cell r="CF726" t="e">
            <v>#N/A</v>
          </cell>
          <cell r="CG726" t="e">
            <v>#N/A</v>
          </cell>
          <cell r="CH726" t="e">
            <v>#N/A</v>
          </cell>
          <cell r="CI726" t="e">
            <v>#N/A</v>
          </cell>
          <cell r="CJ726" t="e">
            <v>#N/A</v>
          </cell>
          <cell r="CK726" t="e">
            <v>#N/A</v>
          </cell>
          <cell r="CL726" t="e">
            <v>#N/A</v>
          </cell>
          <cell r="CM726" t="e">
            <v>#N/A</v>
          </cell>
          <cell r="CN726" t="e">
            <v>#N/A</v>
          </cell>
          <cell r="CO726" t="e">
            <v>#N/A</v>
          </cell>
          <cell r="CP726" t="e">
            <v>#N/A</v>
          </cell>
          <cell r="CQ726" t="e">
            <v>#N/A</v>
          </cell>
          <cell r="CR726" t="e">
            <v>#N/A</v>
          </cell>
          <cell r="CS726" t="e">
            <v>#N/A</v>
          </cell>
          <cell r="CT726" t="e">
            <v>#N/A</v>
          </cell>
          <cell r="CU726" t="e">
            <v>#N/A</v>
          </cell>
          <cell r="CV726" t="e">
            <v>#N/A</v>
          </cell>
          <cell r="CW726" t="e">
            <v>#N/A</v>
          </cell>
          <cell r="CX726" t="e">
            <v>#N/A</v>
          </cell>
          <cell r="CY726" t="e">
            <v>#N/A</v>
          </cell>
          <cell r="CZ726" t="e">
            <v>#N/A</v>
          </cell>
          <cell r="DA726" t="e">
            <v>#N/A</v>
          </cell>
          <cell r="DB726" t="e">
            <v>#N/A</v>
          </cell>
          <cell r="DC726" t="e">
            <v>#N/A</v>
          </cell>
          <cell r="DD726" t="e">
            <v>#N/A</v>
          </cell>
          <cell r="DE726" t="e">
            <v>#N/A</v>
          </cell>
          <cell r="DF726" t="e">
            <v>#N/A</v>
          </cell>
          <cell r="DG726" t="e">
            <v>#N/A</v>
          </cell>
          <cell r="DH726" t="e">
            <v>#N/A</v>
          </cell>
          <cell r="DI726" t="e">
            <v>#N/A</v>
          </cell>
          <cell r="DJ726" t="e">
            <v>#N/A</v>
          </cell>
          <cell r="DK726" t="e">
            <v>#N/A</v>
          </cell>
          <cell r="DL726" t="e">
            <v>#N/A</v>
          </cell>
          <cell r="DM726" t="e">
            <v>#N/A</v>
          </cell>
          <cell r="DN726" t="e">
            <v>#N/A</v>
          </cell>
          <cell r="DO726" t="e">
            <v>#N/A</v>
          </cell>
          <cell r="DP726" t="e">
            <v>#N/A</v>
          </cell>
          <cell r="DQ726" t="e">
            <v>#N/A</v>
          </cell>
          <cell r="DR726" t="e">
            <v>#N/A</v>
          </cell>
          <cell r="DS726" t="e">
            <v>#N/A</v>
          </cell>
          <cell r="DT726" t="e">
            <v>#N/A</v>
          </cell>
          <cell r="DU726" t="e">
            <v>#N/A</v>
          </cell>
          <cell r="DV726" t="e">
            <v>#N/A</v>
          </cell>
          <cell r="DW726" t="e">
            <v>#N/A</v>
          </cell>
          <cell r="DX726" t="e">
            <v>#N/A</v>
          </cell>
          <cell r="DY726" t="e">
            <v>#N/A</v>
          </cell>
          <cell r="DZ726" t="e">
            <v>#N/A</v>
          </cell>
          <cell r="EA726" t="e">
            <v>#N/A</v>
          </cell>
          <cell r="EB726" t="e">
            <v>#N/A</v>
          </cell>
          <cell r="EC726" t="e">
            <v>#N/A</v>
          </cell>
          <cell r="ED726" t="e">
            <v>#N/A</v>
          </cell>
          <cell r="EE726" t="e">
            <v>#N/A</v>
          </cell>
          <cell r="EF726" t="e">
            <v>#N/A</v>
          </cell>
          <cell r="EG726" t="e">
            <v>#N/A</v>
          </cell>
          <cell r="EH726" t="e">
            <v>#N/A</v>
          </cell>
          <cell r="EI726" t="e">
            <v>#N/A</v>
          </cell>
          <cell r="EJ726" t="e">
            <v>#N/A</v>
          </cell>
          <cell r="EK726" t="e">
            <v>#N/A</v>
          </cell>
          <cell r="EL726" t="e">
            <v>#N/A</v>
          </cell>
          <cell r="EM726" t="e">
            <v>#N/A</v>
          </cell>
          <cell r="EN726" t="e">
            <v>#N/A</v>
          </cell>
          <cell r="EO726" t="e">
            <v>#N/A</v>
          </cell>
          <cell r="EP726" t="e">
            <v>#N/A</v>
          </cell>
          <cell r="EQ726" t="e">
            <v>#N/A</v>
          </cell>
          <cell r="ER726" t="e">
            <v>#N/A</v>
          </cell>
          <cell r="ES726" t="e">
            <v>#N/A</v>
          </cell>
          <cell r="ET726" t="e">
            <v>#N/A</v>
          </cell>
          <cell r="EU726" t="e">
            <v>#N/A</v>
          </cell>
          <cell r="EV726" t="e">
            <v>#N/A</v>
          </cell>
          <cell r="EW726" t="e">
            <v>#N/A</v>
          </cell>
          <cell r="EX726" t="e">
            <v>#N/A</v>
          </cell>
          <cell r="EY726" t="e">
            <v>#N/A</v>
          </cell>
          <cell r="EZ726" t="e">
            <v>#N/A</v>
          </cell>
          <cell r="FA726" t="e">
            <v>#N/A</v>
          </cell>
          <cell r="FC726" t="e">
            <v>#N/A</v>
          </cell>
        </row>
        <row r="727">
          <cell r="B727" t="e">
            <v>#N/A</v>
          </cell>
          <cell r="C727" t="e">
            <v>#N/A</v>
          </cell>
          <cell r="D727" t="e">
            <v>#N/A</v>
          </cell>
          <cell r="E727" t="e">
            <v>#N/A</v>
          </cell>
          <cell r="F727" t="e">
            <v>#N/A</v>
          </cell>
          <cell r="G727" t="e">
            <v>#N/A</v>
          </cell>
          <cell r="H727" t="e">
            <v>#N/A</v>
          </cell>
          <cell r="I727" t="e">
            <v>#N/A</v>
          </cell>
          <cell r="J727" t="e">
            <v>#N/A</v>
          </cell>
          <cell r="K727" t="e">
            <v>#N/A</v>
          </cell>
          <cell r="L727" t="e">
            <v>#N/A</v>
          </cell>
          <cell r="M727" t="e">
            <v>#N/A</v>
          </cell>
          <cell r="N727" t="e">
            <v>#N/A</v>
          </cell>
          <cell r="O727" t="e">
            <v>#N/A</v>
          </cell>
          <cell r="P727" t="e">
            <v>#N/A</v>
          </cell>
          <cell r="Q727" t="e">
            <v>#N/A</v>
          </cell>
          <cell r="R727" t="e">
            <v>#N/A</v>
          </cell>
          <cell r="S727" t="e">
            <v>#N/A</v>
          </cell>
          <cell r="T727" t="e">
            <v>#N/A</v>
          </cell>
          <cell r="U727" t="e">
            <v>#N/A</v>
          </cell>
          <cell r="V727" t="e">
            <v>#N/A</v>
          </cell>
          <cell r="W727" t="e">
            <v>#N/A</v>
          </cell>
          <cell r="X727" t="e">
            <v>#N/A</v>
          </cell>
          <cell r="Y727" t="e">
            <v>#N/A</v>
          </cell>
          <cell r="Z727" t="e">
            <v>#N/A</v>
          </cell>
          <cell r="AA727" t="e">
            <v>#N/A</v>
          </cell>
          <cell r="AB727" t="e">
            <v>#N/A</v>
          </cell>
          <cell r="AC727" t="e">
            <v>#N/A</v>
          </cell>
          <cell r="AD727" t="e">
            <v>#N/A</v>
          </cell>
          <cell r="AE727" t="e">
            <v>#N/A</v>
          </cell>
          <cell r="AF727" t="e">
            <v>#N/A</v>
          </cell>
          <cell r="AG727" t="e">
            <v>#N/A</v>
          </cell>
          <cell r="AH727" t="e">
            <v>#N/A</v>
          </cell>
          <cell r="AI727" t="e">
            <v>#N/A</v>
          </cell>
          <cell r="AJ727" t="e">
            <v>#N/A</v>
          </cell>
          <cell r="AK727" t="e">
            <v>#N/A</v>
          </cell>
          <cell r="AL727" t="e">
            <v>#N/A</v>
          </cell>
          <cell r="AM727" t="e">
            <v>#N/A</v>
          </cell>
          <cell r="AN727" t="e">
            <v>#N/A</v>
          </cell>
          <cell r="AO727" t="e">
            <v>#N/A</v>
          </cell>
          <cell r="AP727" t="e">
            <v>#N/A</v>
          </cell>
          <cell r="AQ727" t="e">
            <v>#N/A</v>
          </cell>
          <cell r="AR727" t="e">
            <v>#N/A</v>
          </cell>
          <cell r="AS727" t="e">
            <v>#N/A</v>
          </cell>
          <cell r="AT727" t="e">
            <v>#N/A</v>
          </cell>
          <cell r="AU727" t="e">
            <v>#N/A</v>
          </cell>
          <cell r="AV727" t="e">
            <v>#N/A</v>
          </cell>
          <cell r="AW727" t="e">
            <v>#N/A</v>
          </cell>
          <cell r="AX727" t="e">
            <v>#N/A</v>
          </cell>
          <cell r="AY727" t="e">
            <v>#N/A</v>
          </cell>
          <cell r="AZ727" t="e">
            <v>#N/A</v>
          </cell>
          <cell r="BA727" t="e">
            <v>#N/A</v>
          </cell>
          <cell r="BB727" t="e">
            <v>#N/A</v>
          </cell>
          <cell r="BC727" t="e">
            <v>#N/A</v>
          </cell>
          <cell r="BD727" t="e">
            <v>#N/A</v>
          </cell>
          <cell r="BE727" t="e">
            <v>#N/A</v>
          </cell>
          <cell r="BF727" t="e">
            <v>#N/A</v>
          </cell>
          <cell r="BG727" t="e">
            <v>#N/A</v>
          </cell>
          <cell r="BH727" t="e">
            <v>#N/A</v>
          </cell>
          <cell r="BI727" t="e">
            <v>#N/A</v>
          </cell>
          <cell r="BJ727" t="e">
            <v>#N/A</v>
          </cell>
          <cell r="BK727" t="e">
            <v>#N/A</v>
          </cell>
          <cell r="BL727" t="e">
            <v>#N/A</v>
          </cell>
          <cell r="BM727" t="e">
            <v>#N/A</v>
          </cell>
          <cell r="BN727" t="e">
            <v>#N/A</v>
          </cell>
          <cell r="BO727" t="e">
            <v>#N/A</v>
          </cell>
          <cell r="BP727" t="e">
            <v>#N/A</v>
          </cell>
          <cell r="BQ727" t="e">
            <v>#N/A</v>
          </cell>
          <cell r="BR727" t="e">
            <v>#N/A</v>
          </cell>
          <cell r="BS727" t="e">
            <v>#N/A</v>
          </cell>
          <cell r="BT727" t="e">
            <v>#N/A</v>
          </cell>
          <cell r="BU727" t="e">
            <v>#N/A</v>
          </cell>
          <cell r="BV727" t="e">
            <v>#N/A</v>
          </cell>
          <cell r="BW727" t="e">
            <v>#N/A</v>
          </cell>
          <cell r="BX727" t="e">
            <v>#N/A</v>
          </cell>
          <cell r="BY727" t="e">
            <v>#N/A</v>
          </cell>
          <cell r="BZ727" t="e">
            <v>#N/A</v>
          </cell>
          <cell r="CA727" t="e">
            <v>#N/A</v>
          </cell>
          <cell r="CB727" t="e">
            <v>#N/A</v>
          </cell>
          <cell r="CC727" t="e">
            <v>#N/A</v>
          </cell>
          <cell r="CD727" t="e">
            <v>#N/A</v>
          </cell>
          <cell r="CE727" t="e">
            <v>#N/A</v>
          </cell>
          <cell r="CF727" t="e">
            <v>#N/A</v>
          </cell>
          <cell r="CG727" t="e">
            <v>#N/A</v>
          </cell>
          <cell r="CH727" t="e">
            <v>#N/A</v>
          </cell>
          <cell r="CI727" t="e">
            <v>#N/A</v>
          </cell>
          <cell r="CJ727" t="e">
            <v>#N/A</v>
          </cell>
          <cell r="CK727" t="e">
            <v>#N/A</v>
          </cell>
          <cell r="CL727" t="e">
            <v>#N/A</v>
          </cell>
          <cell r="CM727" t="e">
            <v>#N/A</v>
          </cell>
          <cell r="CN727" t="e">
            <v>#N/A</v>
          </cell>
          <cell r="CO727" t="e">
            <v>#N/A</v>
          </cell>
          <cell r="CP727" t="e">
            <v>#N/A</v>
          </cell>
          <cell r="CQ727" t="e">
            <v>#N/A</v>
          </cell>
          <cell r="CR727" t="e">
            <v>#N/A</v>
          </cell>
          <cell r="CS727" t="e">
            <v>#N/A</v>
          </cell>
          <cell r="CT727" t="e">
            <v>#N/A</v>
          </cell>
          <cell r="CU727" t="e">
            <v>#N/A</v>
          </cell>
          <cell r="CV727" t="e">
            <v>#N/A</v>
          </cell>
          <cell r="CW727" t="e">
            <v>#N/A</v>
          </cell>
          <cell r="CX727" t="e">
            <v>#N/A</v>
          </cell>
          <cell r="CY727" t="e">
            <v>#N/A</v>
          </cell>
          <cell r="CZ727" t="e">
            <v>#N/A</v>
          </cell>
          <cell r="DA727" t="e">
            <v>#N/A</v>
          </cell>
          <cell r="DB727" t="e">
            <v>#N/A</v>
          </cell>
          <cell r="DC727" t="e">
            <v>#N/A</v>
          </cell>
          <cell r="DD727" t="e">
            <v>#N/A</v>
          </cell>
          <cell r="DE727" t="e">
            <v>#N/A</v>
          </cell>
          <cell r="DF727" t="e">
            <v>#N/A</v>
          </cell>
          <cell r="DG727" t="e">
            <v>#N/A</v>
          </cell>
          <cell r="DH727" t="e">
            <v>#N/A</v>
          </cell>
          <cell r="DI727" t="e">
            <v>#N/A</v>
          </cell>
          <cell r="DJ727" t="e">
            <v>#N/A</v>
          </cell>
          <cell r="DK727" t="e">
            <v>#N/A</v>
          </cell>
          <cell r="DL727" t="e">
            <v>#N/A</v>
          </cell>
          <cell r="DM727" t="e">
            <v>#N/A</v>
          </cell>
          <cell r="DN727" t="e">
            <v>#N/A</v>
          </cell>
          <cell r="DO727" t="e">
            <v>#N/A</v>
          </cell>
          <cell r="DP727" t="e">
            <v>#N/A</v>
          </cell>
          <cell r="DQ727" t="e">
            <v>#N/A</v>
          </cell>
          <cell r="DR727" t="e">
            <v>#N/A</v>
          </cell>
          <cell r="DS727" t="e">
            <v>#N/A</v>
          </cell>
          <cell r="DT727" t="e">
            <v>#N/A</v>
          </cell>
          <cell r="DU727" t="e">
            <v>#N/A</v>
          </cell>
          <cell r="DV727" t="e">
            <v>#N/A</v>
          </cell>
          <cell r="DW727" t="e">
            <v>#N/A</v>
          </cell>
          <cell r="DX727" t="e">
            <v>#N/A</v>
          </cell>
          <cell r="DY727" t="e">
            <v>#N/A</v>
          </cell>
          <cell r="DZ727" t="e">
            <v>#N/A</v>
          </cell>
          <cell r="EA727" t="e">
            <v>#N/A</v>
          </cell>
          <cell r="EB727" t="e">
            <v>#N/A</v>
          </cell>
          <cell r="EC727" t="e">
            <v>#N/A</v>
          </cell>
          <cell r="ED727" t="e">
            <v>#N/A</v>
          </cell>
          <cell r="EE727" t="e">
            <v>#N/A</v>
          </cell>
          <cell r="EF727" t="e">
            <v>#N/A</v>
          </cell>
          <cell r="EG727" t="e">
            <v>#N/A</v>
          </cell>
          <cell r="EH727" t="e">
            <v>#N/A</v>
          </cell>
          <cell r="EI727" t="e">
            <v>#N/A</v>
          </cell>
          <cell r="EJ727" t="e">
            <v>#N/A</v>
          </cell>
          <cell r="EK727" t="e">
            <v>#N/A</v>
          </cell>
          <cell r="EL727" t="e">
            <v>#N/A</v>
          </cell>
          <cell r="EM727" t="e">
            <v>#N/A</v>
          </cell>
          <cell r="EN727" t="e">
            <v>#N/A</v>
          </cell>
          <cell r="EO727" t="e">
            <v>#N/A</v>
          </cell>
          <cell r="EP727" t="e">
            <v>#N/A</v>
          </cell>
          <cell r="EQ727" t="e">
            <v>#N/A</v>
          </cell>
          <cell r="ER727" t="e">
            <v>#N/A</v>
          </cell>
          <cell r="ES727" t="e">
            <v>#N/A</v>
          </cell>
          <cell r="ET727" t="e">
            <v>#N/A</v>
          </cell>
          <cell r="EU727" t="e">
            <v>#N/A</v>
          </cell>
          <cell r="EV727" t="e">
            <v>#N/A</v>
          </cell>
          <cell r="EW727" t="e">
            <v>#N/A</v>
          </cell>
          <cell r="EX727" t="e">
            <v>#N/A</v>
          </cell>
          <cell r="EY727" t="e">
            <v>#N/A</v>
          </cell>
          <cell r="EZ727" t="e">
            <v>#N/A</v>
          </cell>
          <cell r="FA727" t="e">
            <v>#N/A</v>
          </cell>
          <cell r="FC727" t="e">
            <v>#N/A</v>
          </cell>
        </row>
        <row r="728">
          <cell r="B728">
            <v>0</v>
          </cell>
          <cell r="C728">
            <v>0</v>
          </cell>
          <cell r="D728">
            <v>0</v>
          </cell>
          <cell r="E728">
            <v>0</v>
          </cell>
          <cell r="F728">
            <v>0</v>
          </cell>
          <cell r="G728">
            <v>0</v>
          </cell>
          <cell r="H728">
            <v>0</v>
          </cell>
          <cell r="I728">
            <v>0</v>
          </cell>
          <cell r="J728">
            <v>0</v>
          </cell>
          <cell r="K728">
            <v>0</v>
          </cell>
          <cell r="L728">
            <v>0</v>
          </cell>
          <cell r="M728">
            <v>0</v>
          </cell>
          <cell r="N728">
            <v>0</v>
          </cell>
          <cell r="O728">
            <v>0</v>
          </cell>
          <cell r="P728">
            <v>0</v>
          </cell>
          <cell r="Q728">
            <v>0</v>
          </cell>
          <cell r="R728">
            <v>0</v>
          </cell>
          <cell r="S728">
            <v>0</v>
          </cell>
          <cell r="T728">
            <v>0</v>
          </cell>
          <cell r="U728">
            <v>0</v>
          </cell>
          <cell r="V728">
            <v>0</v>
          </cell>
          <cell r="W728">
            <v>0</v>
          </cell>
          <cell r="X728">
            <v>0</v>
          </cell>
          <cell r="Y728">
            <v>0</v>
          </cell>
          <cell r="Z728">
            <v>0</v>
          </cell>
          <cell r="AA728">
            <v>0</v>
          </cell>
          <cell r="AB728">
            <v>0</v>
          </cell>
          <cell r="AC728">
            <v>0</v>
          </cell>
          <cell r="AD728">
            <v>0</v>
          </cell>
          <cell r="AE728">
            <v>0</v>
          </cell>
          <cell r="AF728">
            <v>0</v>
          </cell>
          <cell r="AG728">
            <v>0</v>
          </cell>
          <cell r="AH728">
            <v>0</v>
          </cell>
          <cell r="AI728">
            <v>0</v>
          </cell>
          <cell r="AJ728">
            <v>0</v>
          </cell>
          <cell r="AK728">
            <v>0</v>
          </cell>
          <cell r="AL728">
            <v>0</v>
          </cell>
          <cell r="AM728">
            <v>0</v>
          </cell>
          <cell r="AN728">
            <v>0</v>
          </cell>
          <cell r="AO728">
            <v>0</v>
          </cell>
          <cell r="AP728">
            <v>0</v>
          </cell>
          <cell r="AQ728">
            <v>0</v>
          </cell>
          <cell r="AR728">
            <v>0</v>
          </cell>
          <cell r="AS728">
            <v>0</v>
          </cell>
          <cell r="AT728">
            <v>0</v>
          </cell>
          <cell r="AU728">
            <v>0</v>
          </cell>
          <cell r="AV728">
            <v>0</v>
          </cell>
          <cell r="AW728">
            <v>0</v>
          </cell>
          <cell r="AX728">
            <v>0</v>
          </cell>
          <cell r="AY728">
            <v>0</v>
          </cell>
          <cell r="AZ728">
            <v>0</v>
          </cell>
          <cell r="BA728">
            <v>0</v>
          </cell>
          <cell r="BB728">
            <v>0</v>
          </cell>
          <cell r="BC728">
            <v>0</v>
          </cell>
          <cell r="BD728">
            <v>0</v>
          </cell>
          <cell r="BE728">
            <v>0</v>
          </cell>
          <cell r="BF728">
            <v>0</v>
          </cell>
          <cell r="BG728">
            <v>0</v>
          </cell>
          <cell r="BH728">
            <v>0</v>
          </cell>
          <cell r="BI728">
            <v>0</v>
          </cell>
          <cell r="BJ728">
            <v>0</v>
          </cell>
          <cell r="BK728">
            <v>0</v>
          </cell>
          <cell r="BL728">
            <v>0</v>
          </cell>
          <cell r="BM728">
            <v>0</v>
          </cell>
          <cell r="BN728">
            <v>0</v>
          </cell>
          <cell r="BO728">
            <v>0</v>
          </cell>
          <cell r="BP728">
            <v>0</v>
          </cell>
          <cell r="BQ728">
            <v>0</v>
          </cell>
          <cell r="BR728">
            <v>0</v>
          </cell>
          <cell r="BS728">
            <v>0</v>
          </cell>
          <cell r="BT728">
            <v>0</v>
          </cell>
          <cell r="BU728">
            <v>0</v>
          </cell>
          <cell r="BV728">
            <v>0</v>
          </cell>
          <cell r="BW728">
            <v>0</v>
          </cell>
          <cell r="BX728">
            <v>0</v>
          </cell>
          <cell r="BY728">
            <v>0</v>
          </cell>
          <cell r="BZ728">
            <v>0</v>
          </cell>
          <cell r="CA728">
            <v>0</v>
          </cell>
          <cell r="CB728">
            <v>0</v>
          </cell>
          <cell r="CC728">
            <v>0</v>
          </cell>
          <cell r="CD728">
            <v>0</v>
          </cell>
          <cell r="CE728">
            <v>0</v>
          </cell>
          <cell r="CF728">
            <v>0</v>
          </cell>
          <cell r="CG728">
            <v>0</v>
          </cell>
          <cell r="CH728">
            <v>0</v>
          </cell>
          <cell r="CI728">
            <v>0</v>
          </cell>
          <cell r="CJ728">
            <v>0</v>
          </cell>
          <cell r="CK728">
            <v>0</v>
          </cell>
          <cell r="CL728">
            <v>0</v>
          </cell>
          <cell r="CM728">
            <v>0</v>
          </cell>
          <cell r="CN728">
            <v>0</v>
          </cell>
          <cell r="CO728">
            <v>0</v>
          </cell>
          <cell r="CP728">
            <v>0</v>
          </cell>
          <cell r="CQ728">
            <v>0</v>
          </cell>
          <cell r="CR728">
            <v>0</v>
          </cell>
          <cell r="CS728">
            <v>0</v>
          </cell>
          <cell r="CT728">
            <v>0</v>
          </cell>
          <cell r="CU728">
            <v>0</v>
          </cell>
          <cell r="CV728">
            <v>0</v>
          </cell>
          <cell r="CW728">
            <v>0</v>
          </cell>
          <cell r="CX728">
            <v>0</v>
          </cell>
          <cell r="CY728">
            <v>0</v>
          </cell>
          <cell r="CZ728">
            <v>0</v>
          </cell>
          <cell r="DA728">
            <v>0</v>
          </cell>
          <cell r="DB728">
            <v>0</v>
          </cell>
          <cell r="DC728">
            <v>0</v>
          </cell>
          <cell r="DD728">
            <v>0</v>
          </cell>
          <cell r="DE728">
            <v>0</v>
          </cell>
          <cell r="DF728">
            <v>0</v>
          </cell>
          <cell r="DG728">
            <v>0</v>
          </cell>
          <cell r="DH728">
            <v>0</v>
          </cell>
          <cell r="DI728">
            <v>0</v>
          </cell>
          <cell r="DJ728">
            <v>0</v>
          </cell>
          <cell r="DK728">
            <v>0</v>
          </cell>
          <cell r="DL728">
            <v>0</v>
          </cell>
          <cell r="DM728">
            <v>0</v>
          </cell>
          <cell r="DN728">
            <v>0</v>
          </cell>
          <cell r="DO728">
            <v>0</v>
          </cell>
          <cell r="DP728">
            <v>0</v>
          </cell>
          <cell r="DQ728">
            <v>0</v>
          </cell>
          <cell r="DR728">
            <v>0</v>
          </cell>
          <cell r="DS728">
            <v>0</v>
          </cell>
          <cell r="DT728">
            <v>0</v>
          </cell>
          <cell r="DU728">
            <v>0</v>
          </cell>
          <cell r="DV728">
            <v>0</v>
          </cell>
          <cell r="DW728">
            <v>0</v>
          </cell>
          <cell r="DX728">
            <v>0</v>
          </cell>
          <cell r="DY728">
            <v>0</v>
          </cell>
          <cell r="DZ728">
            <v>0</v>
          </cell>
          <cell r="EA728">
            <v>0</v>
          </cell>
          <cell r="EB728">
            <v>0</v>
          </cell>
          <cell r="EC728">
            <v>0</v>
          </cell>
          <cell r="ED728">
            <v>0</v>
          </cell>
          <cell r="EE728">
            <v>0</v>
          </cell>
          <cell r="EF728">
            <v>0</v>
          </cell>
          <cell r="EG728">
            <v>0</v>
          </cell>
          <cell r="EH728">
            <v>0</v>
          </cell>
          <cell r="EI728">
            <v>0</v>
          </cell>
          <cell r="EJ728">
            <v>0</v>
          </cell>
          <cell r="EK728">
            <v>0</v>
          </cell>
          <cell r="EL728">
            <v>0</v>
          </cell>
          <cell r="EM728">
            <v>0</v>
          </cell>
          <cell r="EN728">
            <v>0</v>
          </cell>
          <cell r="EO728">
            <v>0</v>
          </cell>
          <cell r="EP728">
            <v>0</v>
          </cell>
          <cell r="EQ728">
            <v>0</v>
          </cell>
          <cell r="ER728">
            <v>0</v>
          </cell>
          <cell r="ES728">
            <v>0</v>
          </cell>
          <cell r="ET728">
            <v>0</v>
          </cell>
          <cell r="EU728">
            <v>0</v>
          </cell>
          <cell r="EV728">
            <v>0</v>
          </cell>
          <cell r="EW728">
            <v>0</v>
          </cell>
          <cell r="EX728">
            <v>0</v>
          </cell>
          <cell r="EY728">
            <v>0</v>
          </cell>
          <cell r="EZ728">
            <v>0</v>
          </cell>
          <cell r="FA728">
            <v>0</v>
          </cell>
        </row>
        <row r="729">
          <cell r="B729" t="e">
            <v>#N/A</v>
          </cell>
          <cell r="C729" t="e">
            <v>#N/A</v>
          </cell>
          <cell r="D729" t="e">
            <v>#N/A</v>
          </cell>
          <cell r="E729" t="e">
            <v>#N/A</v>
          </cell>
          <cell r="F729" t="e">
            <v>#N/A</v>
          </cell>
          <cell r="G729" t="e">
            <v>#N/A</v>
          </cell>
          <cell r="H729" t="e">
            <v>#N/A</v>
          </cell>
          <cell r="I729" t="e">
            <v>#N/A</v>
          </cell>
          <cell r="J729" t="e">
            <v>#N/A</v>
          </cell>
          <cell r="K729" t="e">
            <v>#N/A</v>
          </cell>
          <cell r="L729" t="e">
            <v>#N/A</v>
          </cell>
          <cell r="M729" t="e">
            <v>#N/A</v>
          </cell>
          <cell r="N729" t="e">
            <v>#N/A</v>
          </cell>
          <cell r="O729" t="e">
            <v>#N/A</v>
          </cell>
          <cell r="P729" t="e">
            <v>#N/A</v>
          </cell>
          <cell r="Q729" t="e">
            <v>#N/A</v>
          </cell>
          <cell r="R729" t="e">
            <v>#N/A</v>
          </cell>
          <cell r="S729" t="e">
            <v>#N/A</v>
          </cell>
          <cell r="T729" t="e">
            <v>#N/A</v>
          </cell>
          <cell r="U729" t="e">
            <v>#N/A</v>
          </cell>
          <cell r="V729" t="e">
            <v>#N/A</v>
          </cell>
          <cell r="W729" t="e">
            <v>#N/A</v>
          </cell>
          <cell r="X729" t="e">
            <v>#N/A</v>
          </cell>
          <cell r="Y729" t="e">
            <v>#N/A</v>
          </cell>
          <cell r="Z729" t="e">
            <v>#N/A</v>
          </cell>
          <cell r="AA729" t="e">
            <v>#N/A</v>
          </cell>
          <cell r="AB729" t="e">
            <v>#N/A</v>
          </cell>
          <cell r="AC729" t="e">
            <v>#N/A</v>
          </cell>
          <cell r="AD729" t="e">
            <v>#N/A</v>
          </cell>
          <cell r="AE729" t="e">
            <v>#N/A</v>
          </cell>
          <cell r="AF729" t="e">
            <v>#N/A</v>
          </cell>
          <cell r="AG729" t="e">
            <v>#N/A</v>
          </cell>
          <cell r="AH729" t="e">
            <v>#N/A</v>
          </cell>
          <cell r="AI729" t="e">
            <v>#N/A</v>
          </cell>
          <cell r="AJ729" t="e">
            <v>#N/A</v>
          </cell>
          <cell r="AK729" t="e">
            <v>#N/A</v>
          </cell>
          <cell r="AL729" t="e">
            <v>#N/A</v>
          </cell>
          <cell r="AM729" t="e">
            <v>#N/A</v>
          </cell>
          <cell r="AN729" t="e">
            <v>#N/A</v>
          </cell>
          <cell r="AO729" t="e">
            <v>#N/A</v>
          </cell>
          <cell r="AP729" t="e">
            <v>#N/A</v>
          </cell>
          <cell r="AQ729" t="e">
            <v>#N/A</v>
          </cell>
          <cell r="AR729" t="e">
            <v>#N/A</v>
          </cell>
          <cell r="AS729" t="e">
            <v>#N/A</v>
          </cell>
          <cell r="AT729" t="e">
            <v>#N/A</v>
          </cell>
          <cell r="AU729" t="e">
            <v>#N/A</v>
          </cell>
          <cell r="AV729" t="e">
            <v>#N/A</v>
          </cell>
          <cell r="AW729" t="e">
            <v>#N/A</v>
          </cell>
          <cell r="AX729" t="e">
            <v>#N/A</v>
          </cell>
          <cell r="AY729" t="e">
            <v>#N/A</v>
          </cell>
          <cell r="AZ729" t="e">
            <v>#N/A</v>
          </cell>
          <cell r="BA729" t="e">
            <v>#N/A</v>
          </cell>
          <cell r="BB729" t="e">
            <v>#N/A</v>
          </cell>
          <cell r="BC729" t="e">
            <v>#N/A</v>
          </cell>
          <cell r="BD729" t="e">
            <v>#N/A</v>
          </cell>
          <cell r="BE729" t="e">
            <v>#N/A</v>
          </cell>
          <cell r="BF729" t="e">
            <v>#N/A</v>
          </cell>
          <cell r="BG729" t="e">
            <v>#N/A</v>
          </cell>
          <cell r="BH729" t="e">
            <v>#N/A</v>
          </cell>
          <cell r="BI729" t="e">
            <v>#N/A</v>
          </cell>
          <cell r="BJ729" t="e">
            <v>#N/A</v>
          </cell>
          <cell r="BK729" t="e">
            <v>#N/A</v>
          </cell>
          <cell r="BL729" t="e">
            <v>#N/A</v>
          </cell>
          <cell r="BM729" t="e">
            <v>#N/A</v>
          </cell>
          <cell r="BN729" t="e">
            <v>#N/A</v>
          </cell>
          <cell r="BO729" t="e">
            <v>#N/A</v>
          </cell>
          <cell r="BP729" t="e">
            <v>#N/A</v>
          </cell>
          <cell r="BQ729" t="e">
            <v>#N/A</v>
          </cell>
          <cell r="BR729" t="e">
            <v>#N/A</v>
          </cell>
          <cell r="BS729" t="e">
            <v>#N/A</v>
          </cell>
          <cell r="BT729" t="e">
            <v>#N/A</v>
          </cell>
          <cell r="BU729" t="e">
            <v>#N/A</v>
          </cell>
          <cell r="BV729" t="e">
            <v>#N/A</v>
          </cell>
          <cell r="BW729" t="e">
            <v>#N/A</v>
          </cell>
          <cell r="BX729" t="e">
            <v>#N/A</v>
          </cell>
          <cell r="BY729" t="e">
            <v>#N/A</v>
          </cell>
          <cell r="BZ729" t="e">
            <v>#N/A</v>
          </cell>
          <cell r="CA729" t="e">
            <v>#N/A</v>
          </cell>
          <cell r="CB729" t="e">
            <v>#N/A</v>
          </cell>
          <cell r="CC729" t="e">
            <v>#N/A</v>
          </cell>
          <cell r="CD729" t="e">
            <v>#N/A</v>
          </cell>
          <cell r="CE729" t="e">
            <v>#N/A</v>
          </cell>
          <cell r="CF729" t="e">
            <v>#N/A</v>
          </cell>
          <cell r="CG729" t="e">
            <v>#N/A</v>
          </cell>
          <cell r="CH729" t="e">
            <v>#N/A</v>
          </cell>
          <cell r="CI729" t="e">
            <v>#N/A</v>
          </cell>
          <cell r="CJ729" t="e">
            <v>#N/A</v>
          </cell>
          <cell r="CK729" t="e">
            <v>#N/A</v>
          </cell>
          <cell r="CL729" t="e">
            <v>#N/A</v>
          </cell>
          <cell r="CM729" t="e">
            <v>#N/A</v>
          </cell>
          <cell r="CN729" t="e">
            <v>#N/A</v>
          </cell>
          <cell r="CO729" t="e">
            <v>#N/A</v>
          </cell>
          <cell r="CP729" t="e">
            <v>#N/A</v>
          </cell>
          <cell r="CQ729" t="e">
            <v>#N/A</v>
          </cell>
          <cell r="CR729" t="e">
            <v>#N/A</v>
          </cell>
          <cell r="CS729" t="e">
            <v>#N/A</v>
          </cell>
          <cell r="CT729" t="e">
            <v>#N/A</v>
          </cell>
          <cell r="CU729" t="e">
            <v>#N/A</v>
          </cell>
          <cell r="CV729" t="e">
            <v>#N/A</v>
          </cell>
          <cell r="CW729" t="e">
            <v>#N/A</v>
          </cell>
          <cell r="CX729" t="e">
            <v>#N/A</v>
          </cell>
          <cell r="CY729" t="e">
            <v>#N/A</v>
          </cell>
          <cell r="CZ729" t="e">
            <v>#N/A</v>
          </cell>
          <cell r="DA729" t="e">
            <v>#N/A</v>
          </cell>
          <cell r="DB729" t="e">
            <v>#N/A</v>
          </cell>
          <cell r="DC729" t="e">
            <v>#N/A</v>
          </cell>
          <cell r="DD729" t="e">
            <v>#N/A</v>
          </cell>
          <cell r="DE729" t="e">
            <v>#N/A</v>
          </cell>
          <cell r="DF729" t="e">
            <v>#N/A</v>
          </cell>
          <cell r="DG729" t="e">
            <v>#N/A</v>
          </cell>
          <cell r="DH729" t="e">
            <v>#N/A</v>
          </cell>
          <cell r="DI729" t="e">
            <v>#N/A</v>
          </cell>
          <cell r="DJ729" t="e">
            <v>#N/A</v>
          </cell>
          <cell r="DK729" t="e">
            <v>#N/A</v>
          </cell>
          <cell r="DL729" t="e">
            <v>#N/A</v>
          </cell>
          <cell r="DM729" t="e">
            <v>#N/A</v>
          </cell>
          <cell r="DN729" t="e">
            <v>#N/A</v>
          </cell>
          <cell r="DO729" t="e">
            <v>#N/A</v>
          </cell>
          <cell r="DP729" t="e">
            <v>#N/A</v>
          </cell>
          <cell r="DQ729" t="e">
            <v>#N/A</v>
          </cell>
          <cell r="DR729" t="e">
            <v>#N/A</v>
          </cell>
          <cell r="DS729" t="e">
            <v>#N/A</v>
          </cell>
          <cell r="DT729" t="e">
            <v>#N/A</v>
          </cell>
          <cell r="DU729" t="e">
            <v>#N/A</v>
          </cell>
          <cell r="DV729" t="e">
            <v>#N/A</v>
          </cell>
          <cell r="DW729" t="e">
            <v>#N/A</v>
          </cell>
          <cell r="DX729" t="e">
            <v>#N/A</v>
          </cell>
          <cell r="DY729" t="e">
            <v>#N/A</v>
          </cell>
          <cell r="DZ729" t="e">
            <v>#N/A</v>
          </cell>
          <cell r="EA729" t="e">
            <v>#N/A</v>
          </cell>
          <cell r="EB729" t="e">
            <v>#N/A</v>
          </cell>
          <cell r="EC729" t="e">
            <v>#N/A</v>
          </cell>
          <cell r="ED729" t="e">
            <v>#N/A</v>
          </cell>
          <cell r="EE729" t="e">
            <v>#N/A</v>
          </cell>
          <cell r="EF729" t="e">
            <v>#N/A</v>
          </cell>
          <cell r="EG729" t="e">
            <v>#N/A</v>
          </cell>
          <cell r="EH729" t="e">
            <v>#N/A</v>
          </cell>
          <cell r="EI729" t="e">
            <v>#N/A</v>
          </cell>
          <cell r="EJ729" t="e">
            <v>#N/A</v>
          </cell>
          <cell r="EK729" t="e">
            <v>#N/A</v>
          </cell>
          <cell r="EL729" t="e">
            <v>#N/A</v>
          </cell>
          <cell r="EM729" t="e">
            <v>#N/A</v>
          </cell>
          <cell r="EN729" t="e">
            <v>#N/A</v>
          </cell>
          <cell r="EO729" t="e">
            <v>#N/A</v>
          </cell>
          <cell r="EP729" t="e">
            <v>#N/A</v>
          </cell>
          <cell r="EQ729" t="e">
            <v>#N/A</v>
          </cell>
          <cell r="ER729" t="e">
            <v>#N/A</v>
          </cell>
          <cell r="ES729" t="e">
            <v>#N/A</v>
          </cell>
          <cell r="ET729" t="e">
            <v>#N/A</v>
          </cell>
          <cell r="EU729" t="e">
            <v>#N/A</v>
          </cell>
          <cell r="EV729" t="e">
            <v>#N/A</v>
          </cell>
          <cell r="EW729" t="e">
            <v>#N/A</v>
          </cell>
          <cell r="EX729" t="e">
            <v>#N/A</v>
          </cell>
          <cell r="EY729" t="e">
            <v>#N/A</v>
          </cell>
          <cell r="EZ729" t="e">
            <v>#N/A</v>
          </cell>
          <cell r="FA729" t="e">
            <v>#N/A</v>
          </cell>
          <cell r="FC729" t="e">
            <v>#N/A</v>
          </cell>
        </row>
        <row r="730">
          <cell r="B730" t="e">
            <v>#N/A</v>
          </cell>
          <cell r="C730" t="e">
            <v>#N/A</v>
          </cell>
          <cell r="D730" t="e">
            <v>#N/A</v>
          </cell>
          <cell r="E730" t="e">
            <v>#N/A</v>
          </cell>
          <cell r="F730" t="e">
            <v>#N/A</v>
          </cell>
          <cell r="G730" t="e">
            <v>#N/A</v>
          </cell>
          <cell r="H730" t="e">
            <v>#N/A</v>
          </cell>
          <cell r="I730" t="e">
            <v>#N/A</v>
          </cell>
          <cell r="J730" t="e">
            <v>#N/A</v>
          </cell>
          <cell r="K730" t="e">
            <v>#N/A</v>
          </cell>
          <cell r="L730" t="e">
            <v>#N/A</v>
          </cell>
          <cell r="M730" t="e">
            <v>#N/A</v>
          </cell>
          <cell r="N730" t="e">
            <v>#N/A</v>
          </cell>
          <cell r="O730" t="e">
            <v>#N/A</v>
          </cell>
          <cell r="P730" t="e">
            <v>#N/A</v>
          </cell>
          <cell r="Q730" t="e">
            <v>#N/A</v>
          </cell>
          <cell r="R730" t="e">
            <v>#N/A</v>
          </cell>
          <cell r="S730" t="e">
            <v>#N/A</v>
          </cell>
          <cell r="T730" t="e">
            <v>#N/A</v>
          </cell>
          <cell r="U730" t="e">
            <v>#N/A</v>
          </cell>
          <cell r="V730" t="e">
            <v>#N/A</v>
          </cell>
          <cell r="W730" t="e">
            <v>#N/A</v>
          </cell>
          <cell r="X730" t="e">
            <v>#N/A</v>
          </cell>
          <cell r="Y730" t="e">
            <v>#N/A</v>
          </cell>
          <cell r="Z730" t="e">
            <v>#N/A</v>
          </cell>
          <cell r="AA730" t="e">
            <v>#N/A</v>
          </cell>
          <cell r="AB730" t="e">
            <v>#N/A</v>
          </cell>
          <cell r="AC730" t="e">
            <v>#N/A</v>
          </cell>
          <cell r="AD730" t="e">
            <v>#N/A</v>
          </cell>
          <cell r="AE730" t="e">
            <v>#N/A</v>
          </cell>
          <cell r="AF730" t="e">
            <v>#N/A</v>
          </cell>
          <cell r="AG730" t="e">
            <v>#N/A</v>
          </cell>
          <cell r="AH730" t="e">
            <v>#N/A</v>
          </cell>
          <cell r="AI730" t="e">
            <v>#N/A</v>
          </cell>
          <cell r="AJ730" t="e">
            <v>#N/A</v>
          </cell>
          <cell r="AK730" t="e">
            <v>#N/A</v>
          </cell>
          <cell r="AL730" t="e">
            <v>#N/A</v>
          </cell>
          <cell r="AM730" t="e">
            <v>#N/A</v>
          </cell>
          <cell r="AN730" t="e">
            <v>#N/A</v>
          </cell>
          <cell r="AO730" t="e">
            <v>#N/A</v>
          </cell>
          <cell r="AP730" t="e">
            <v>#N/A</v>
          </cell>
          <cell r="AQ730" t="e">
            <v>#N/A</v>
          </cell>
          <cell r="AR730" t="e">
            <v>#N/A</v>
          </cell>
          <cell r="AS730" t="e">
            <v>#N/A</v>
          </cell>
          <cell r="AT730" t="e">
            <v>#N/A</v>
          </cell>
          <cell r="AU730" t="e">
            <v>#N/A</v>
          </cell>
          <cell r="AV730" t="e">
            <v>#N/A</v>
          </cell>
          <cell r="AW730" t="e">
            <v>#N/A</v>
          </cell>
          <cell r="AX730" t="e">
            <v>#N/A</v>
          </cell>
          <cell r="AY730" t="e">
            <v>#N/A</v>
          </cell>
          <cell r="AZ730" t="e">
            <v>#N/A</v>
          </cell>
          <cell r="BA730" t="e">
            <v>#N/A</v>
          </cell>
          <cell r="BB730" t="e">
            <v>#N/A</v>
          </cell>
          <cell r="BC730" t="e">
            <v>#N/A</v>
          </cell>
          <cell r="BD730" t="e">
            <v>#N/A</v>
          </cell>
          <cell r="BE730" t="e">
            <v>#N/A</v>
          </cell>
          <cell r="BF730" t="e">
            <v>#N/A</v>
          </cell>
          <cell r="BG730" t="e">
            <v>#N/A</v>
          </cell>
          <cell r="BH730" t="e">
            <v>#N/A</v>
          </cell>
          <cell r="BI730" t="e">
            <v>#N/A</v>
          </cell>
          <cell r="BJ730" t="e">
            <v>#N/A</v>
          </cell>
          <cell r="BK730" t="e">
            <v>#N/A</v>
          </cell>
          <cell r="BL730" t="e">
            <v>#N/A</v>
          </cell>
          <cell r="BM730" t="e">
            <v>#N/A</v>
          </cell>
          <cell r="BN730" t="e">
            <v>#N/A</v>
          </cell>
          <cell r="BO730" t="e">
            <v>#N/A</v>
          </cell>
          <cell r="BP730" t="e">
            <v>#N/A</v>
          </cell>
          <cell r="BQ730" t="e">
            <v>#N/A</v>
          </cell>
          <cell r="BR730" t="e">
            <v>#N/A</v>
          </cell>
          <cell r="BS730" t="e">
            <v>#N/A</v>
          </cell>
          <cell r="BT730" t="e">
            <v>#N/A</v>
          </cell>
          <cell r="BU730" t="e">
            <v>#N/A</v>
          </cell>
          <cell r="BV730" t="e">
            <v>#N/A</v>
          </cell>
          <cell r="BW730" t="e">
            <v>#N/A</v>
          </cell>
          <cell r="BX730" t="e">
            <v>#N/A</v>
          </cell>
          <cell r="BY730" t="e">
            <v>#N/A</v>
          </cell>
          <cell r="BZ730" t="e">
            <v>#N/A</v>
          </cell>
          <cell r="CA730" t="e">
            <v>#N/A</v>
          </cell>
          <cell r="CB730" t="e">
            <v>#N/A</v>
          </cell>
          <cell r="CC730" t="e">
            <v>#N/A</v>
          </cell>
          <cell r="CD730" t="e">
            <v>#N/A</v>
          </cell>
          <cell r="CE730" t="e">
            <v>#N/A</v>
          </cell>
          <cell r="CF730" t="e">
            <v>#N/A</v>
          </cell>
          <cell r="CG730" t="e">
            <v>#N/A</v>
          </cell>
          <cell r="CH730" t="e">
            <v>#N/A</v>
          </cell>
          <cell r="CI730" t="e">
            <v>#N/A</v>
          </cell>
          <cell r="CJ730" t="e">
            <v>#N/A</v>
          </cell>
          <cell r="CK730" t="e">
            <v>#N/A</v>
          </cell>
          <cell r="CL730" t="e">
            <v>#N/A</v>
          </cell>
          <cell r="CM730" t="e">
            <v>#N/A</v>
          </cell>
          <cell r="CN730" t="e">
            <v>#N/A</v>
          </cell>
          <cell r="CO730" t="e">
            <v>#N/A</v>
          </cell>
          <cell r="CP730" t="e">
            <v>#N/A</v>
          </cell>
          <cell r="CQ730" t="e">
            <v>#N/A</v>
          </cell>
          <cell r="CR730" t="e">
            <v>#N/A</v>
          </cell>
          <cell r="CS730" t="e">
            <v>#N/A</v>
          </cell>
          <cell r="CT730" t="e">
            <v>#N/A</v>
          </cell>
          <cell r="CU730" t="e">
            <v>#N/A</v>
          </cell>
          <cell r="CV730" t="e">
            <v>#N/A</v>
          </cell>
          <cell r="CW730" t="e">
            <v>#N/A</v>
          </cell>
          <cell r="CX730" t="e">
            <v>#N/A</v>
          </cell>
          <cell r="CY730" t="e">
            <v>#N/A</v>
          </cell>
          <cell r="CZ730" t="e">
            <v>#N/A</v>
          </cell>
          <cell r="DA730" t="e">
            <v>#N/A</v>
          </cell>
          <cell r="DB730" t="e">
            <v>#N/A</v>
          </cell>
          <cell r="DC730" t="e">
            <v>#N/A</v>
          </cell>
          <cell r="DD730" t="e">
            <v>#N/A</v>
          </cell>
          <cell r="DE730" t="e">
            <v>#N/A</v>
          </cell>
          <cell r="DF730" t="e">
            <v>#N/A</v>
          </cell>
          <cell r="DG730" t="e">
            <v>#N/A</v>
          </cell>
          <cell r="DH730" t="e">
            <v>#N/A</v>
          </cell>
          <cell r="DI730" t="e">
            <v>#N/A</v>
          </cell>
          <cell r="DJ730" t="e">
            <v>#N/A</v>
          </cell>
          <cell r="DK730" t="e">
            <v>#N/A</v>
          </cell>
          <cell r="DL730" t="e">
            <v>#N/A</v>
          </cell>
          <cell r="DM730" t="e">
            <v>#N/A</v>
          </cell>
          <cell r="DN730" t="e">
            <v>#N/A</v>
          </cell>
          <cell r="DO730" t="e">
            <v>#N/A</v>
          </cell>
          <cell r="DP730" t="e">
            <v>#N/A</v>
          </cell>
          <cell r="DQ730" t="e">
            <v>#N/A</v>
          </cell>
          <cell r="DR730" t="e">
            <v>#N/A</v>
          </cell>
          <cell r="DS730" t="e">
            <v>#N/A</v>
          </cell>
          <cell r="DT730" t="e">
            <v>#N/A</v>
          </cell>
          <cell r="DU730" t="e">
            <v>#N/A</v>
          </cell>
          <cell r="DV730" t="e">
            <v>#N/A</v>
          </cell>
          <cell r="DW730" t="e">
            <v>#N/A</v>
          </cell>
          <cell r="DX730" t="e">
            <v>#N/A</v>
          </cell>
          <cell r="DY730" t="e">
            <v>#N/A</v>
          </cell>
          <cell r="DZ730" t="e">
            <v>#N/A</v>
          </cell>
          <cell r="EA730" t="e">
            <v>#N/A</v>
          </cell>
          <cell r="EB730" t="e">
            <v>#N/A</v>
          </cell>
          <cell r="EC730" t="e">
            <v>#N/A</v>
          </cell>
          <cell r="ED730" t="e">
            <v>#N/A</v>
          </cell>
          <cell r="EE730" t="e">
            <v>#N/A</v>
          </cell>
          <cell r="EF730" t="e">
            <v>#N/A</v>
          </cell>
          <cell r="EG730" t="e">
            <v>#N/A</v>
          </cell>
          <cell r="EH730" t="e">
            <v>#N/A</v>
          </cell>
          <cell r="EI730" t="e">
            <v>#N/A</v>
          </cell>
          <cell r="EJ730" t="e">
            <v>#N/A</v>
          </cell>
          <cell r="EK730" t="e">
            <v>#N/A</v>
          </cell>
          <cell r="EL730" t="e">
            <v>#N/A</v>
          </cell>
          <cell r="EM730" t="e">
            <v>#N/A</v>
          </cell>
          <cell r="EN730" t="e">
            <v>#N/A</v>
          </cell>
          <cell r="EO730" t="e">
            <v>#N/A</v>
          </cell>
          <cell r="EP730" t="e">
            <v>#N/A</v>
          </cell>
          <cell r="EQ730" t="e">
            <v>#N/A</v>
          </cell>
          <cell r="ER730" t="e">
            <v>#N/A</v>
          </cell>
          <cell r="ES730" t="e">
            <v>#N/A</v>
          </cell>
          <cell r="ET730" t="e">
            <v>#N/A</v>
          </cell>
          <cell r="EU730" t="e">
            <v>#N/A</v>
          </cell>
          <cell r="EV730" t="e">
            <v>#N/A</v>
          </cell>
          <cell r="EW730" t="e">
            <v>#N/A</v>
          </cell>
          <cell r="EX730" t="e">
            <v>#N/A</v>
          </cell>
          <cell r="EY730" t="e">
            <v>#N/A</v>
          </cell>
          <cell r="EZ730" t="e">
            <v>#N/A</v>
          </cell>
          <cell r="FA730" t="e">
            <v>#N/A</v>
          </cell>
          <cell r="FC730" t="e">
            <v>#N/A</v>
          </cell>
        </row>
        <row r="733">
          <cell r="B733">
            <v>0</v>
          </cell>
          <cell r="C733">
            <v>0</v>
          </cell>
          <cell r="D733">
            <v>0</v>
          </cell>
          <cell r="E733">
            <v>0</v>
          </cell>
          <cell r="F733">
            <v>0</v>
          </cell>
          <cell r="G733">
            <v>0</v>
          </cell>
          <cell r="H733">
            <v>0</v>
          </cell>
          <cell r="I733">
            <v>0</v>
          </cell>
          <cell r="J733">
            <v>0</v>
          </cell>
          <cell r="K733">
            <v>0</v>
          </cell>
          <cell r="L733">
            <v>0</v>
          </cell>
          <cell r="M733">
            <v>0</v>
          </cell>
          <cell r="N733">
            <v>0</v>
          </cell>
          <cell r="O733">
            <v>0</v>
          </cell>
          <cell r="P733">
            <v>0</v>
          </cell>
          <cell r="Q733">
            <v>0</v>
          </cell>
          <cell r="R733">
            <v>0</v>
          </cell>
          <cell r="S733">
            <v>0</v>
          </cell>
          <cell r="T733">
            <v>0</v>
          </cell>
          <cell r="U733">
            <v>0</v>
          </cell>
          <cell r="V733">
            <v>0</v>
          </cell>
          <cell r="W733">
            <v>0</v>
          </cell>
          <cell r="X733">
            <v>0</v>
          </cell>
          <cell r="Y733">
            <v>0</v>
          </cell>
          <cell r="Z733">
            <v>0</v>
          </cell>
          <cell r="AA733">
            <v>0</v>
          </cell>
          <cell r="AB733">
            <v>0</v>
          </cell>
          <cell r="AC733">
            <v>0</v>
          </cell>
          <cell r="AD733">
            <v>0</v>
          </cell>
          <cell r="AE733">
            <v>0</v>
          </cell>
          <cell r="AF733">
            <v>0</v>
          </cell>
          <cell r="AG733">
            <v>0</v>
          </cell>
          <cell r="AH733">
            <v>0</v>
          </cell>
          <cell r="AI733">
            <v>0</v>
          </cell>
          <cell r="AJ733">
            <v>0</v>
          </cell>
          <cell r="AK733">
            <v>0</v>
          </cell>
          <cell r="AL733">
            <v>0</v>
          </cell>
          <cell r="AM733">
            <v>0</v>
          </cell>
          <cell r="AN733">
            <v>0</v>
          </cell>
          <cell r="AO733">
            <v>0</v>
          </cell>
          <cell r="AP733">
            <v>0</v>
          </cell>
          <cell r="AQ733">
            <v>0</v>
          </cell>
          <cell r="AR733">
            <v>0</v>
          </cell>
          <cell r="AS733">
            <v>0</v>
          </cell>
          <cell r="AT733">
            <v>0</v>
          </cell>
          <cell r="AU733">
            <v>0</v>
          </cell>
          <cell r="AV733">
            <v>0</v>
          </cell>
          <cell r="AW733">
            <v>0</v>
          </cell>
          <cell r="AX733">
            <v>0</v>
          </cell>
          <cell r="AY733">
            <v>0</v>
          </cell>
          <cell r="AZ733">
            <v>0</v>
          </cell>
          <cell r="BA733">
            <v>0</v>
          </cell>
          <cell r="BB733">
            <v>0</v>
          </cell>
          <cell r="BC733">
            <v>0</v>
          </cell>
          <cell r="BD733">
            <v>0</v>
          </cell>
          <cell r="BE733">
            <v>0</v>
          </cell>
          <cell r="BF733">
            <v>0</v>
          </cell>
          <cell r="BG733">
            <v>0</v>
          </cell>
          <cell r="BH733">
            <v>0</v>
          </cell>
          <cell r="BI733">
            <v>0</v>
          </cell>
          <cell r="BJ733">
            <v>0</v>
          </cell>
          <cell r="BK733">
            <v>0</v>
          </cell>
          <cell r="BL733">
            <v>0</v>
          </cell>
          <cell r="BM733">
            <v>0</v>
          </cell>
          <cell r="BN733">
            <v>0</v>
          </cell>
          <cell r="BO733">
            <v>0</v>
          </cell>
          <cell r="BP733">
            <v>0</v>
          </cell>
          <cell r="BQ733">
            <v>0</v>
          </cell>
          <cell r="BR733">
            <v>0</v>
          </cell>
          <cell r="BS733">
            <v>0</v>
          </cell>
          <cell r="BT733">
            <v>0</v>
          </cell>
          <cell r="BU733">
            <v>0</v>
          </cell>
          <cell r="BV733">
            <v>0</v>
          </cell>
          <cell r="BW733">
            <v>0</v>
          </cell>
          <cell r="BX733">
            <v>0</v>
          </cell>
          <cell r="BY733">
            <v>0</v>
          </cell>
          <cell r="BZ733">
            <v>0</v>
          </cell>
          <cell r="CA733">
            <v>0</v>
          </cell>
          <cell r="CB733">
            <v>0</v>
          </cell>
          <cell r="CC733">
            <v>0</v>
          </cell>
          <cell r="CD733">
            <v>0</v>
          </cell>
          <cell r="CE733">
            <v>0</v>
          </cell>
          <cell r="CF733">
            <v>0</v>
          </cell>
          <cell r="CG733">
            <v>0</v>
          </cell>
          <cell r="CH733">
            <v>0</v>
          </cell>
          <cell r="CI733">
            <v>0</v>
          </cell>
          <cell r="CJ733">
            <v>0</v>
          </cell>
          <cell r="CK733">
            <v>0</v>
          </cell>
          <cell r="CL733">
            <v>0</v>
          </cell>
          <cell r="CM733">
            <v>0</v>
          </cell>
          <cell r="CN733">
            <v>0</v>
          </cell>
          <cell r="CO733">
            <v>0</v>
          </cell>
          <cell r="CP733">
            <v>0</v>
          </cell>
          <cell r="CQ733">
            <v>0</v>
          </cell>
          <cell r="CR733">
            <v>0</v>
          </cell>
          <cell r="CS733">
            <v>0</v>
          </cell>
          <cell r="CT733">
            <v>0</v>
          </cell>
          <cell r="CU733">
            <v>0</v>
          </cell>
          <cell r="CV733">
            <v>0</v>
          </cell>
          <cell r="CW733">
            <v>0</v>
          </cell>
          <cell r="CX733">
            <v>0</v>
          </cell>
          <cell r="CY733">
            <v>0</v>
          </cell>
          <cell r="CZ733">
            <v>0</v>
          </cell>
          <cell r="DA733">
            <v>0</v>
          </cell>
          <cell r="DB733">
            <v>0</v>
          </cell>
          <cell r="DC733">
            <v>0</v>
          </cell>
          <cell r="DD733">
            <v>0</v>
          </cell>
          <cell r="DE733">
            <v>0</v>
          </cell>
          <cell r="DF733">
            <v>0</v>
          </cell>
          <cell r="DG733">
            <v>0</v>
          </cell>
          <cell r="DH733">
            <v>0</v>
          </cell>
          <cell r="DI733">
            <v>0</v>
          </cell>
          <cell r="DJ733">
            <v>0</v>
          </cell>
          <cell r="DK733">
            <v>0</v>
          </cell>
          <cell r="DL733">
            <v>0</v>
          </cell>
          <cell r="DM733">
            <v>0</v>
          </cell>
          <cell r="DN733">
            <v>0</v>
          </cell>
          <cell r="DO733">
            <v>0</v>
          </cell>
          <cell r="DP733">
            <v>0</v>
          </cell>
          <cell r="DQ733">
            <v>0</v>
          </cell>
          <cell r="DR733">
            <v>0</v>
          </cell>
          <cell r="DS733">
            <v>0</v>
          </cell>
          <cell r="DT733">
            <v>0</v>
          </cell>
          <cell r="DU733">
            <v>0</v>
          </cell>
          <cell r="DV733">
            <v>0</v>
          </cell>
          <cell r="DW733">
            <v>0</v>
          </cell>
          <cell r="DX733">
            <v>0</v>
          </cell>
          <cell r="DY733">
            <v>0</v>
          </cell>
          <cell r="DZ733">
            <v>0</v>
          </cell>
          <cell r="EA733">
            <v>0</v>
          </cell>
          <cell r="EB733">
            <v>0</v>
          </cell>
          <cell r="EC733">
            <v>0</v>
          </cell>
          <cell r="ED733">
            <v>0</v>
          </cell>
          <cell r="EE733">
            <v>0</v>
          </cell>
          <cell r="EF733">
            <v>0</v>
          </cell>
          <cell r="EG733">
            <v>0</v>
          </cell>
          <cell r="EH733">
            <v>0</v>
          </cell>
          <cell r="EI733">
            <v>0</v>
          </cell>
          <cell r="EJ733">
            <v>0</v>
          </cell>
          <cell r="EK733">
            <v>0</v>
          </cell>
          <cell r="EL733">
            <v>0</v>
          </cell>
          <cell r="EM733">
            <v>0</v>
          </cell>
          <cell r="EN733">
            <v>0</v>
          </cell>
          <cell r="EO733">
            <v>0</v>
          </cell>
          <cell r="EP733">
            <v>0</v>
          </cell>
          <cell r="EQ733">
            <v>0</v>
          </cell>
          <cell r="ER733">
            <v>0</v>
          </cell>
          <cell r="ES733">
            <v>0</v>
          </cell>
          <cell r="ET733">
            <v>0</v>
          </cell>
          <cell r="EU733">
            <v>0</v>
          </cell>
          <cell r="EV733">
            <v>0</v>
          </cell>
          <cell r="EW733">
            <v>0</v>
          </cell>
          <cell r="EX733">
            <v>0</v>
          </cell>
          <cell r="EY733">
            <v>0</v>
          </cell>
          <cell r="EZ733">
            <v>0</v>
          </cell>
          <cell r="FA733">
            <v>0</v>
          </cell>
        </row>
        <row r="734">
          <cell r="B734">
            <v>0</v>
          </cell>
          <cell r="C734">
            <v>0</v>
          </cell>
          <cell r="D734">
            <v>0</v>
          </cell>
          <cell r="E734">
            <v>0</v>
          </cell>
          <cell r="F734">
            <v>0</v>
          </cell>
          <cell r="G734">
            <v>0</v>
          </cell>
          <cell r="H734">
            <v>0</v>
          </cell>
          <cell r="I734">
            <v>0</v>
          </cell>
          <cell r="J734">
            <v>0</v>
          </cell>
          <cell r="K734">
            <v>0</v>
          </cell>
          <cell r="L734">
            <v>0</v>
          </cell>
          <cell r="M734">
            <v>0</v>
          </cell>
          <cell r="N734">
            <v>0</v>
          </cell>
          <cell r="O734">
            <v>0</v>
          </cell>
          <cell r="P734">
            <v>0</v>
          </cell>
          <cell r="Q734">
            <v>0</v>
          </cell>
          <cell r="R734">
            <v>0</v>
          </cell>
          <cell r="S734">
            <v>0</v>
          </cell>
          <cell r="T734">
            <v>0</v>
          </cell>
          <cell r="U734">
            <v>0</v>
          </cell>
          <cell r="V734">
            <v>0</v>
          </cell>
          <cell r="W734">
            <v>0</v>
          </cell>
          <cell r="X734">
            <v>0</v>
          </cell>
          <cell r="Y734">
            <v>0</v>
          </cell>
          <cell r="Z734">
            <v>0</v>
          </cell>
          <cell r="AA734">
            <v>0</v>
          </cell>
          <cell r="AB734">
            <v>0</v>
          </cell>
          <cell r="AC734">
            <v>0</v>
          </cell>
          <cell r="AD734">
            <v>0</v>
          </cell>
          <cell r="AE734">
            <v>0</v>
          </cell>
          <cell r="AF734">
            <v>0</v>
          </cell>
          <cell r="AG734">
            <v>0</v>
          </cell>
          <cell r="AH734">
            <v>0</v>
          </cell>
          <cell r="AI734">
            <v>0</v>
          </cell>
          <cell r="AJ734">
            <v>0</v>
          </cell>
          <cell r="AK734">
            <v>0</v>
          </cell>
          <cell r="AL734">
            <v>0</v>
          </cell>
          <cell r="AM734">
            <v>0</v>
          </cell>
          <cell r="AN734">
            <v>0</v>
          </cell>
          <cell r="AO734">
            <v>0</v>
          </cell>
          <cell r="AP734">
            <v>0</v>
          </cell>
          <cell r="AQ734">
            <v>0</v>
          </cell>
          <cell r="AR734">
            <v>0</v>
          </cell>
          <cell r="AS734">
            <v>0</v>
          </cell>
          <cell r="AT734">
            <v>0</v>
          </cell>
          <cell r="AU734">
            <v>0</v>
          </cell>
          <cell r="AV734">
            <v>0</v>
          </cell>
          <cell r="AW734">
            <v>0</v>
          </cell>
          <cell r="AX734">
            <v>0</v>
          </cell>
          <cell r="AY734">
            <v>0</v>
          </cell>
          <cell r="AZ734">
            <v>0</v>
          </cell>
          <cell r="BA734">
            <v>0</v>
          </cell>
          <cell r="BB734">
            <v>0</v>
          </cell>
          <cell r="BC734">
            <v>0</v>
          </cell>
          <cell r="BD734">
            <v>0</v>
          </cell>
          <cell r="BE734">
            <v>0</v>
          </cell>
          <cell r="BF734">
            <v>0</v>
          </cell>
          <cell r="BG734">
            <v>0</v>
          </cell>
          <cell r="BH734">
            <v>0</v>
          </cell>
          <cell r="BI734">
            <v>0</v>
          </cell>
          <cell r="BJ734">
            <v>0</v>
          </cell>
          <cell r="BK734">
            <v>0</v>
          </cell>
          <cell r="BL734">
            <v>0</v>
          </cell>
          <cell r="BM734">
            <v>0</v>
          </cell>
          <cell r="BN734">
            <v>0</v>
          </cell>
          <cell r="BO734">
            <v>0</v>
          </cell>
          <cell r="BP734">
            <v>0</v>
          </cell>
          <cell r="BQ734">
            <v>0</v>
          </cell>
          <cell r="BR734">
            <v>0</v>
          </cell>
          <cell r="BS734">
            <v>0</v>
          </cell>
          <cell r="BT734">
            <v>0</v>
          </cell>
          <cell r="BU734">
            <v>0</v>
          </cell>
          <cell r="BV734">
            <v>0</v>
          </cell>
          <cell r="BW734">
            <v>0</v>
          </cell>
          <cell r="BX734">
            <v>0</v>
          </cell>
          <cell r="BY734">
            <v>0</v>
          </cell>
          <cell r="BZ734">
            <v>0</v>
          </cell>
          <cell r="CA734">
            <v>0</v>
          </cell>
          <cell r="CB734">
            <v>0</v>
          </cell>
          <cell r="CC734">
            <v>0</v>
          </cell>
          <cell r="CD734">
            <v>0</v>
          </cell>
          <cell r="CE734">
            <v>0</v>
          </cell>
          <cell r="CF734">
            <v>0</v>
          </cell>
          <cell r="CG734">
            <v>0</v>
          </cell>
          <cell r="CH734">
            <v>0</v>
          </cell>
          <cell r="CI734">
            <v>0</v>
          </cell>
          <cell r="CJ734">
            <v>0</v>
          </cell>
          <cell r="CK734">
            <v>0</v>
          </cell>
          <cell r="CL734">
            <v>0</v>
          </cell>
          <cell r="CM734">
            <v>0</v>
          </cell>
          <cell r="CN734">
            <v>0</v>
          </cell>
          <cell r="CO734">
            <v>0</v>
          </cell>
          <cell r="CP734">
            <v>0</v>
          </cell>
          <cell r="CQ734">
            <v>0</v>
          </cell>
          <cell r="CR734">
            <v>0</v>
          </cell>
          <cell r="CS734">
            <v>0</v>
          </cell>
          <cell r="CT734">
            <v>0</v>
          </cell>
          <cell r="CU734">
            <v>0</v>
          </cell>
          <cell r="CV734">
            <v>0</v>
          </cell>
          <cell r="CW734">
            <v>0</v>
          </cell>
          <cell r="CX734">
            <v>0</v>
          </cell>
          <cell r="CY734">
            <v>0</v>
          </cell>
          <cell r="CZ734">
            <v>0</v>
          </cell>
          <cell r="DA734">
            <v>0</v>
          </cell>
          <cell r="DB734">
            <v>0</v>
          </cell>
          <cell r="DC734">
            <v>0</v>
          </cell>
          <cell r="DD734">
            <v>0</v>
          </cell>
          <cell r="DE734">
            <v>0</v>
          </cell>
          <cell r="DF734">
            <v>0</v>
          </cell>
          <cell r="DG734">
            <v>0</v>
          </cell>
          <cell r="DH734">
            <v>0</v>
          </cell>
          <cell r="DI734">
            <v>0</v>
          </cell>
          <cell r="DJ734">
            <v>0</v>
          </cell>
          <cell r="DK734">
            <v>0</v>
          </cell>
          <cell r="DL734">
            <v>0</v>
          </cell>
          <cell r="DM734">
            <v>0</v>
          </cell>
          <cell r="DN734">
            <v>0</v>
          </cell>
          <cell r="DO734">
            <v>0</v>
          </cell>
          <cell r="DP734">
            <v>0</v>
          </cell>
          <cell r="DQ734">
            <v>0</v>
          </cell>
          <cell r="DR734">
            <v>0</v>
          </cell>
          <cell r="DS734">
            <v>0</v>
          </cell>
          <cell r="DT734">
            <v>0</v>
          </cell>
          <cell r="DU734">
            <v>0</v>
          </cell>
          <cell r="DV734">
            <v>0</v>
          </cell>
          <cell r="DW734">
            <v>0</v>
          </cell>
          <cell r="DX734">
            <v>0</v>
          </cell>
          <cell r="DY734">
            <v>0</v>
          </cell>
          <cell r="DZ734">
            <v>0</v>
          </cell>
          <cell r="EA734">
            <v>0</v>
          </cell>
          <cell r="EB734">
            <v>0</v>
          </cell>
          <cell r="EC734">
            <v>0</v>
          </cell>
          <cell r="ED734">
            <v>0</v>
          </cell>
          <cell r="EE734">
            <v>0</v>
          </cell>
          <cell r="EF734">
            <v>0</v>
          </cell>
          <cell r="EG734">
            <v>0</v>
          </cell>
          <cell r="EH734">
            <v>0</v>
          </cell>
          <cell r="EI734">
            <v>0</v>
          </cell>
          <cell r="EJ734">
            <v>0</v>
          </cell>
          <cell r="EK734">
            <v>0</v>
          </cell>
          <cell r="EL734">
            <v>0</v>
          </cell>
          <cell r="EM734">
            <v>0</v>
          </cell>
          <cell r="EN734">
            <v>0</v>
          </cell>
          <cell r="EO734">
            <v>0</v>
          </cell>
          <cell r="EP734">
            <v>0</v>
          </cell>
          <cell r="EQ734">
            <v>0</v>
          </cell>
          <cell r="ER734">
            <v>0</v>
          </cell>
          <cell r="ES734">
            <v>0</v>
          </cell>
          <cell r="ET734">
            <v>0</v>
          </cell>
          <cell r="EU734">
            <v>0</v>
          </cell>
          <cell r="EV734">
            <v>0</v>
          </cell>
          <cell r="EW734">
            <v>0</v>
          </cell>
          <cell r="EX734">
            <v>0</v>
          </cell>
          <cell r="EY734">
            <v>0</v>
          </cell>
          <cell r="EZ734">
            <v>0</v>
          </cell>
          <cell r="FA734">
            <v>0</v>
          </cell>
          <cell r="FC734">
            <v>0</v>
          </cell>
        </row>
        <row r="735">
          <cell r="B735">
            <v>0</v>
          </cell>
          <cell r="C735">
            <v>0</v>
          </cell>
          <cell r="D735">
            <v>0</v>
          </cell>
          <cell r="E735">
            <v>0</v>
          </cell>
          <cell r="F735">
            <v>0</v>
          </cell>
          <cell r="G735">
            <v>0</v>
          </cell>
          <cell r="H735">
            <v>0</v>
          </cell>
          <cell r="I735">
            <v>0</v>
          </cell>
          <cell r="J735">
            <v>0</v>
          </cell>
          <cell r="K735">
            <v>0</v>
          </cell>
          <cell r="L735">
            <v>0</v>
          </cell>
          <cell r="M735">
            <v>0</v>
          </cell>
          <cell r="N735">
            <v>0</v>
          </cell>
          <cell r="O735">
            <v>0</v>
          </cell>
          <cell r="P735">
            <v>0</v>
          </cell>
          <cell r="Q735">
            <v>0</v>
          </cell>
          <cell r="R735">
            <v>0</v>
          </cell>
          <cell r="S735">
            <v>0</v>
          </cell>
          <cell r="T735">
            <v>0</v>
          </cell>
          <cell r="U735">
            <v>0</v>
          </cell>
          <cell r="V735">
            <v>0</v>
          </cell>
          <cell r="W735">
            <v>0</v>
          </cell>
          <cell r="X735">
            <v>0</v>
          </cell>
          <cell r="Y735">
            <v>0</v>
          </cell>
          <cell r="Z735">
            <v>0</v>
          </cell>
          <cell r="AA735">
            <v>0</v>
          </cell>
          <cell r="AB735">
            <v>0</v>
          </cell>
          <cell r="AC735">
            <v>0</v>
          </cell>
          <cell r="AD735">
            <v>0</v>
          </cell>
          <cell r="AE735">
            <v>0</v>
          </cell>
          <cell r="AF735">
            <v>0</v>
          </cell>
          <cell r="AG735">
            <v>0</v>
          </cell>
          <cell r="AH735">
            <v>0</v>
          </cell>
          <cell r="AI735">
            <v>0</v>
          </cell>
          <cell r="AJ735">
            <v>0</v>
          </cell>
          <cell r="AK735">
            <v>0</v>
          </cell>
          <cell r="AL735">
            <v>0</v>
          </cell>
          <cell r="AM735">
            <v>0</v>
          </cell>
          <cell r="AN735">
            <v>0</v>
          </cell>
          <cell r="AO735">
            <v>0</v>
          </cell>
          <cell r="AP735">
            <v>0</v>
          </cell>
          <cell r="AQ735">
            <v>0</v>
          </cell>
          <cell r="AR735">
            <v>0</v>
          </cell>
          <cell r="AS735">
            <v>0</v>
          </cell>
          <cell r="AT735">
            <v>0</v>
          </cell>
          <cell r="AU735">
            <v>0</v>
          </cell>
          <cell r="AV735">
            <v>0</v>
          </cell>
          <cell r="AW735">
            <v>0</v>
          </cell>
          <cell r="AX735">
            <v>0</v>
          </cell>
          <cell r="AY735">
            <v>0</v>
          </cell>
          <cell r="AZ735">
            <v>0</v>
          </cell>
          <cell r="BA735">
            <v>0</v>
          </cell>
          <cell r="BB735">
            <v>0</v>
          </cell>
          <cell r="BC735">
            <v>0</v>
          </cell>
          <cell r="BD735">
            <v>0</v>
          </cell>
          <cell r="BE735">
            <v>0</v>
          </cell>
          <cell r="BF735">
            <v>0</v>
          </cell>
          <cell r="BG735">
            <v>0</v>
          </cell>
          <cell r="BH735">
            <v>0</v>
          </cell>
          <cell r="BI735">
            <v>0</v>
          </cell>
          <cell r="BJ735">
            <v>0</v>
          </cell>
          <cell r="BK735">
            <v>0</v>
          </cell>
          <cell r="BL735">
            <v>0</v>
          </cell>
          <cell r="BM735">
            <v>0</v>
          </cell>
          <cell r="BN735">
            <v>0</v>
          </cell>
          <cell r="BO735">
            <v>0</v>
          </cell>
          <cell r="BP735">
            <v>0</v>
          </cell>
          <cell r="BQ735">
            <v>0</v>
          </cell>
          <cell r="BR735">
            <v>0</v>
          </cell>
          <cell r="BS735">
            <v>0</v>
          </cell>
          <cell r="BT735">
            <v>0</v>
          </cell>
          <cell r="BU735">
            <v>0</v>
          </cell>
          <cell r="BV735">
            <v>0</v>
          </cell>
          <cell r="BW735">
            <v>0</v>
          </cell>
          <cell r="BX735">
            <v>0</v>
          </cell>
          <cell r="BY735">
            <v>0</v>
          </cell>
          <cell r="BZ735">
            <v>0</v>
          </cell>
          <cell r="CA735">
            <v>0</v>
          </cell>
          <cell r="CB735">
            <v>0</v>
          </cell>
          <cell r="CC735">
            <v>0</v>
          </cell>
          <cell r="CD735">
            <v>0</v>
          </cell>
          <cell r="CE735">
            <v>0</v>
          </cell>
          <cell r="CF735">
            <v>0</v>
          </cell>
          <cell r="CG735">
            <v>0</v>
          </cell>
          <cell r="CH735">
            <v>0</v>
          </cell>
          <cell r="CI735">
            <v>0</v>
          </cell>
          <cell r="CJ735">
            <v>0</v>
          </cell>
          <cell r="CK735">
            <v>0</v>
          </cell>
          <cell r="CL735">
            <v>0</v>
          </cell>
          <cell r="CM735">
            <v>0</v>
          </cell>
          <cell r="CN735">
            <v>0</v>
          </cell>
          <cell r="CO735">
            <v>0</v>
          </cell>
          <cell r="CP735">
            <v>0</v>
          </cell>
          <cell r="CQ735">
            <v>0</v>
          </cell>
          <cell r="CR735">
            <v>0</v>
          </cell>
          <cell r="CS735">
            <v>0</v>
          </cell>
          <cell r="CT735">
            <v>0</v>
          </cell>
          <cell r="CU735">
            <v>0</v>
          </cell>
          <cell r="CV735">
            <v>0</v>
          </cell>
          <cell r="CW735">
            <v>0</v>
          </cell>
          <cell r="CX735">
            <v>0</v>
          </cell>
          <cell r="CY735">
            <v>0</v>
          </cell>
          <cell r="CZ735">
            <v>0</v>
          </cell>
          <cell r="DA735">
            <v>0</v>
          </cell>
          <cell r="DB735">
            <v>0</v>
          </cell>
          <cell r="DC735">
            <v>0</v>
          </cell>
          <cell r="DD735">
            <v>0</v>
          </cell>
          <cell r="DE735">
            <v>0</v>
          </cell>
          <cell r="DF735">
            <v>0</v>
          </cell>
          <cell r="DG735">
            <v>0</v>
          </cell>
          <cell r="DH735">
            <v>0</v>
          </cell>
          <cell r="DI735">
            <v>0</v>
          </cell>
          <cell r="DJ735">
            <v>0</v>
          </cell>
          <cell r="DK735">
            <v>0</v>
          </cell>
          <cell r="DL735">
            <v>0</v>
          </cell>
          <cell r="DM735">
            <v>0</v>
          </cell>
          <cell r="DN735">
            <v>0</v>
          </cell>
          <cell r="DO735">
            <v>0</v>
          </cell>
          <cell r="DP735">
            <v>0</v>
          </cell>
          <cell r="DQ735">
            <v>0</v>
          </cell>
          <cell r="DR735">
            <v>0</v>
          </cell>
          <cell r="DS735">
            <v>0</v>
          </cell>
          <cell r="DT735">
            <v>0</v>
          </cell>
          <cell r="DU735">
            <v>0</v>
          </cell>
          <cell r="DV735">
            <v>0</v>
          </cell>
          <cell r="DW735">
            <v>0</v>
          </cell>
          <cell r="DX735">
            <v>0</v>
          </cell>
          <cell r="DY735">
            <v>0</v>
          </cell>
          <cell r="DZ735">
            <v>0</v>
          </cell>
          <cell r="EA735">
            <v>0</v>
          </cell>
          <cell r="EB735">
            <v>0</v>
          </cell>
          <cell r="EC735">
            <v>0</v>
          </cell>
          <cell r="ED735">
            <v>0</v>
          </cell>
          <cell r="EE735">
            <v>0</v>
          </cell>
          <cell r="EF735">
            <v>0</v>
          </cell>
          <cell r="EG735">
            <v>0</v>
          </cell>
          <cell r="EH735">
            <v>0</v>
          </cell>
          <cell r="EI735">
            <v>0</v>
          </cell>
          <cell r="EJ735">
            <v>0</v>
          </cell>
          <cell r="EK735">
            <v>0</v>
          </cell>
          <cell r="EL735">
            <v>0</v>
          </cell>
          <cell r="EM735">
            <v>0</v>
          </cell>
          <cell r="EN735">
            <v>0</v>
          </cell>
          <cell r="EO735">
            <v>0</v>
          </cell>
          <cell r="EP735">
            <v>0</v>
          </cell>
          <cell r="EQ735">
            <v>0</v>
          </cell>
          <cell r="ER735">
            <v>0</v>
          </cell>
          <cell r="ES735">
            <v>0</v>
          </cell>
          <cell r="ET735">
            <v>0</v>
          </cell>
          <cell r="EU735">
            <v>0</v>
          </cell>
          <cell r="EV735">
            <v>0</v>
          </cell>
          <cell r="EW735">
            <v>0</v>
          </cell>
          <cell r="EX735">
            <v>0</v>
          </cell>
          <cell r="EY735">
            <v>0</v>
          </cell>
          <cell r="EZ735">
            <v>0</v>
          </cell>
          <cell r="FA735">
            <v>0</v>
          </cell>
          <cell r="FC735">
            <v>0</v>
          </cell>
        </row>
        <row r="736">
          <cell r="B736">
            <v>0</v>
          </cell>
          <cell r="C736">
            <v>0</v>
          </cell>
          <cell r="D736">
            <v>0</v>
          </cell>
          <cell r="E736">
            <v>0</v>
          </cell>
          <cell r="F736">
            <v>0</v>
          </cell>
          <cell r="G736">
            <v>0</v>
          </cell>
          <cell r="H736">
            <v>0</v>
          </cell>
          <cell r="I736">
            <v>0</v>
          </cell>
          <cell r="J736">
            <v>0</v>
          </cell>
          <cell r="K736">
            <v>0</v>
          </cell>
          <cell r="L736">
            <v>0</v>
          </cell>
          <cell r="M736">
            <v>0</v>
          </cell>
          <cell r="N736">
            <v>0</v>
          </cell>
          <cell r="O736">
            <v>0</v>
          </cell>
          <cell r="P736">
            <v>0</v>
          </cell>
          <cell r="Q736">
            <v>0</v>
          </cell>
          <cell r="R736">
            <v>0</v>
          </cell>
          <cell r="S736">
            <v>0</v>
          </cell>
          <cell r="T736">
            <v>0</v>
          </cell>
          <cell r="U736">
            <v>0</v>
          </cell>
          <cell r="V736">
            <v>0</v>
          </cell>
          <cell r="W736">
            <v>0</v>
          </cell>
          <cell r="X736">
            <v>0</v>
          </cell>
          <cell r="Y736">
            <v>0</v>
          </cell>
          <cell r="Z736">
            <v>0</v>
          </cell>
          <cell r="AA736">
            <v>0</v>
          </cell>
          <cell r="AB736">
            <v>0</v>
          </cell>
          <cell r="AC736">
            <v>0</v>
          </cell>
          <cell r="AD736">
            <v>0</v>
          </cell>
          <cell r="AE736">
            <v>0</v>
          </cell>
          <cell r="AF736">
            <v>0</v>
          </cell>
          <cell r="AG736">
            <v>0</v>
          </cell>
          <cell r="AH736">
            <v>0</v>
          </cell>
          <cell r="AI736">
            <v>0</v>
          </cell>
          <cell r="AJ736">
            <v>0</v>
          </cell>
          <cell r="AK736">
            <v>0</v>
          </cell>
          <cell r="AL736">
            <v>0</v>
          </cell>
          <cell r="AM736">
            <v>0</v>
          </cell>
          <cell r="AN736">
            <v>0</v>
          </cell>
          <cell r="AO736">
            <v>0</v>
          </cell>
          <cell r="AP736">
            <v>0</v>
          </cell>
          <cell r="AQ736">
            <v>0</v>
          </cell>
          <cell r="AR736">
            <v>0</v>
          </cell>
          <cell r="AS736">
            <v>0</v>
          </cell>
          <cell r="AT736">
            <v>0</v>
          </cell>
          <cell r="AU736">
            <v>0</v>
          </cell>
          <cell r="AV736">
            <v>0</v>
          </cell>
          <cell r="AW736">
            <v>0</v>
          </cell>
          <cell r="AX736">
            <v>0</v>
          </cell>
          <cell r="AY736">
            <v>0</v>
          </cell>
          <cell r="AZ736">
            <v>0</v>
          </cell>
          <cell r="BA736">
            <v>0</v>
          </cell>
          <cell r="BB736">
            <v>0</v>
          </cell>
          <cell r="BC736">
            <v>0</v>
          </cell>
          <cell r="BD736">
            <v>0</v>
          </cell>
          <cell r="BE736">
            <v>0</v>
          </cell>
          <cell r="BF736">
            <v>0</v>
          </cell>
          <cell r="BG736">
            <v>0</v>
          </cell>
          <cell r="BH736">
            <v>0</v>
          </cell>
          <cell r="BI736">
            <v>0</v>
          </cell>
          <cell r="BJ736">
            <v>0</v>
          </cell>
          <cell r="BK736">
            <v>0</v>
          </cell>
          <cell r="BL736">
            <v>0</v>
          </cell>
          <cell r="BM736">
            <v>0</v>
          </cell>
          <cell r="BN736">
            <v>0</v>
          </cell>
          <cell r="BO736">
            <v>0</v>
          </cell>
          <cell r="BP736">
            <v>0</v>
          </cell>
          <cell r="BQ736">
            <v>0</v>
          </cell>
          <cell r="BR736">
            <v>0</v>
          </cell>
          <cell r="BS736">
            <v>0</v>
          </cell>
          <cell r="BT736">
            <v>0</v>
          </cell>
          <cell r="BU736">
            <v>0</v>
          </cell>
          <cell r="BV736">
            <v>0</v>
          </cell>
          <cell r="BW736">
            <v>0</v>
          </cell>
          <cell r="BX736">
            <v>0</v>
          </cell>
          <cell r="BY736">
            <v>0</v>
          </cell>
          <cell r="BZ736">
            <v>0</v>
          </cell>
          <cell r="CA736">
            <v>0</v>
          </cell>
          <cell r="CB736">
            <v>0</v>
          </cell>
          <cell r="CC736">
            <v>0</v>
          </cell>
          <cell r="CD736">
            <v>0</v>
          </cell>
          <cell r="CE736">
            <v>0</v>
          </cell>
          <cell r="CF736">
            <v>0</v>
          </cell>
          <cell r="CG736">
            <v>0</v>
          </cell>
          <cell r="CH736">
            <v>0</v>
          </cell>
          <cell r="CI736">
            <v>0</v>
          </cell>
          <cell r="CJ736">
            <v>0</v>
          </cell>
          <cell r="CK736">
            <v>0</v>
          </cell>
          <cell r="CL736">
            <v>0</v>
          </cell>
          <cell r="CM736">
            <v>0</v>
          </cell>
          <cell r="CN736">
            <v>0</v>
          </cell>
          <cell r="CO736">
            <v>0</v>
          </cell>
          <cell r="CP736">
            <v>0</v>
          </cell>
          <cell r="CQ736">
            <v>0</v>
          </cell>
          <cell r="CR736">
            <v>0</v>
          </cell>
          <cell r="CS736">
            <v>0</v>
          </cell>
          <cell r="CT736">
            <v>0</v>
          </cell>
          <cell r="CU736">
            <v>0</v>
          </cell>
          <cell r="CV736">
            <v>0</v>
          </cell>
          <cell r="CW736">
            <v>0</v>
          </cell>
          <cell r="CX736">
            <v>0</v>
          </cell>
          <cell r="CY736">
            <v>0</v>
          </cell>
          <cell r="CZ736">
            <v>0</v>
          </cell>
          <cell r="DA736">
            <v>0</v>
          </cell>
          <cell r="DB736">
            <v>0</v>
          </cell>
          <cell r="DC736">
            <v>0</v>
          </cell>
          <cell r="DD736">
            <v>0</v>
          </cell>
          <cell r="DE736">
            <v>0</v>
          </cell>
          <cell r="DF736">
            <v>0</v>
          </cell>
          <cell r="DG736">
            <v>0</v>
          </cell>
          <cell r="DH736">
            <v>0</v>
          </cell>
          <cell r="DI736">
            <v>0</v>
          </cell>
          <cell r="DJ736">
            <v>0</v>
          </cell>
          <cell r="DK736">
            <v>0</v>
          </cell>
          <cell r="DL736">
            <v>0</v>
          </cell>
          <cell r="DM736">
            <v>0</v>
          </cell>
          <cell r="DN736">
            <v>0</v>
          </cell>
          <cell r="DO736">
            <v>0</v>
          </cell>
          <cell r="DP736">
            <v>0</v>
          </cell>
          <cell r="DQ736">
            <v>0</v>
          </cell>
          <cell r="DR736">
            <v>0</v>
          </cell>
          <cell r="DS736">
            <v>0</v>
          </cell>
          <cell r="DT736">
            <v>0</v>
          </cell>
          <cell r="DU736">
            <v>0</v>
          </cell>
          <cell r="DV736">
            <v>0</v>
          </cell>
          <cell r="DW736">
            <v>0</v>
          </cell>
          <cell r="DX736">
            <v>0</v>
          </cell>
          <cell r="DY736">
            <v>0</v>
          </cell>
          <cell r="DZ736">
            <v>0</v>
          </cell>
          <cell r="EA736">
            <v>0</v>
          </cell>
          <cell r="EB736">
            <v>0</v>
          </cell>
          <cell r="EC736">
            <v>0</v>
          </cell>
          <cell r="ED736">
            <v>0</v>
          </cell>
          <cell r="EE736">
            <v>0</v>
          </cell>
          <cell r="EF736">
            <v>0</v>
          </cell>
          <cell r="EG736">
            <v>0</v>
          </cell>
          <cell r="EH736">
            <v>0</v>
          </cell>
          <cell r="EI736">
            <v>0</v>
          </cell>
          <cell r="EJ736">
            <v>0</v>
          </cell>
          <cell r="EK736">
            <v>0</v>
          </cell>
          <cell r="EL736">
            <v>0</v>
          </cell>
          <cell r="EM736">
            <v>0</v>
          </cell>
          <cell r="EN736">
            <v>0</v>
          </cell>
          <cell r="EO736">
            <v>0</v>
          </cell>
          <cell r="EP736">
            <v>0</v>
          </cell>
          <cell r="EQ736">
            <v>0</v>
          </cell>
          <cell r="ER736">
            <v>0</v>
          </cell>
          <cell r="ES736">
            <v>0</v>
          </cell>
          <cell r="ET736">
            <v>0</v>
          </cell>
          <cell r="EU736">
            <v>0</v>
          </cell>
          <cell r="EV736">
            <v>0</v>
          </cell>
          <cell r="EW736">
            <v>0</v>
          </cell>
          <cell r="EX736">
            <v>0</v>
          </cell>
          <cell r="EY736">
            <v>0</v>
          </cell>
          <cell r="EZ736">
            <v>0</v>
          </cell>
          <cell r="FA736">
            <v>0</v>
          </cell>
          <cell r="FC736">
            <v>0</v>
          </cell>
        </row>
      </sheetData>
      <sheetData sheetId="13"/>
      <sheetData sheetId="14"/>
      <sheetData sheetId="15"/>
      <sheetData sheetId="16"/>
      <sheetData sheetId="17"/>
      <sheetData sheetId="18">
        <row r="1">
          <cell r="B1" t="str">
            <v>BIS_0008_1112-Q1</v>
          </cell>
          <cell r="C1" t="str">
            <v>BIS_0015_1516-Q1</v>
          </cell>
          <cell r="D1" t="str">
            <v>BIS_0014_1415-Q3</v>
          </cell>
          <cell r="E1" t="str">
            <v>BIS_0010_1112-Q4</v>
          </cell>
          <cell r="F1" t="str">
            <v>BIS_0009_1112-Q1</v>
          </cell>
          <cell r="G1" t="str">
            <v>CO_0012_1415-Q4</v>
          </cell>
          <cell r="H1" t="str">
            <v>CO_0013_1516-Q2</v>
          </cell>
          <cell r="I1" t="str">
            <v>CO_0015_1516-Q2</v>
          </cell>
          <cell r="J1" t="str">
            <v>CO_0014_1516-Q2</v>
          </cell>
          <cell r="K1" t="str">
            <v>CO_0010_1415-Q4</v>
          </cell>
          <cell r="L1" t="str">
            <v>CO_0011_1415-Q4</v>
          </cell>
          <cell r="M1" t="str">
            <v>CO_0016_1516-Q4</v>
          </cell>
          <cell r="N1" t="str">
            <v>CPS_0001_1314-Q4</v>
          </cell>
          <cell r="O1" t="str">
            <v>DCMS_0009_1516-Q4</v>
          </cell>
          <cell r="P1" t="str">
            <v>DCMS_0008_1516-Q4</v>
          </cell>
          <cell r="Q1" t="str">
            <v>DCMS_0001_1112-Q1</v>
          </cell>
          <cell r="R1" t="str">
            <v>DCMS_0006_1112-Q4</v>
          </cell>
          <cell r="S1" t="str">
            <v>DCMS_0004_1112-Q1</v>
          </cell>
          <cell r="T1" t="str">
            <v>DECC_0012_1213-Q1</v>
          </cell>
          <cell r="U1" t="str">
            <v>DECC_0005_1112-Q1</v>
          </cell>
          <cell r="V1" t="str">
            <v>DECC_0013_1213-Q1</v>
          </cell>
          <cell r="W1" t="str">
            <v>DECC_0017_1516-Q1</v>
          </cell>
          <cell r="X1" t="str">
            <v>DECC_0010_1112-Q1</v>
          </cell>
          <cell r="Y1" t="str">
            <v>DEFRA_0001_1112-Q1</v>
          </cell>
          <cell r="Z1" t="str">
            <v>DEFRA_0006_1516-Q1</v>
          </cell>
          <cell r="AA1" t="str">
            <v>DEFRA_0004_1112-Q1</v>
          </cell>
          <cell r="AB1" t="str">
            <v>DEFRA_0005_1213-Q3</v>
          </cell>
          <cell r="AC1" t="str">
            <v>DFE_0007_1617-Q1</v>
          </cell>
          <cell r="AD1" t="str">
            <v>DfE_0008_1617-Q1</v>
          </cell>
          <cell r="AE1" t="str">
            <v>DFE_0005_1415-Q2</v>
          </cell>
          <cell r="AF1" t="str">
            <v>DFID_0001_1112-Q1</v>
          </cell>
          <cell r="AG1" t="str">
            <v>DFT_0020_1314-Q2</v>
          </cell>
          <cell r="AH1" t="str">
            <v>DFT_0024_1516-Q4</v>
          </cell>
          <cell r="AI1" t="str">
            <v>DfT_0023_1516-Q3</v>
          </cell>
          <cell r="AJ1" t="str">
            <v>DFT_0001_1112-Q1</v>
          </cell>
          <cell r="AK1" t="str">
            <v>DFT_0025_1617-Q1</v>
          </cell>
          <cell r="AL1" t="str">
            <v>DFT_0026_1617-Q1</v>
          </cell>
          <cell r="AM1" t="str">
            <v>DFT_0004_1112-Q1</v>
          </cell>
          <cell r="AN1" t="str">
            <v>DFT_0005_1112-Q1</v>
          </cell>
          <cell r="AO1" t="str">
            <v>DfT_0022_1415-Q4</v>
          </cell>
          <cell r="AP1" t="str">
            <v>DFT_0027_1617-Q1</v>
          </cell>
          <cell r="AQ1" t="str">
            <v>DFT_0028_1617-Q1</v>
          </cell>
          <cell r="AR1" t="str">
            <v>DFT_0021_1314-Q3</v>
          </cell>
          <cell r="AS1" t="str">
            <v>DFT_0014_1112-Q1</v>
          </cell>
          <cell r="AT1" t="str">
            <v>DFT_0015_1112-Q1</v>
          </cell>
          <cell r="AU1" t="str">
            <v>DFT_0029_1617-Q1</v>
          </cell>
          <cell r="AV1" t="str">
            <v>DFT_0016_1112-Q1</v>
          </cell>
          <cell r="AW1" t="str">
            <v>DOH_0048_1415-Q1</v>
          </cell>
          <cell r="AX1" t="str">
            <v>DOH_0045_1415-Q1</v>
          </cell>
          <cell r="AY1" t="str">
            <v>DOH_0033_1314-Q1</v>
          </cell>
          <cell r="AZ1" t="str">
            <v>DOH_0015_1112-Q1</v>
          </cell>
          <cell r="BA1" t="str">
            <v>DOH_0056_1415-Q3</v>
          </cell>
          <cell r="BB1" t="str">
            <v>DOH_0008_1112-Q1</v>
          </cell>
          <cell r="BC1" t="str">
            <v>DOH_0028_1314-Q1</v>
          </cell>
          <cell r="BD1" t="str">
            <v>DOH_0041_1314-Q2</v>
          </cell>
          <cell r="BE1" t="str">
            <v>DOH_0029_1314-Q1</v>
          </cell>
          <cell r="BF1" t="str">
            <v>DOH_0058_1516-Q4</v>
          </cell>
          <cell r="BG1" t="str">
            <v>DOH_0030_1314-Q1</v>
          </cell>
          <cell r="BH1" t="str">
            <v>DOH_0031_1314-Q1</v>
          </cell>
          <cell r="BI1" t="str">
            <v>DOH_0042_1314-Q3</v>
          </cell>
          <cell r="BJ1" t="str">
            <v>DOH_0039_1314-Q2</v>
          </cell>
          <cell r="BK1" t="str">
            <v>DOH_0040_1314-Q2</v>
          </cell>
          <cell r="BL1" t="str">
            <v>DOH_0043_1314-Q3</v>
          </cell>
          <cell r="BM1" t="str">
            <v>DOH_0060_1617-Q1</v>
          </cell>
          <cell r="BN1" t="str">
            <v>DOH_0017_1112-Q1</v>
          </cell>
          <cell r="BO1" t="str">
            <v>DOH_0059_1617-Q1</v>
          </cell>
          <cell r="BP1" t="str">
            <v>DWP_0025_1516-Q4</v>
          </cell>
          <cell r="BQ1" t="str">
            <v>DWP_0005_1112-Q1</v>
          </cell>
          <cell r="BR1" t="str">
            <v>DWP_0003_1112-Q1</v>
          </cell>
          <cell r="BS1" t="str">
            <v>DWP_0024_1516-Q3</v>
          </cell>
          <cell r="BT1" t="str">
            <v>DWP_0016_1213-Q2</v>
          </cell>
          <cell r="BU1" t="str">
            <v>DWP_0026_1516-Q4</v>
          </cell>
          <cell r="BV1" t="str">
            <v>DWP_0023_1415-Q2</v>
          </cell>
          <cell r="BW1" t="str">
            <v>DWP_0011_1112-Q2</v>
          </cell>
          <cell r="BX1" t="str">
            <v>DWP_0009_1112-Q1</v>
          </cell>
          <cell r="BY1" t="str">
            <v>FCO_0001_1112-Q1</v>
          </cell>
          <cell r="BZ1" t="str">
            <v>FCO_0009_1516-Q2</v>
          </cell>
          <cell r="CA1" t="str">
            <v>FCO_0008_1415-Q4</v>
          </cell>
          <cell r="CB1" t="str">
            <v>FCO_0006_1213-Q2</v>
          </cell>
          <cell r="CC1" t="str">
            <v>HMRC_0015_1617-Q1</v>
          </cell>
          <cell r="CD1" t="str">
            <v>HMRC_0013_1415-Q4</v>
          </cell>
          <cell r="CE1" t="str">
            <v>HMRC_0014_1415-Q4</v>
          </cell>
          <cell r="CF1" t="str">
            <v>HMRC_0012_1415-Q1</v>
          </cell>
          <cell r="CG1" t="str">
            <v>HO_0012_1112-Q3</v>
          </cell>
          <cell r="CH1" t="str">
            <v>HO_0030_1415-Q1</v>
          </cell>
          <cell r="CI1" t="str">
            <v>HO_0034_1516-Q2</v>
          </cell>
          <cell r="CJ1" t="str">
            <v>HO_0031_1415-Q1</v>
          </cell>
          <cell r="CK1" t="str">
            <v>HO_0011_1112-Q2</v>
          </cell>
          <cell r="CL1" t="str">
            <v>HO_0016_1213-Q1</v>
          </cell>
          <cell r="CM1" t="str">
            <v>HO_0033_1415-Q3</v>
          </cell>
          <cell r="CN1" t="str">
            <v>HO_0029_1314-Q4</v>
          </cell>
          <cell r="CO1" t="str">
            <v>HO_0035_1617-Q1</v>
          </cell>
          <cell r="CP1" t="str">
            <v>HO_0032_1415-Q1</v>
          </cell>
          <cell r="CQ1" t="str">
            <v>MOD_0001_1112-Q1</v>
          </cell>
          <cell r="CR1" t="str">
            <v>MOD_0004_1112-Q1</v>
          </cell>
          <cell r="CS1" t="str">
            <v>MOD_0091_1415-Q3</v>
          </cell>
          <cell r="CT1" t="str">
            <v>MOD_0092_1415-Q3</v>
          </cell>
          <cell r="CU1" t="str">
            <v>MoD_0104_1617-Q1</v>
          </cell>
          <cell r="CV1" t="str">
            <v>MOD_0085_1314-Q2</v>
          </cell>
          <cell r="CW1" t="str">
            <v>MOD_0093_1415-Q3</v>
          </cell>
          <cell r="CX1" t="str">
            <v>MOD_0076_1213-Q1</v>
          </cell>
          <cell r="CY1" t="str">
            <v>MOD_0064_1112-Q2</v>
          </cell>
          <cell r="CZ1" t="str">
            <v>MOD_0077_1213-Q1</v>
          </cell>
          <cell r="DA1" t="str">
            <v>MOD_0094_1415-Q3</v>
          </cell>
          <cell r="DB1" t="str">
            <v>MOD_0078_1213-Q1</v>
          </cell>
          <cell r="DC1" t="str">
            <v>MOD_0017_1112-Q1</v>
          </cell>
          <cell r="DD1" t="str">
            <v>MOD_0095_1415-Q2</v>
          </cell>
          <cell r="DE1" t="str">
            <v>MOD_0100_1516-Q1</v>
          </cell>
          <cell r="DF1" t="str">
            <v>MoD_0105_1617-Q1</v>
          </cell>
          <cell r="DG1" t="str">
            <v>MOD_0079_1213-Q1</v>
          </cell>
          <cell r="DH1" t="str">
            <v>MOD_0069_1112-Q2</v>
          </cell>
          <cell r="DI1" t="str">
            <v>MOD_0036_1112-Q1</v>
          </cell>
          <cell r="DJ1" t="str">
            <v>MOD_0033_1112-Q1</v>
          </cell>
          <cell r="DK1" t="str">
            <v>MOD_0070_1112-Q2</v>
          </cell>
          <cell r="DL1" t="str">
            <v>MOD_0101_1516-Q1</v>
          </cell>
          <cell r="DM1" t="str">
            <v>MOD_0038_1112-Q1</v>
          </cell>
          <cell r="DN1" t="str">
            <v>MoD_0106_1617-Q1</v>
          </cell>
          <cell r="DO1" t="str">
            <v>MoD_0107_1617-Q1</v>
          </cell>
          <cell r="DP1" t="str">
            <v>MOD_0042_1112-Q1</v>
          </cell>
          <cell r="DQ1" t="str">
            <v>MOD_0047_1112-Q1</v>
          </cell>
          <cell r="DR1" t="str">
            <v>MOD_0080_1213-Q1</v>
          </cell>
          <cell r="DS1" t="str">
            <v>MOD_0087_1314-Q2</v>
          </cell>
          <cell r="DT1" t="str">
            <v>MOD_0055_1112-Q1</v>
          </cell>
          <cell r="DU1" t="str">
            <v>MOD_0061_1112-Q1</v>
          </cell>
          <cell r="DV1" t="str">
            <v>MOD_0062_1112-Q1</v>
          </cell>
          <cell r="DW1" t="str">
            <v>MOJ_0023_1314-Q1</v>
          </cell>
          <cell r="DX1" t="str">
            <v>MOJ_0021_1314-Q1</v>
          </cell>
          <cell r="DY1" t="str">
            <v>MOJ_0027_1314-Q2</v>
          </cell>
          <cell r="DZ1" t="str">
            <v>MOJ_0003_1112-Q1</v>
          </cell>
          <cell r="EA1" t="str">
            <v>MOJ_0004_1112-Q1</v>
          </cell>
          <cell r="EB1" t="str">
            <v>MOJ_0028_1314-Q2</v>
          </cell>
          <cell r="EC1" t="str">
            <v>MOJ_0006_1112-Q1</v>
          </cell>
          <cell r="ED1" t="str">
            <v>MOJ_0022_1314-Q1</v>
          </cell>
          <cell r="EE1" t="str">
            <v>MOJ_0015_1112-Q2</v>
          </cell>
          <cell r="EF1" t="str">
            <v>MOJ_0024_1314-Q1</v>
          </cell>
          <cell r="EG1" t="str">
            <v>MOJ_0030_1516-Q1</v>
          </cell>
          <cell r="EH1" t="str">
            <v>MOJ_0008_1112-Q1</v>
          </cell>
          <cell r="EI1" t="str">
            <v>NCA_0001_1415-Q2</v>
          </cell>
          <cell r="EJ1" t="str">
            <v>ONS_0002_1112-Q1</v>
          </cell>
        </row>
        <row r="2">
          <cell r="B2" t="str">
            <v>Anthony Odgers</v>
          </cell>
          <cell r="C2" t="str">
            <v>Catherine Vaughan signed off on 07/07/2016</v>
          </cell>
          <cell r="D2">
            <v>42557</v>
          </cell>
          <cell r="E2" t="str">
            <v>Justin Manson</v>
          </cell>
          <cell r="F2" t="str">
            <v>Sandy Bulger</v>
          </cell>
          <cell r="G2" t="str">
            <v>Gareth Rhys Williams</v>
          </cell>
          <cell r="H2">
            <v>42580</v>
          </cell>
          <cell r="I2">
            <v>42578</v>
          </cell>
          <cell r="J2">
            <v>42597</v>
          </cell>
          <cell r="K2">
            <v>42605</v>
          </cell>
          <cell r="L2" t="str">
            <v>21/0716</v>
          </cell>
          <cell r="M2" t="str">
            <v>Bruce Mann</v>
          </cell>
          <cell r="N2" t="str">
            <v>Paul Staff</v>
          </cell>
          <cell r="O2" t="str">
            <v>Chris Townsend</v>
          </cell>
          <cell r="P2" t="str">
            <v>David Rossington</v>
          </cell>
          <cell r="Q2" t="str">
            <v>Chris Townsend</v>
          </cell>
          <cell r="R2" t="str">
            <v>Chris Townsend</v>
          </cell>
          <cell r="S2">
            <v>42583</v>
          </cell>
          <cell r="T2" t="str">
            <v>Hugo Robson</v>
          </cell>
          <cell r="U2" t="str">
            <v>Approved in SRO's absence by PD.</v>
          </cell>
          <cell r="V2" t="str">
            <v xml:space="preserve">Adrian Simper 28th July 2016 </v>
          </cell>
          <cell r="W2" t="str">
            <v>P Lutwyche  -  21 July 2016</v>
          </cell>
          <cell r="X2">
            <v>42580</v>
          </cell>
          <cell r="Y2">
            <v>42578</v>
          </cell>
          <cell r="AA2" t="str">
            <v>Ken Allison</v>
          </cell>
          <cell r="AB2" t="str">
            <v xml:space="preserve">Sarah Hendry on [02/08/16] </v>
          </cell>
          <cell r="AC2">
            <v>42579</v>
          </cell>
          <cell r="AE2" t="str">
            <v>Mike Green</v>
          </cell>
          <cell r="AF2">
            <v>42583</v>
          </cell>
          <cell r="AG2">
            <v>42572</v>
          </cell>
          <cell r="AH2">
            <v>42573</v>
          </cell>
          <cell r="AI2">
            <v>42566</v>
          </cell>
          <cell r="AJ2">
            <v>42569</v>
          </cell>
          <cell r="AK2">
            <v>42573</v>
          </cell>
          <cell r="AL2">
            <v>42573</v>
          </cell>
          <cell r="AM2">
            <v>42573</v>
          </cell>
          <cell r="AN2">
            <v>42573</v>
          </cell>
          <cell r="AO2">
            <v>42572</v>
          </cell>
          <cell r="AP2">
            <v>42573</v>
          </cell>
          <cell r="AQ2">
            <v>42573</v>
          </cell>
          <cell r="AR2">
            <v>42571</v>
          </cell>
          <cell r="AS2">
            <v>42573</v>
          </cell>
          <cell r="AT2">
            <v>42573</v>
          </cell>
          <cell r="AU2">
            <v>42573</v>
          </cell>
          <cell r="AW2" t="str">
            <v>Nicole Mather</v>
          </cell>
          <cell r="AX2">
            <v>42557</v>
          </cell>
          <cell r="AY2">
            <v>42545</v>
          </cell>
          <cell r="AZ2">
            <v>42555</v>
          </cell>
          <cell r="BA2" t="str">
            <v>Charlie Massey 20/07/2016</v>
          </cell>
          <cell r="BB2" t="str">
            <v>Richard Jefferson</v>
          </cell>
          <cell r="BC2">
            <v>42556</v>
          </cell>
          <cell r="BD2">
            <v>42562</v>
          </cell>
          <cell r="BE2" t="str">
            <v>Rosamond Roughton</v>
          </cell>
          <cell r="BF2">
            <v>42542</v>
          </cell>
          <cell r="BG2" t="str">
            <v>Helen Shirley-Quirk</v>
          </cell>
          <cell r="BH2" t="str">
            <v>Karen Wheeler</v>
          </cell>
          <cell r="BI2" t="str">
            <v>Gavin Larner</v>
          </cell>
          <cell r="BJ2" t="str">
            <v xml:space="preserve">Stephen Firman </v>
          </cell>
          <cell r="BK2" t="str">
            <v>Simon Eccles</v>
          </cell>
          <cell r="BL2" t="str">
            <v>Giles Denham approved on 29/06/2016</v>
          </cell>
          <cell r="BM2" t="str">
            <v>Deborah El-Sayed</v>
          </cell>
          <cell r="BN2" t="str">
            <v>Richard Gleave 12/07/16</v>
          </cell>
          <cell r="BO2" t="str">
            <v>Jin Sahota</v>
          </cell>
          <cell r="BP2" t="str">
            <v>Ray Long on behalf of Simon McKinnon</v>
          </cell>
          <cell r="BQ2" t="str">
            <v>Charlotte Clark 26/07/2016</v>
          </cell>
          <cell r="BR2" t="str">
            <v xml:space="preserve">Susan Park 21/07/16 </v>
          </cell>
          <cell r="BS2" t="str">
            <v>Karen Gosden</v>
          </cell>
          <cell r="BT2">
            <v>42572</v>
          </cell>
          <cell r="BU2">
            <v>42580</v>
          </cell>
          <cell r="BV2" t="str">
            <v>Mary Pattison 22/07/2016</v>
          </cell>
          <cell r="BW2" t="str">
            <v>Sue Moore (SRO) 25/07</v>
          </cell>
          <cell r="BX2" t="str">
            <v>Neil Couling 22nd July 2016</v>
          </cell>
          <cell r="BY2">
            <v>42577</v>
          </cell>
          <cell r="BZ2" t="str">
            <v>Anne Sherriff</v>
          </cell>
          <cell r="CA2">
            <v>42576</v>
          </cell>
          <cell r="CB2">
            <v>42580</v>
          </cell>
          <cell r="CC2" t="str">
            <v>Nick Lodge 22/7/2016</v>
          </cell>
          <cell r="CD2" t="str">
            <v>Mark Dearnley 18/07/2016</v>
          </cell>
          <cell r="CE2" t="str">
            <v>19/07/2016.</v>
          </cell>
          <cell r="CF2" t="str">
            <v>Nick  Lodge  15/07/2016</v>
          </cell>
          <cell r="CG2" t="str">
            <v>Richard Alcock</v>
          </cell>
          <cell r="CH2">
            <v>42576</v>
          </cell>
          <cell r="CI2">
            <v>42572</v>
          </cell>
          <cell r="CJ2">
            <v>42592</v>
          </cell>
          <cell r="CK2">
            <v>42572</v>
          </cell>
          <cell r="CL2">
            <v>42542</v>
          </cell>
          <cell r="CM2">
            <v>42572</v>
          </cell>
          <cell r="CN2">
            <v>42572</v>
          </cell>
          <cell r="CO2" t="str">
            <v>Fiona Spencer</v>
          </cell>
          <cell r="CP2" t="str">
            <v>Sarah Wilkinson 21st July 2016</v>
          </cell>
          <cell r="CQ2">
            <v>42580</v>
          </cell>
          <cell r="CR2">
            <v>42580</v>
          </cell>
          <cell r="CS2">
            <v>42580</v>
          </cell>
          <cell r="CT2">
            <v>42580</v>
          </cell>
          <cell r="CU2">
            <v>42580</v>
          </cell>
          <cell r="CV2">
            <v>42580</v>
          </cell>
          <cell r="CW2">
            <v>42580</v>
          </cell>
          <cell r="CX2">
            <v>42580</v>
          </cell>
          <cell r="CY2">
            <v>42580</v>
          </cell>
          <cell r="CZ2">
            <v>42580</v>
          </cell>
          <cell r="DA2">
            <v>42580</v>
          </cell>
          <cell r="DB2">
            <v>42580</v>
          </cell>
          <cell r="DC2">
            <v>42580</v>
          </cell>
          <cell r="DD2">
            <v>42580</v>
          </cell>
          <cell r="DE2">
            <v>42580</v>
          </cell>
          <cell r="DF2">
            <v>42580</v>
          </cell>
          <cell r="DG2">
            <v>42580</v>
          </cell>
          <cell r="DH2">
            <v>42580</v>
          </cell>
          <cell r="DI2">
            <v>42580</v>
          </cell>
          <cell r="DJ2">
            <v>42580</v>
          </cell>
          <cell r="DK2">
            <v>42580</v>
          </cell>
          <cell r="DL2">
            <v>42580</v>
          </cell>
          <cell r="DM2">
            <v>42580</v>
          </cell>
          <cell r="DN2">
            <v>42580</v>
          </cell>
          <cell r="DO2">
            <v>42580</v>
          </cell>
          <cell r="DP2">
            <v>42580</v>
          </cell>
          <cell r="DQ2">
            <v>42580</v>
          </cell>
          <cell r="DR2">
            <v>42580</v>
          </cell>
          <cell r="DS2">
            <v>42580</v>
          </cell>
          <cell r="DT2">
            <v>42580</v>
          </cell>
          <cell r="DU2">
            <v>42580</v>
          </cell>
          <cell r="DV2">
            <v>42580</v>
          </cell>
          <cell r="DW2">
            <v>42566</v>
          </cell>
          <cell r="DX2">
            <v>42564</v>
          </cell>
          <cell r="DY2">
            <v>42572</v>
          </cell>
          <cell r="DZ2" t="str">
            <v>Yes</v>
          </cell>
          <cell r="EA2">
            <v>42550</v>
          </cell>
          <cell r="EB2" t="str">
            <v xml:space="preserve"> Kevin Sadler </v>
          </cell>
          <cell r="EC2" t="str">
            <v>James McEwen</v>
          </cell>
          <cell r="ED2" t="str">
            <v>Yes</v>
          </cell>
          <cell r="EE2" t="str">
            <v>Laura Morris (on behalf of SRO)</v>
          </cell>
          <cell r="EF2" t="str">
            <v xml:space="preserve"> 13/07/2016</v>
          </cell>
          <cell r="EG2">
            <v>42566</v>
          </cell>
          <cell r="EH2" t="str">
            <v>Mervyn Thomas</v>
          </cell>
          <cell r="EI2" t="str">
            <v>The BC end date cannot be after the project end date</v>
          </cell>
          <cell r="EJ2" t="str">
            <v>14th July 2016</v>
          </cell>
        </row>
        <row r="3">
          <cell r="C3" t="str">
            <v>Catherine Vaughan signed off on 07/07/2016</v>
          </cell>
          <cell r="D3">
            <v>42557</v>
          </cell>
          <cell r="E3" t="str">
            <v>Iain King</v>
          </cell>
          <cell r="M3" t="str">
            <v>Liz Gill</v>
          </cell>
          <cell r="O3" t="str">
            <v>Frances MacLeod</v>
          </cell>
          <cell r="P3" t="str">
            <v>Tim Sparrow</v>
          </cell>
          <cell r="Q3" t="str">
            <v>Frances MacLeod</v>
          </cell>
          <cell r="R3" t="str">
            <v>Frances MacLeod</v>
          </cell>
          <cell r="S3" t="str">
            <v>Stephen Wingfield 01-Aug</v>
          </cell>
          <cell r="U3" t="str">
            <v>Awaiting approval by Finance Team.</v>
          </cell>
          <cell r="V3" t="str">
            <v>David Batters 28th July 2016</v>
          </cell>
          <cell r="W3" t="str">
            <v>D Batters  -   21 July 2016</v>
          </cell>
          <cell r="Y3" t="str">
            <v>Simon Raper 2 Aug</v>
          </cell>
          <cell r="AA3" t="str">
            <v>Steve Williams (TEAM2100 Service Manager)</v>
          </cell>
          <cell r="AB3" t="str">
            <v xml:space="preserve">Graham Campbell [13/07/16] </v>
          </cell>
          <cell r="AC3" t="str">
            <v>Not Applicable</v>
          </cell>
          <cell r="AW3" t="str">
            <v>Heather Suckling</v>
          </cell>
          <cell r="AY3" t="str">
            <v>Noorin Khan 22 June 2016</v>
          </cell>
          <cell r="AZ3" t="str">
            <v xml:space="preserve">Heather Suckling </v>
          </cell>
          <cell r="BA3" t="str">
            <v>Debbie Lill</v>
          </cell>
          <cell r="BB3" t="str">
            <v>Heather Suckling</v>
          </cell>
          <cell r="BE3" t="str">
            <v>Rosamond Roughton</v>
          </cell>
          <cell r="BF3" t="str">
            <v>Heather Suckling</v>
          </cell>
          <cell r="BG3" t="str">
            <v>John Reidy</v>
          </cell>
          <cell r="BH3" t="str">
            <v>Julie Hall</v>
          </cell>
          <cell r="BI3" t="str">
            <v>Debbie Lill</v>
          </cell>
          <cell r="BJ3" t="str">
            <v>Heahgter Suckling</v>
          </cell>
          <cell r="BK3" t="str">
            <v>Heather Suckling</v>
          </cell>
          <cell r="BL3" t="str">
            <v>Julie Robinson approved on  07/07/2016</v>
          </cell>
          <cell r="BN3" t="str">
            <v xml:space="preserve">Kevin Ainge 08/07/16 </v>
          </cell>
          <cell r="BO3" t="str">
            <v>Julie Robinson (tbc)</v>
          </cell>
          <cell r="BP3" t="str">
            <v>Steve Buckingham</v>
          </cell>
          <cell r="BQ3" t="str">
            <v>Rachael Wood 22/07/2016</v>
          </cell>
          <cell r="BR3" t="str">
            <v>Paul Greening 19/07/16</v>
          </cell>
          <cell r="BS3" t="str">
            <v>Peter Schofield</v>
          </cell>
          <cell r="BT3" t="str">
            <v>Ken Rowe, 25.07.16</v>
          </cell>
          <cell r="BU3">
            <v>42583</v>
          </cell>
          <cell r="BV3" t="str">
            <v>Sheena Mathers 18/07/2016</v>
          </cell>
          <cell r="BW3" t="str">
            <v>Steve Buckingham</v>
          </cell>
          <cell r="BX3" t="str">
            <v>Ian Haworth 19th July 2016</v>
          </cell>
          <cell r="BY3">
            <v>42577</v>
          </cell>
          <cell r="CB3">
            <v>42580</v>
          </cell>
          <cell r="CC3" t="str">
            <v>Sarah Davies 21/7/2016</v>
          </cell>
          <cell r="CD3" t="str">
            <v>Jane Taylor 18/07/2016</v>
          </cell>
          <cell r="CE3" t="str">
            <v>Sarah Davies (HMRC Transformation Finance and Benefits) 18/07/16</v>
          </cell>
          <cell r="CF3" t="str">
            <v>Sarah Davies 15/07/2016</v>
          </cell>
          <cell r="EA3" t="str">
            <v>Kay Wood</v>
          </cell>
          <cell r="EB3" t="str">
            <v xml:space="preserve">Lynn Hamilton </v>
          </cell>
          <cell r="EI3" t="str">
            <v>See above - Tim Symington is Director of Change and Finance</v>
          </cell>
          <cell r="EJ3" t="str">
            <v>18th July 2016</v>
          </cell>
        </row>
        <row r="4">
          <cell r="B4" t="str">
            <v>Laura Killion</v>
          </cell>
          <cell r="C4" t="str">
            <v>Richard Lamb</v>
          </cell>
          <cell r="D4" t="str">
            <v>Dani Durston</v>
          </cell>
          <cell r="E4" t="str">
            <v>Hamza Elahi</v>
          </cell>
          <cell r="F4" t="str">
            <v>Simon Johnson</v>
          </cell>
          <cell r="G4" t="str">
            <v>Rajan Khakhar</v>
          </cell>
          <cell r="H4" t="str">
            <v>Felix Clayton</v>
          </cell>
          <cell r="I4" t="str">
            <v>Richard Higson</v>
          </cell>
          <cell r="J4" t="str">
            <v>Sue Goldfinch</v>
          </cell>
          <cell r="K4" t="str">
            <v>Sarah Dabbaj</v>
          </cell>
          <cell r="L4" t="str">
            <v>Alex Irvine</v>
          </cell>
          <cell r="M4" t="str">
            <v>Sunil Patel</v>
          </cell>
          <cell r="N4" t="str">
            <v>James Vivyan</v>
          </cell>
          <cell r="O4" t="str">
            <v>Chris  Handley</v>
          </cell>
          <cell r="P4" t="str">
            <v>Steve Wightwick</v>
          </cell>
          <cell r="Q4" t="str">
            <v>Suzanne Morrison</v>
          </cell>
          <cell r="R4" t="str">
            <v>Suzanne Morrison</v>
          </cell>
          <cell r="S4" t="str">
            <v>Chris Garner</v>
          </cell>
          <cell r="T4" t="str">
            <v>Simon Roberts</v>
          </cell>
          <cell r="U4" t="str">
            <v>Pete Gorman</v>
          </cell>
          <cell r="V4" t="str">
            <v>Carl Heesom</v>
          </cell>
          <cell r="W4" t="str">
            <v>Mark Armitage</v>
          </cell>
          <cell r="X4" t="str">
            <v>Paul Newman</v>
          </cell>
          <cell r="Y4" t="str">
            <v>Guy Allen</v>
          </cell>
          <cell r="Z4" t="str">
            <v>Fin O'Neill</v>
          </cell>
          <cell r="AA4" t="str">
            <v>Raahil Javaheri, Environment Agency</v>
          </cell>
          <cell r="AB4" t="str">
            <v>Karl Hardy</v>
          </cell>
          <cell r="AC4" t="str">
            <v>Sarah Dobson</v>
          </cell>
          <cell r="AD4" t="str">
            <v>Nishant Pandit</v>
          </cell>
          <cell r="AE4" t="str">
            <v>Ewurasi Nnadozie</v>
          </cell>
          <cell r="AF4" t="str">
            <v>David Finan</v>
          </cell>
          <cell r="AG4" t="str">
            <v>Michelle Dawson</v>
          </cell>
          <cell r="AH4" t="str">
            <v>Michelle Dawson</v>
          </cell>
          <cell r="AI4" t="str">
            <v>Michelle Dawson</v>
          </cell>
          <cell r="AJ4" t="str">
            <v>Michelle Dawson</v>
          </cell>
          <cell r="AK4" t="str">
            <v>Michelle Dawson</v>
          </cell>
          <cell r="AL4" t="str">
            <v>Michelle Dawson</v>
          </cell>
          <cell r="AM4" t="str">
            <v>Michelle Dawson</v>
          </cell>
          <cell r="AN4" t="str">
            <v>Michelle Dawson</v>
          </cell>
          <cell r="AO4" t="str">
            <v>Michelle Dawson</v>
          </cell>
          <cell r="AP4" t="str">
            <v>Michelle Dawson</v>
          </cell>
          <cell r="AQ4" t="str">
            <v>Michelle Dawson</v>
          </cell>
          <cell r="AR4" t="str">
            <v>Michelle Dawson</v>
          </cell>
          <cell r="AS4" t="str">
            <v>Michelle Dawson</v>
          </cell>
          <cell r="AT4" t="str">
            <v>Michelle Dawson</v>
          </cell>
          <cell r="AU4" t="str">
            <v>Michelle Dawson</v>
          </cell>
          <cell r="AV4" t="str">
            <v>Michelle Dawson</v>
          </cell>
          <cell r="AW4" t="str">
            <v>Steven Johnson</v>
          </cell>
          <cell r="AX4" t="str">
            <v>Tracy Hardy</v>
          </cell>
          <cell r="AY4" t="str">
            <v>June Jackson</v>
          </cell>
          <cell r="AZ4" t="str">
            <v>Michelle Bates</v>
          </cell>
          <cell r="BA4" t="str">
            <v>Bally Jassal-Jones</v>
          </cell>
          <cell r="BB4" t="str">
            <v>Matt Baker</v>
          </cell>
          <cell r="BC4" t="str">
            <v>Dave Jackson</v>
          </cell>
          <cell r="BD4" t="str">
            <v>Timothy Ruff</v>
          </cell>
          <cell r="BE4" t="str">
            <v>Karen Ambrose</v>
          </cell>
          <cell r="BF4" t="str">
            <v>Liz Sullivan</v>
          </cell>
          <cell r="BG4" t="str">
            <v>Chris Stirling</v>
          </cell>
          <cell r="BH4" t="str">
            <v>Tarlochan Boparai</v>
          </cell>
          <cell r="BI4" t="str">
            <v>Brian Fitzpatrick</v>
          </cell>
          <cell r="BJ4" t="str">
            <v>Phil Nixon</v>
          </cell>
          <cell r="BK4" t="str">
            <v>Cleveland Henry</v>
          </cell>
          <cell r="BL4" t="str">
            <v>Marian Bunton</v>
          </cell>
          <cell r="BM4" t="str">
            <v>Alice Ainsworth</v>
          </cell>
          <cell r="BN4" t="str">
            <v xml:space="preserve">Tim Harry </v>
          </cell>
          <cell r="BO4" t="str">
            <v>Ed Enabulele</v>
          </cell>
          <cell r="BP4" t="str">
            <v>Simon Appleton</v>
          </cell>
          <cell r="BQ4" t="str">
            <v>Stephen Wilkinson</v>
          </cell>
          <cell r="BR4" t="str">
            <v>Stephen Wilkinson</v>
          </cell>
          <cell r="BS4" t="str">
            <v>Paul Harrison</v>
          </cell>
          <cell r="BT4" t="str">
            <v>Jill Bezler Pickup</v>
          </cell>
          <cell r="BU4" t="str">
            <v>Juan Villamil</v>
          </cell>
          <cell r="BV4" t="str">
            <v>Stephen Wilkinson</v>
          </cell>
          <cell r="BW4" t="str">
            <v>Michael McCarthy</v>
          </cell>
          <cell r="BX4" t="str">
            <v>Tabitha Christoe</v>
          </cell>
          <cell r="BY4" t="str">
            <v>Cathy Arnold</v>
          </cell>
          <cell r="BZ4" t="str">
            <v>Chandni Shingadia</v>
          </cell>
          <cell r="CA4" t="str">
            <v>Nigel Taylor</v>
          </cell>
          <cell r="CB4" t="str">
            <v>Cathy Arnold</v>
          </cell>
          <cell r="CC4" t="str">
            <v>Zoe Stokell</v>
          </cell>
          <cell r="CD4" t="str">
            <v>Janice Heath</v>
          </cell>
          <cell r="CE4" t="str">
            <v>Malcolm Kadkol</v>
          </cell>
          <cell r="CF4" t="str">
            <v xml:space="preserve">Paul Rylance </v>
          </cell>
          <cell r="CG4" t="str">
            <v>Danielle Hawkins</v>
          </cell>
          <cell r="CH4" t="str">
            <v>Jason Tagoe</v>
          </cell>
          <cell r="CI4" t="str">
            <v>Heidi WeaverJane Haylen (Job Share)</v>
          </cell>
          <cell r="CJ4" t="str">
            <v>Pete Prior</v>
          </cell>
          <cell r="CK4" t="str">
            <v>Sarah Barton</v>
          </cell>
          <cell r="CL4" t="str">
            <v>Sonia Adams</v>
          </cell>
          <cell r="CM4" t="str">
            <v>Usman Aslam</v>
          </cell>
          <cell r="CN4" t="str">
            <v>Sajna Talukdar</v>
          </cell>
          <cell r="CO4" t="str">
            <v>Sean Webb/Jonathan Barbour/ April Kinight</v>
          </cell>
          <cell r="CP4" t="str">
            <v>David Fielding</v>
          </cell>
          <cell r="CQ4" t="str">
            <v>Amanda PUGH</v>
          </cell>
          <cell r="CR4" t="str">
            <v>Michael Whelan</v>
          </cell>
          <cell r="CS4" t="str">
            <v>Stephen Walters</v>
          </cell>
          <cell r="CT4" t="str">
            <v>Alex Hutton</v>
          </cell>
          <cell r="CU4" t="str">
            <v>Matthew Wilkinson</v>
          </cell>
          <cell r="CV4" t="str">
            <v>Hollie Taylor</v>
          </cell>
          <cell r="CW4" t="str">
            <v>James Phipps</v>
          </cell>
          <cell r="CX4" t="str">
            <v>Piers Moore</v>
          </cell>
          <cell r="CY4" t="str">
            <v>Alan Hunt</v>
          </cell>
          <cell r="CZ4" t="str">
            <v>Elizabeth Hunter</v>
          </cell>
          <cell r="DA4" t="str">
            <v>Julie Doble</v>
          </cell>
          <cell r="DB4" t="str">
            <v>Kevin Drake</v>
          </cell>
          <cell r="DC4" t="str">
            <v>Melanie Sellars</v>
          </cell>
          <cell r="DD4" t="str">
            <v>Annabelle Freestone</v>
          </cell>
          <cell r="DE4" t="str">
            <v>Carole Hornby</v>
          </cell>
          <cell r="DF4" t="str">
            <v>Andy Cheney</v>
          </cell>
          <cell r="DG4" t="str">
            <v>Mark Sparrow</v>
          </cell>
          <cell r="DH4" t="str">
            <v>Steve Bawn</v>
          </cell>
          <cell r="DI4" t="str">
            <v>A Pope</v>
          </cell>
          <cell r="DJ4" t="str">
            <v>Mike Duffy</v>
          </cell>
          <cell r="DK4" t="str">
            <v>Mr David Walker</v>
          </cell>
          <cell r="DL4" t="str">
            <v>Cheryl Peters</v>
          </cell>
          <cell r="DM4" t="str">
            <v>Dr Robin Mukerji</v>
          </cell>
          <cell r="DN4" t="str">
            <v>Gordon Pell</v>
          </cell>
          <cell r="DO4" t="str">
            <v>James Richardson</v>
          </cell>
          <cell r="DP4" t="str">
            <v>Rich Roberts</v>
          </cell>
          <cell r="DQ4" t="str">
            <v>Gary Dunn</v>
          </cell>
          <cell r="DR4" t="str">
            <v>R Hywel Griffiths</v>
          </cell>
          <cell r="DS4" t="str">
            <v>Clive Winter</v>
          </cell>
          <cell r="DT4" t="str">
            <v>Timothy Cryar</v>
          </cell>
          <cell r="DU4" t="str">
            <v>Tony Neylan</v>
          </cell>
          <cell r="DV4" t="str">
            <v>Louise Cross</v>
          </cell>
          <cell r="DW4" t="str">
            <v>Ayse Ozbal</v>
          </cell>
          <cell r="DX4" t="str">
            <v>Paul Willman</v>
          </cell>
          <cell r="DY4" t="str">
            <v>Sandra Glenister</v>
          </cell>
          <cell r="DZ4" t="str">
            <v>Lizelle Johnson</v>
          </cell>
          <cell r="EA4" t="str">
            <v>Alice- Nancy Terry</v>
          </cell>
          <cell r="EB4" t="str">
            <v>Nkem Omisa</v>
          </cell>
          <cell r="EC4" t="str">
            <v>Amy McCaffery</v>
          </cell>
          <cell r="ED4" t="str">
            <v>Josh Phillips &amp; Bola Folayan</v>
          </cell>
          <cell r="EE4" t="str">
            <v>Daniel Sprange</v>
          </cell>
          <cell r="EF4" t="str">
            <v>Peter Wootton</v>
          </cell>
          <cell r="EG4" t="str">
            <v>VILOPA PATEL</v>
          </cell>
          <cell r="EH4" t="str">
            <v>Angela Wood</v>
          </cell>
          <cell r="EI4" t="str">
            <v>Bettina v. Hornhardt</v>
          </cell>
          <cell r="EJ4" t="str">
            <v>Dave Blythe</v>
          </cell>
        </row>
        <row r="5">
          <cell r="B5" t="str">
            <v>laura.killion@ukgi.gov.uk</v>
          </cell>
          <cell r="C5" t="str">
            <v>richard.lamb@landregistry.gov.uk</v>
          </cell>
          <cell r="D5" t="str">
            <v>ddu@nerc.ac.uk</v>
          </cell>
          <cell r="E5" t="str">
            <v>hamza.elahi@ukgi.gov.uk</v>
          </cell>
          <cell r="F5" t="str">
            <v>simon.johnson@headoffice.mrc.ac.uk</v>
          </cell>
          <cell r="G5" t="str">
            <v>rajan.khakhar@cabinetoffice.gov.uk</v>
          </cell>
          <cell r="H5" t="str">
            <v>felix.clayton@cabinetoffice.gov.uk</v>
          </cell>
          <cell r="I5" t="str">
            <v>richard.higson@digital.cabinet-office.gov.uk</v>
          </cell>
          <cell r="J5" t="str">
            <v>suzanne.goldfinch@cabinetoffice.gov.uk</v>
          </cell>
          <cell r="K5" t="str">
            <v>sarah.dabbaj@cabinetoffice.gov.uk</v>
          </cell>
          <cell r="L5" t="str">
            <v>Alexandra.irvine@cabinetoffice.gov.uk</v>
          </cell>
          <cell r="M5" t="str">
            <v>sunil.patel@cabinetoffice.gov.uk</v>
          </cell>
          <cell r="N5" t="str">
            <v>james.vivyan@cps.gsi.gov.uk</v>
          </cell>
          <cell r="O5" t="str">
            <v>chris.handley@culture.gov.uk</v>
          </cell>
          <cell r="P5" t="str">
            <v>steve.wightwick@culture.gov.uk</v>
          </cell>
          <cell r="Q5" t="str">
            <v>suzanne.morrison@cuture.gov.uk</v>
          </cell>
          <cell r="R5" t="str">
            <v>suzanne.morrison@culture.gov.uk</v>
          </cell>
          <cell r="S5" t="str">
            <v>chris.garner@tate.org.uk</v>
          </cell>
          <cell r="T5" t="str">
            <v>simon.roberts@decc.gsi.gov.uk</v>
          </cell>
          <cell r="U5" t="str">
            <v>pete.gorman@decc.gsi.gov.uk</v>
          </cell>
          <cell r="V5" t="str">
            <v>carl.heesom@nda.gov.uk</v>
          </cell>
          <cell r="W5" t="str">
            <v>mark.armitage@nda.gov.uk</v>
          </cell>
          <cell r="X5" t="str">
            <v>Paul.newman@decc.gsi.gov.uk</v>
          </cell>
          <cell r="Y5" t="str">
            <v>guy.allen@rpa.gsi.gov.uk</v>
          </cell>
          <cell r="Z5" t="str">
            <v>Fin.ONeill@environment-agency.gov.uk</v>
          </cell>
          <cell r="AA5" t="str">
            <v>raahil.javaheri@environment-agency.gov.uk</v>
          </cell>
          <cell r="AB5" t="str">
            <v>karl.hardy@defra.gsi.gov.uk</v>
          </cell>
          <cell r="AC5" t="str">
            <v>Sarah.Dobson@education.gsi.gov.uk</v>
          </cell>
          <cell r="AD5" t="str">
            <v>nishant.pandit@education.gsi.gov.uk</v>
          </cell>
          <cell r="AE5" t="str">
            <v>ewurasi.nnadozie@education.gsi.gov.uk</v>
          </cell>
          <cell r="AF5" t="str">
            <v>d-finan@dfid.gov.uk</v>
          </cell>
          <cell r="AG5" t="str">
            <v>michelle.dawson@dft.gsi.gov.uk</v>
          </cell>
          <cell r="AH5" t="str">
            <v>michelle.dawson@dft.gsi.gov.uk</v>
          </cell>
          <cell r="AI5" t="str">
            <v>michelle.dawson@dft.gsi.gov.uk</v>
          </cell>
          <cell r="AJ5" t="str">
            <v>michelle.dawson@dft.gsi.gov.uk</v>
          </cell>
          <cell r="AK5" t="str">
            <v>michelle.dawson@dft.gsi.gov.uk</v>
          </cell>
          <cell r="AL5" t="str">
            <v>michelle.dawson@dft.gsi.gov.uk</v>
          </cell>
          <cell r="AM5" t="str">
            <v>michelle.dawson@dft.gsi.gov.uk</v>
          </cell>
          <cell r="AN5" t="str">
            <v>michelle.dawson@dft.gsi.gov.uk</v>
          </cell>
          <cell r="AO5" t="str">
            <v>michelle.dawson@dft.gsi.gov.uk</v>
          </cell>
          <cell r="AP5" t="str">
            <v>michelle.dawson@dft.gsi.gov.uk</v>
          </cell>
          <cell r="AQ5" t="str">
            <v>michelle.dawson@dft.gsi.gov.uk</v>
          </cell>
          <cell r="AR5" t="str">
            <v>michelle.dawson@dft.gsi.gov.uk</v>
          </cell>
          <cell r="AS5" t="str">
            <v>michelle.dawson@dft.gsi.gov.uk</v>
          </cell>
          <cell r="AT5" t="str">
            <v>michelle.dawson@dft.gsi.gov.uk</v>
          </cell>
          <cell r="AU5" t="str">
            <v>michelle.dawson@dft.gsi.gov.uk</v>
          </cell>
          <cell r="AV5" t="str">
            <v>michelle.dawson@dft.gsi.gov.uk</v>
          </cell>
          <cell r="AW5" t="str">
            <v>steven.johnson@dh.gsi.gov.uk</v>
          </cell>
          <cell r="AX5" t="str">
            <v>tracy.hardy@hscic.gov.uk</v>
          </cell>
          <cell r="AY5" t="str">
            <v>June.Jackson@dh.gsi.gov.uk</v>
          </cell>
          <cell r="AZ5" t="str">
            <v>michelle.bates@hscic.gov.uk</v>
          </cell>
          <cell r="BA5" t="str">
            <v>Balvinder.Jassal-Jones@dh.gsi.gov.uk</v>
          </cell>
          <cell r="BB5" t="str">
            <v>matt.baker6@hscic.gov.uk</v>
          </cell>
          <cell r="BC5" t="str">
            <v>davidjackson@hscic.gov.uk</v>
          </cell>
          <cell r="BD5" t="str">
            <v>timothy.ruff@hscic.gov.uk</v>
          </cell>
          <cell r="BE5" t="str">
            <v>karenambrose@nhs.net</v>
          </cell>
          <cell r="BF5" t="str">
            <v>liz.sullivan1@hscic.gov.uk</v>
          </cell>
          <cell r="BG5" t="str">
            <v>chris.stirling@dh.gsi.gov.uk</v>
          </cell>
          <cell r="BH5" t="str">
            <v>tarlochan.boparai2@nhs.net</v>
          </cell>
          <cell r="BI5" t="str">
            <v>brian.fitzpatrick@nhs.net</v>
          </cell>
          <cell r="BJ5" t="str">
            <v>phil.nixon@hscic.gov.uk</v>
          </cell>
          <cell r="BK5" t="str">
            <v>Cleveland.Henry@nhs.net</v>
          </cell>
          <cell r="BL5" t="str">
            <v>marian.bunton@nhs.net</v>
          </cell>
          <cell r="BM5" t="str">
            <v>alice.ainsworth@dh.gsi.gov.uk</v>
          </cell>
          <cell r="BN5" t="str">
            <v>tim.harry@phe.gov.uk</v>
          </cell>
          <cell r="BO5" t="str">
            <v>ed.enabulele@dh.gsi.gov.uk</v>
          </cell>
          <cell r="BP5" t="str">
            <v>simon.appleton@dwp.gsi.gov.uk</v>
          </cell>
          <cell r="BQ5" t="str">
            <v>Stephen.Wilkinson@dwp.gsi.gov.uk</v>
          </cell>
          <cell r="BR5" t="str">
            <v>Stephen.wilkinson@dwp.gsi.gov.uk</v>
          </cell>
          <cell r="BS5" t="str">
            <v>Paul.Harrison2@DWP.GSI.GOV.UK</v>
          </cell>
          <cell r="BT5" t="str">
            <v>jill.bezler-pickup@dwp.gsi.gov.uk</v>
          </cell>
          <cell r="BU5" t="str">
            <v>juan.villamil@dwp.gsi.gov.uk</v>
          </cell>
          <cell r="BV5" t="str">
            <v>Stephen.Wilkinson@dwp.gsi.gov.uk</v>
          </cell>
          <cell r="BW5" t="str">
            <v>michael.mccarthy@dwp.gsi.gov.uk</v>
          </cell>
          <cell r="BX5" t="str">
            <v>tabitha.christoe@dwp.gsi.gov.uk</v>
          </cell>
          <cell r="BY5" t="str">
            <v>cathy.arnold@fco.gov.uk</v>
          </cell>
          <cell r="BZ5" t="str">
            <v>chandni.shingadia@fco.gov.uk</v>
          </cell>
          <cell r="CA5" t="str">
            <v>Nigel.Taylor@fco.gov.uk</v>
          </cell>
          <cell r="CB5" t="str">
            <v>cathy.arnold@fco.gov.uk</v>
          </cell>
          <cell r="CC5" t="str">
            <v>zoe.stokell@hmrc.gsi.gov.uk</v>
          </cell>
          <cell r="CD5" t="str">
            <v>janice.heath@hmrc.gsi.go.uk</v>
          </cell>
          <cell r="CE5" t="str">
            <v>malcolm.kadkol@hmrc.gsi.gov.uk</v>
          </cell>
          <cell r="CF5" t="str">
            <v>paul.rylance@hmrc.gsi.gov.uk</v>
          </cell>
          <cell r="CG5" t="str">
            <v>danielle.hawkins1@homeoffice.x.gsi.gov.uk</v>
          </cell>
          <cell r="CH5" t="str">
            <v>jason.tagoe2@homeoffice.gsi.gov.uk</v>
          </cell>
          <cell r="CI5" t="str">
            <v>heidi.weaver@homeoffice.gsi.gov.ukjane.haylen@homeoffice.gsi.gov.uk</v>
          </cell>
          <cell r="CJ5" t="str">
            <v>peter.prior@homeoffice.gsi.gov.uk</v>
          </cell>
          <cell r="CK5" t="str">
            <v>sarah.barton@dbs.gsi.gov.uk</v>
          </cell>
          <cell r="CL5" t="str">
            <v>Sonia.Adams@homeoffice.gsi.gov.uk</v>
          </cell>
          <cell r="CM5" t="str">
            <v>usman.aslam@homeoffice.gsi.gov.uk</v>
          </cell>
          <cell r="CN5" t="str">
            <v>sajna_talukdar@homeoffice.gsi.gov.uk</v>
          </cell>
          <cell r="CO5" t="str">
            <v>jonathan.barbour@homeoffice.gsi.gov.uk</v>
          </cell>
          <cell r="CP5" t="str">
            <v>david.fielding@homeoffice.gsi.gov.uk</v>
          </cell>
          <cell r="CQ5" t="str">
            <v>Air-Cap-Del-AM-A400M@mod.uk</v>
          </cell>
          <cell r="CR5" t="str">
            <v>Michael.Whelan239@mod.uk</v>
          </cell>
          <cell r="CS5" t="str">
            <v>ArmySpInteg-Cbt-ArmdCav-SO2@mod.uk</v>
          </cell>
          <cell r="CT5" t="str">
            <v>ArmySpInteg-ArmdInf-SO2@mod.uk</v>
          </cell>
          <cell r="CU5" t="str">
            <v>Army CapCbt-MCC-SO1A@mod.uk</v>
          </cell>
          <cell r="CV5" t="str">
            <v>DIOABP-PMO1a@mod.uk</v>
          </cell>
          <cell r="CW5" t="str">
            <v>ArmyReserves-Dir-MA@mod.uk</v>
          </cell>
          <cell r="CX5" t="str">
            <v>FMC-NucCap-FutureSM@mod.uk</v>
          </cell>
          <cell r="CY5" t="str">
            <v>alan.hunt213@mod.uk</v>
          </cell>
          <cell r="CZ5" t="str">
            <v>beth.hunter585@mod.uk</v>
          </cell>
          <cell r="DA5" t="str">
            <v>DGFinance-CPF-ProgMgr@mod.uk</v>
          </cell>
          <cell r="DB5" t="str">
            <v>DES SM NP-NRB2NNPPI@mod.uk</v>
          </cell>
          <cell r="DC5" t="str">
            <v>NAVY CSAV-MAVPSOMERLINPBM@mod.uk</v>
          </cell>
          <cell r="DD5" t="str">
            <v>ISSDev-SyInfra-BAPM02-PPM@mod.uk</v>
          </cell>
          <cell r="DE5" t="str">
            <v>ISS Dev-Net Ops-Perf</v>
          </cell>
          <cell r="DF5" t="str">
            <v>Army Info-Strategy-PSO-SO1@mod.uk</v>
          </cell>
          <cell r="DG5" t="str">
            <v>Air-Cap-Del-Attack-Lightning SO1@mod.uk</v>
          </cell>
          <cell r="DH5" t="str">
            <v>DESLDChgMgt-PMO@mod.uk</v>
          </cell>
          <cell r="DI5" t="str">
            <v>Navyafsup-progbusmgr@mod.uk</v>
          </cell>
          <cell r="DJ5" t="str">
            <v>Air-Cap-Del-AirC2SO1@mod.uk</v>
          </cell>
          <cell r="DK5" t="str">
            <v> People-Programme-PMO2a@mod.uk</v>
          </cell>
          <cell r="DL5" t="str">
            <v>ISS Dev-NSoIT-PjMO4a-PPM@mod.uk</v>
          </cell>
          <cell r="DM5" t="str">
            <v>DST-StratTechNWCSPA@mod.uk</v>
          </cell>
          <cell r="DN5" t="str">
            <v>JFC-CAP-C4ISR-CollectAir-SO1@mod.uk</v>
          </cell>
          <cell r="DO5" t="str">
            <v>Air-Cap-Del-ISTAR-SO2a@mod.uk</v>
          </cell>
          <cell r="DP5" t="str">
            <v>richard.roberts530@mod.uk</v>
          </cell>
          <cell r="DQ5" t="str">
            <v>DES WpnsTTH-ReqMan@mod.uk</v>
          </cell>
          <cell r="DR5" t="str">
            <v>hywel.griffiths465@mod.uk</v>
          </cell>
          <cell r="DS5" t="str">
            <v>DESCEO-MatStrat-DepHd@mod.uk</v>
          </cell>
          <cell r="DT5" t="str">
            <v>NAVYShips-T26PROGDIR@mod.uk</v>
          </cell>
          <cell r="DU5" t="str">
            <v>Army CapCS-LERPAS-SO1@mod.uk</v>
          </cell>
          <cell r="DV5" t="str">
            <v>NAVYCSAV-MAvPSOWCTFASGWPBM@MOD.UK</v>
          </cell>
          <cell r="DW5" t="str">
            <v>ayse.ozbal@noms.gsi.gov.uk</v>
          </cell>
          <cell r="DX5" t="str">
            <v>paul.willman@hmcts.gsi.gov.uk</v>
          </cell>
          <cell r="DY5" t="str">
            <v>sandra.glenister@hmcts.gsi.gov.uk</v>
          </cell>
          <cell r="DZ5" t="str">
            <v>lizelle.johnson@hmps.gsi.gov.uk</v>
          </cell>
          <cell r="EA5" t="str">
            <v>alice.nancy@justice.gsi.gov.uk</v>
          </cell>
          <cell r="EB5" t="str">
            <v>nkem.omisa1@hmcts.gsi.gov.uk</v>
          </cell>
          <cell r="EC5" t="str">
            <v>amy.mccaffery@legalaid.gsi.gov.uk</v>
          </cell>
          <cell r="ED5" t="str">
            <v>Josh.phillips@justice.gsi.gov.ukBola.folayan@legalaid.gsi.gov.uk</v>
          </cell>
          <cell r="EE5" t="str">
            <v>daniels.prange@justice.gsi.gov.uk</v>
          </cell>
          <cell r="EF5" t="str">
            <v>peter.wootton@noms.gsi.gov.uk</v>
          </cell>
          <cell r="EG5" t="str">
            <v>vilopa.patel@justice.gsi.gov.uk</v>
          </cell>
          <cell r="EH5" t="str">
            <v>angela.wood@justice.gsi.gov.uk</v>
          </cell>
          <cell r="EI5" t="str">
            <v>Bettina.von-hornhardt@nca.x.gsi.gov.uk</v>
          </cell>
          <cell r="EJ5" t="str">
            <v>dave.blythe@ons.gsi.gov.uk</v>
          </cell>
        </row>
        <row r="6">
          <cell r="B6" t="str">
            <v>Laura Killion</v>
          </cell>
          <cell r="C6" t="str">
            <v xml:space="preserve">Richard Lamb </v>
          </cell>
          <cell r="D6" t="str">
            <v>Andy Jeffries</v>
          </cell>
          <cell r="E6" t="str">
            <v>Chad Woodward</v>
          </cell>
          <cell r="F6" t="str">
            <v>Simon Johnson</v>
          </cell>
          <cell r="G6" t="str">
            <v>Craig Stevens</v>
          </cell>
          <cell r="H6" t="str">
            <v>Leslie Gilbert</v>
          </cell>
          <cell r="I6" t="str">
            <v>Craig Stevens</v>
          </cell>
          <cell r="J6" t="str">
            <v>Craig Stevens</v>
          </cell>
          <cell r="K6" t="str">
            <v>Craig Stevens</v>
          </cell>
          <cell r="L6" t="str">
            <v>Leslie Gilbert</v>
          </cell>
          <cell r="M6" t="str">
            <v>Craig.Stevens</v>
          </cell>
          <cell r="N6" t="str">
            <v>James Vivyan</v>
          </cell>
          <cell r="O6" t="str">
            <v>Suzanne Morrison</v>
          </cell>
          <cell r="P6" t="str">
            <v>Suzanne Morrison</v>
          </cell>
          <cell r="Q6" t="str">
            <v>Suzanne Morrison</v>
          </cell>
          <cell r="R6" t="str">
            <v>Suzanne Morrison</v>
          </cell>
          <cell r="S6" t="str">
            <v>Jo Dunnett</v>
          </cell>
          <cell r="T6" t="str">
            <v>Gavin Ansdell</v>
          </cell>
          <cell r="U6" t="str">
            <v>Pete Gorman</v>
          </cell>
          <cell r="V6" t="str">
            <v>Gavin Ansdell</v>
          </cell>
          <cell r="W6" t="str">
            <v>Gavin Ansdell</v>
          </cell>
          <cell r="X6" t="str">
            <v>Gavin Ansdell</v>
          </cell>
          <cell r="Y6" t="str">
            <v>Ralph Palmer</v>
          </cell>
          <cell r="Z6" t="str">
            <v>Fin O'Neill</v>
          </cell>
          <cell r="AA6" t="str">
            <v>Ralph Palmer, Defra</v>
          </cell>
          <cell r="AB6" t="str">
            <v>Karl Hardy</v>
          </cell>
          <cell r="AC6" t="str">
            <v>Adam Bray</v>
          </cell>
          <cell r="AD6" t="str">
            <v>Robbie Roberts</v>
          </cell>
          <cell r="AE6" t="str">
            <v>Adam Bray</v>
          </cell>
          <cell r="AF6" t="str">
            <v>David Finan</v>
          </cell>
          <cell r="AG6" t="str">
            <v>Michelle Dawson</v>
          </cell>
          <cell r="AH6" t="str">
            <v>Michelle Dawson</v>
          </cell>
          <cell r="AI6" t="str">
            <v>Michelle Dawson</v>
          </cell>
          <cell r="AJ6" t="str">
            <v>Michelle Dawson</v>
          </cell>
          <cell r="AK6" t="str">
            <v>Michelle Dawson</v>
          </cell>
          <cell r="AL6" t="str">
            <v>Michelle Dawson</v>
          </cell>
          <cell r="AM6" t="str">
            <v>Michelle Dawson</v>
          </cell>
          <cell r="AN6" t="str">
            <v>Michelle Dawson</v>
          </cell>
          <cell r="AO6" t="str">
            <v>Michelle Dawson</v>
          </cell>
          <cell r="AP6" t="str">
            <v>Michelle Dawson</v>
          </cell>
          <cell r="AQ6" t="str">
            <v>Michelle Dawson</v>
          </cell>
          <cell r="AR6" t="str">
            <v>Michelle Dawson</v>
          </cell>
          <cell r="AS6" t="str">
            <v>Michelle Dawson</v>
          </cell>
          <cell r="AT6" t="str">
            <v>Michelle Dawson</v>
          </cell>
          <cell r="AU6" t="str">
            <v>Michelle Dawson</v>
          </cell>
          <cell r="AV6" t="str">
            <v>Michelle Dawson</v>
          </cell>
          <cell r="AW6" t="str">
            <v>Ned Carty</v>
          </cell>
          <cell r="AX6" t="str">
            <v>Ned Carty</v>
          </cell>
          <cell r="AY6" t="str">
            <v>Ned Carty</v>
          </cell>
          <cell r="AZ6" t="str">
            <v>Ned Carty</v>
          </cell>
          <cell r="BA6" t="str">
            <v>Ned Carty</v>
          </cell>
          <cell r="BB6" t="str">
            <v>Ned Carty</v>
          </cell>
          <cell r="BC6" t="str">
            <v>Ned Carty</v>
          </cell>
          <cell r="BD6" t="str">
            <v>George Edwards</v>
          </cell>
          <cell r="BE6" t="str">
            <v>Ned Carty</v>
          </cell>
          <cell r="BF6" t="str">
            <v>Ned Carty</v>
          </cell>
          <cell r="BG6" t="str">
            <v>Ned Carty</v>
          </cell>
          <cell r="BH6" t="str">
            <v>Ned Carty</v>
          </cell>
          <cell r="BI6" t="str">
            <v>Ned Carty</v>
          </cell>
          <cell r="BJ6" t="str">
            <v>Ned Carty</v>
          </cell>
          <cell r="BK6" t="str">
            <v>Ned Carty</v>
          </cell>
          <cell r="BL6" t="str">
            <v>Ned Carty</v>
          </cell>
          <cell r="BM6" t="str">
            <v>Ned Carty</v>
          </cell>
          <cell r="BN6" t="str">
            <v>Ned Carty</v>
          </cell>
          <cell r="BO6" t="str">
            <v>Ned Carty</v>
          </cell>
          <cell r="BP6" t="str">
            <v>Bridget Rogers</v>
          </cell>
          <cell r="BQ6" t="str">
            <v>Bridget Rogers</v>
          </cell>
          <cell r="BR6" t="str">
            <v>Bridget Rogers</v>
          </cell>
          <cell r="BS6" t="str">
            <v>Bridget Rogers</v>
          </cell>
          <cell r="BT6" t="str">
            <v>Bridget Rogers</v>
          </cell>
          <cell r="BU6" t="str">
            <v>James Barton</v>
          </cell>
          <cell r="BV6" t="str">
            <v>Bridget Rogers</v>
          </cell>
          <cell r="BW6" t="str">
            <v>Bridget Rogers</v>
          </cell>
          <cell r="BX6" t="str">
            <v>Bridget Rogers</v>
          </cell>
          <cell r="BY6" t="str">
            <v>Cathy Arnold</v>
          </cell>
          <cell r="BZ6" t="str">
            <v>Cathy Arnold</v>
          </cell>
          <cell r="CA6" t="str">
            <v>Nigel Taylor</v>
          </cell>
          <cell r="CB6" t="str">
            <v>Cathy Arnold</v>
          </cell>
          <cell r="CC6" t="str">
            <v>David Gray</v>
          </cell>
          <cell r="CD6" t="str">
            <v>David Gray</v>
          </cell>
          <cell r="CE6" t="str">
            <v>David Gray</v>
          </cell>
          <cell r="CF6" t="str">
            <v>David Gray</v>
          </cell>
          <cell r="CG6" t="str">
            <v>George Dunne (HO SPOC)</v>
          </cell>
          <cell r="CH6" t="str">
            <v>George Dunne (HO SPOC)</v>
          </cell>
          <cell r="CI6" t="str">
            <v>George Dunne (HO SPOC)</v>
          </cell>
          <cell r="CJ6" t="str">
            <v>George Dunne (SPOC)</v>
          </cell>
          <cell r="CK6" t="str">
            <v>George Dunne</v>
          </cell>
          <cell r="CL6" t="str">
            <v>George Dunne (HO SPOC)</v>
          </cell>
          <cell r="CM6" t="str">
            <v>George Dunne (HO SPOC)</v>
          </cell>
          <cell r="CN6" t="str">
            <v>George Dunne (HO SPOC)</v>
          </cell>
          <cell r="CO6" t="str">
            <v>George Dunne (HO SPOC)</v>
          </cell>
          <cell r="CP6" t="str">
            <v>George Dunne (HO SPOC)</v>
          </cell>
          <cell r="CQ6" t="str">
            <v>Ben Hegarty</v>
          </cell>
          <cell r="CR6" t="str">
            <v>Ben Hegarty</v>
          </cell>
          <cell r="CS6" t="str">
            <v>Ben Hegarty</v>
          </cell>
          <cell r="CT6" t="str">
            <v>Ben Hegarty</v>
          </cell>
          <cell r="CU6" t="str">
            <v>Ben Hegarty</v>
          </cell>
          <cell r="CV6" t="str">
            <v>Ben Hegarty</v>
          </cell>
          <cell r="CW6" t="str">
            <v>Ben Hegarty</v>
          </cell>
          <cell r="CX6" t="str">
            <v>Ben Hegarty</v>
          </cell>
          <cell r="CY6" t="str">
            <v>Ben Hegarty</v>
          </cell>
          <cell r="CZ6" t="str">
            <v>Ben Hegarty</v>
          </cell>
          <cell r="DA6" t="str">
            <v>Ben Hegarty</v>
          </cell>
          <cell r="DB6" t="str">
            <v>Ben Hegarty</v>
          </cell>
          <cell r="DC6" t="str">
            <v>Ben Hegarty</v>
          </cell>
          <cell r="DD6" t="str">
            <v>Ben Hegarty</v>
          </cell>
          <cell r="DE6" t="str">
            <v>Ben Hegarty</v>
          </cell>
          <cell r="DF6" t="str">
            <v>Ben Hegarty</v>
          </cell>
          <cell r="DG6" t="str">
            <v>Ben Hegarty</v>
          </cell>
          <cell r="DH6" t="str">
            <v>Ben Hegarty</v>
          </cell>
          <cell r="DI6" t="str">
            <v>Ben Hegarty</v>
          </cell>
          <cell r="DJ6" t="str">
            <v>Ben Hegarty</v>
          </cell>
          <cell r="DK6" t="str">
            <v>Ben Hegarty</v>
          </cell>
          <cell r="DL6" t="str">
            <v>Ben Hegarty</v>
          </cell>
          <cell r="DM6" t="str">
            <v>Ben Hegarty</v>
          </cell>
          <cell r="DN6" t="str">
            <v>Ben Hegarty</v>
          </cell>
          <cell r="DO6" t="str">
            <v>Ben Hegarty</v>
          </cell>
          <cell r="DP6" t="str">
            <v>Ben Hegarty</v>
          </cell>
          <cell r="DQ6" t="str">
            <v>Ben Hegarty</v>
          </cell>
          <cell r="DR6" t="str">
            <v>Ben Hegarty</v>
          </cell>
          <cell r="DS6" t="str">
            <v>Ben Hegarty</v>
          </cell>
          <cell r="DT6" t="str">
            <v>Ben Hegarty</v>
          </cell>
          <cell r="DU6" t="str">
            <v>Ben Hegarty</v>
          </cell>
          <cell r="DV6" t="str">
            <v>Ben Hegarty</v>
          </cell>
          <cell r="DW6" t="str">
            <v>Cyrus Pocha</v>
          </cell>
          <cell r="DX6" t="str">
            <v>Cyrus Pocha</v>
          </cell>
          <cell r="DY6" t="str">
            <v>Cyrus Pocha</v>
          </cell>
          <cell r="DZ6" t="str">
            <v>Cyrus Pocha</v>
          </cell>
          <cell r="EA6" t="str">
            <v>Cyrus Pocha</v>
          </cell>
          <cell r="EB6" t="str">
            <v>Cyrus Pocha</v>
          </cell>
          <cell r="EC6" t="str">
            <v>Cyrus Pocha</v>
          </cell>
          <cell r="ED6" t="str">
            <v>Cyrus Pocha</v>
          </cell>
          <cell r="EE6" t="str">
            <v>Cyrus Pocha</v>
          </cell>
          <cell r="EF6" t="str">
            <v>Cyrus Pocha</v>
          </cell>
          <cell r="EG6" t="str">
            <v>Cyrus Pocha</v>
          </cell>
          <cell r="EH6" t="str">
            <v>Cyrus Pocha</v>
          </cell>
          <cell r="EI6" t="str">
            <v>Alexander Nagle</v>
          </cell>
          <cell r="EJ6" t="str">
            <v>Jacqueline Davy</v>
          </cell>
        </row>
        <row r="7">
          <cell r="B7" t="str">
            <v>laura.killion@ukgi.gov.uk</v>
          </cell>
          <cell r="C7" t="str">
            <v>richard.lamb@landregistry.gov.uk</v>
          </cell>
          <cell r="D7" t="str">
            <v>anff@bas.ac.uk</v>
          </cell>
          <cell r="E7" t="str">
            <v>chad.woodward@ukgi.gov.uk</v>
          </cell>
          <cell r="F7" t="str">
            <v>simon.johnson@headoffice.mrc.ac.uk</v>
          </cell>
          <cell r="G7" t="str">
            <v>craig.stevens@cabinetoffice.gov.uk</v>
          </cell>
          <cell r="H7" t="str">
            <v>leslie.gilbert@cabinetoffice.gov.uk</v>
          </cell>
          <cell r="I7" t="str">
            <v>craig.stevens@cabinetoffice.gov.uk</v>
          </cell>
          <cell r="J7" t="str">
            <v>craig.stevens@cabinetoffice.gov.uk</v>
          </cell>
          <cell r="K7" t="str">
            <v>craig.stevens@cabinetoffice.gov.uk</v>
          </cell>
          <cell r="L7" t="str">
            <v>leslie.gilbert@cabinet office.gov.uk</v>
          </cell>
          <cell r="M7" t="str">
            <v>craig.stevens@cabinetoffice.gov.uk</v>
          </cell>
          <cell r="N7" t="str">
            <v>james.vivyan@cps.gsi.gov.uk</v>
          </cell>
          <cell r="O7" t="str">
            <v>suzanne.morrison@culture.gov.uk</v>
          </cell>
          <cell r="P7" t="str">
            <v>suzanne.morrison@culture.gov.uk</v>
          </cell>
          <cell r="Q7" t="str">
            <v>suzanne.morrison@culture.gov.uk</v>
          </cell>
          <cell r="R7" t="str">
            <v>suzanne.morrison@culture.gov.uk</v>
          </cell>
          <cell r="S7" t="str">
            <v>jo.dunnett@tate.org.uk</v>
          </cell>
          <cell r="T7" t="str">
            <v>gavin.ansdell@decc.gsi.gov.uk</v>
          </cell>
          <cell r="U7" t="str">
            <v>pete.gorman@decc.gsi.gov.uk</v>
          </cell>
          <cell r="V7" t="str">
            <v>gavin.ansdell@decc.gsi.gov.uk</v>
          </cell>
          <cell r="W7" t="str">
            <v>gavin.ansdell@decc.gsi.gov.uk</v>
          </cell>
          <cell r="X7" t="str">
            <v>gavin.ansdell@decc.gsi.gov.uk</v>
          </cell>
          <cell r="Y7" t="str">
            <v>ralph.palmer@defra.gsi.gov.uk</v>
          </cell>
          <cell r="Z7" t="str">
            <v>Fin.ONeill@environment-agency.gov.uk</v>
          </cell>
          <cell r="AA7" t="str">
            <v>Ralph.Palmer@defra.gsi.gov.uk</v>
          </cell>
          <cell r="AB7" t="str">
            <v>karl.hardy@defra.gsi.gov.uk</v>
          </cell>
          <cell r="AC7" t="str">
            <v>Adam.Bray@education.gsi.gov.uk</v>
          </cell>
          <cell r="AD7" t="str">
            <v>robbie.roberts@education.gsi.gov.uk</v>
          </cell>
          <cell r="AE7" t="str">
            <v>adam.bray@education.gsi.gov.uk</v>
          </cell>
          <cell r="AF7" t="str">
            <v>d-finan@dfid.gov.uk</v>
          </cell>
          <cell r="AG7" t="str">
            <v>michelle.dawson@dft.gsi.gov.uk</v>
          </cell>
          <cell r="AH7" t="str">
            <v>michelle.dawson@dft.gsi.gov.uk</v>
          </cell>
          <cell r="AI7" t="str">
            <v>michelle.dawson@dft.gsi.gov.uk</v>
          </cell>
          <cell r="AJ7" t="str">
            <v>michelle.dawson@dft.gsi.gov.uk</v>
          </cell>
          <cell r="AK7" t="str">
            <v>michelle.dawson@dft.gsi.gov.uk</v>
          </cell>
          <cell r="AL7" t="str">
            <v>michelle.dawson@dft.gsi.gov.uk</v>
          </cell>
          <cell r="AM7" t="str">
            <v>michelle.dawson@dft.gsi.gov.uk</v>
          </cell>
          <cell r="AN7" t="str">
            <v>michelle.dawson@dft.gsi.gov.uk</v>
          </cell>
          <cell r="AO7" t="str">
            <v>michelle.dawson@dft.gsi.gov.uk</v>
          </cell>
          <cell r="AP7" t="str">
            <v>michelle.dawson@dft.gsi.gov.uk</v>
          </cell>
          <cell r="AQ7" t="str">
            <v>michelle.dawson@dft.gsi.gov.uk</v>
          </cell>
          <cell r="AR7" t="str">
            <v>michelle.dawson@dft.gsi.gov.uk</v>
          </cell>
          <cell r="AS7" t="str">
            <v>michelle.dawson@dft.gsi.gov.uk</v>
          </cell>
          <cell r="AT7" t="str">
            <v>michelle.dawson@dft.gsi.gov.uk</v>
          </cell>
          <cell r="AU7" t="str">
            <v>michelle.dawson@dft.gsi.gov.uk</v>
          </cell>
          <cell r="AV7" t="str">
            <v>michelle.dawson@dft.gsi.gov.uk</v>
          </cell>
          <cell r="AW7" t="str">
            <v>projectdeliverycentre@dh.gsi.gov.uk</v>
          </cell>
          <cell r="AX7" t="str">
            <v>projectdeliverycentre@dh.gsi.gov.uk</v>
          </cell>
          <cell r="AY7" t="str">
            <v>projectdeliverycentre@dh.gsi.gov.uk</v>
          </cell>
          <cell r="AZ7" t="str">
            <v>projectdeliverycentre@dh.gsi.gov.uk</v>
          </cell>
          <cell r="BA7" t="str">
            <v>projectdeliverycentre@dh.gsi.gov.uk</v>
          </cell>
          <cell r="BB7" t="str">
            <v>projectdeliverycentre@dh.gsi.gov.uk</v>
          </cell>
          <cell r="BC7" t="str">
            <v>projectdeliverycentre@dh.gsi.gov.uk</v>
          </cell>
          <cell r="BD7" t="str">
            <v xml:space="preserve">george.edwards@dh.gsi.gov.uk </v>
          </cell>
          <cell r="BE7" t="str">
            <v>projectdeliverycentre@dh.gsi.gov.uk</v>
          </cell>
          <cell r="BF7" t="str">
            <v>projectdeliverycentre@dh.gsi.gov.uk</v>
          </cell>
          <cell r="BG7" t="str">
            <v>projectdeliverycentre@dh.gsi.gov.uk</v>
          </cell>
          <cell r="BH7" t="str">
            <v>projectdeliverycentre@dh.gsi.gov.uk</v>
          </cell>
          <cell r="BI7" t="str">
            <v>projectdeliverycentre@dh.gsi.gov.uk</v>
          </cell>
          <cell r="BJ7" t="str">
            <v>projectdeliverycentre@dh.gsi.gov.uk</v>
          </cell>
          <cell r="BK7" t="str">
            <v>projectdeliverycentre@dh.gsi.gov.uk</v>
          </cell>
          <cell r="BL7" t="str">
            <v>projectdeliverycentre@dh.gsi.gov.uk</v>
          </cell>
          <cell r="BM7" t="str">
            <v>projectdeliverycentre@dh.gsi.gov.uk</v>
          </cell>
          <cell r="BN7" t="str">
            <v>projectdeliverycentre@dh.gsi.gov.uk</v>
          </cell>
          <cell r="BO7" t="str">
            <v>ned.carty@dh.gsi.gov.uk</v>
          </cell>
          <cell r="BP7" t="str">
            <v>Bridget.Rogers@dwp.gsi.gov.uk</v>
          </cell>
          <cell r="BQ7" t="str">
            <v>BRIDGET.ROGERS@DWP.GSI.GOV.UK</v>
          </cell>
          <cell r="BR7" t="str">
            <v>Bridget.Rogers@dwp.gsi.gov.uk</v>
          </cell>
          <cell r="BS7" t="str">
            <v>Bridget.Rogers@dwp.gsi.gov.uk</v>
          </cell>
          <cell r="BT7" t="str">
            <v>Bridget.Rogers@dwp.gsi.gov.uk</v>
          </cell>
          <cell r="BU7" t="str">
            <v>james.barton@dwp.gsi.gov.uk</v>
          </cell>
          <cell r="BV7" t="str">
            <v>BRIDGET.ROGERS@DWP.GSI.GOV.UK</v>
          </cell>
          <cell r="BW7" t="str">
            <v>BRIDGET.ROGERS@DWP.GSI.GOV.UK</v>
          </cell>
          <cell r="BX7" t="str">
            <v>bridget.rogers@dwp.gsi.gov.uk</v>
          </cell>
          <cell r="BY7" t="str">
            <v>cathy.arnold@fco.gov.uk</v>
          </cell>
          <cell r="BZ7" t="str">
            <v>cathy.arnold@fco.gov.uk</v>
          </cell>
          <cell r="CA7" t="str">
            <v>Nigel.Taylor@fco.gov.uk</v>
          </cell>
          <cell r="CB7" t="str">
            <v>cathy.arnold@fco.gov.uk</v>
          </cell>
          <cell r="CC7" t="str">
            <v>david.gray@hmrc.gsi.gov,uk</v>
          </cell>
          <cell r="CD7" t="str">
            <v>david.gray@hmrc.gsi.gov.uk</v>
          </cell>
          <cell r="CE7" t="str">
            <v>david.gray@hmrc.gsi.gov.uk</v>
          </cell>
          <cell r="CF7" t="str">
            <v>david.gray@hmrc.gsi.gov,uk</v>
          </cell>
          <cell r="CG7" t="str">
            <v>george.dunne@homeoffice.gsi.gov.uk</v>
          </cell>
          <cell r="CH7" t="str">
            <v>george.dunne@homeoffice.gsi.gov.uk</v>
          </cell>
          <cell r="CI7" t="str">
            <v>George.dunne@homeoffice.gsi.gov.uk</v>
          </cell>
          <cell r="CJ7" t="str">
            <v>george.dunne@homeoffice.gsi.gov.uk</v>
          </cell>
          <cell r="CK7" t="str">
            <v>George.dunne@homeoffice.gsi.gov.uk</v>
          </cell>
          <cell r="CL7" t="str">
            <v>George.dunne@homeoffice.gsi.gov.uk</v>
          </cell>
          <cell r="CM7" t="str">
            <v>george.dunne@homeoffice.gsi.gov.uk</v>
          </cell>
          <cell r="CN7" t="str">
            <v>george.dunne@homeoffice.gsi.gov.uk</v>
          </cell>
          <cell r="CO7" t="str">
            <v>george.dunne@homeoffice.gsi.gov.uk</v>
          </cell>
          <cell r="CP7" t="str">
            <v>george.dunne@homeoffice.gsi.govuk</v>
          </cell>
          <cell r="CQ7" t="str">
            <v>DPAS-DMPPDepHd@mod.uk</v>
          </cell>
          <cell r="CR7" t="str">
            <v>DPAS-DMPPDepHd@mod.uk</v>
          </cell>
          <cell r="CS7" t="str">
            <v>DPAS-DMPPDepHd@mod.uk</v>
          </cell>
          <cell r="CT7" t="str">
            <v>DPAS-DMPPDepHd@mod.uk</v>
          </cell>
          <cell r="CU7" t="str">
            <v>DPAS-DMPPDepHd@mod.uk</v>
          </cell>
          <cell r="CV7" t="str">
            <v>DPAS-DMPPDepHd@mod.uk</v>
          </cell>
          <cell r="CW7" t="str">
            <v>DPAS-DMPPDepHd@mod.uk</v>
          </cell>
          <cell r="CX7" t="str">
            <v>DPAS-DMPPDepHd@mod.uk</v>
          </cell>
          <cell r="CY7" t="str">
            <v>DPAS-DMPPDepHd@mod.uk</v>
          </cell>
          <cell r="CZ7" t="str">
            <v>DPAS-DMPPDepHd@mod.uk</v>
          </cell>
          <cell r="DA7" t="str">
            <v>DPAS-DMPPDepHd@mod.uk</v>
          </cell>
          <cell r="DB7" t="str">
            <v>DPAS-DMPPDepHd@mod.uk</v>
          </cell>
          <cell r="DC7" t="str">
            <v>DPAS-DMPPDepHd@mod.uk</v>
          </cell>
          <cell r="DD7" t="str">
            <v>DPAS-DMPPDepHd@mod.uk</v>
          </cell>
          <cell r="DE7" t="str">
            <v>DPAS-DMPPDepHd@mod.uk</v>
          </cell>
          <cell r="DF7" t="str">
            <v>DPAS-DMPPDepHd@mod.uk</v>
          </cell>
          <cell r="DG7" t="str">
            <v>DPAS-DMPPDepHd@mod.uk</v>
          </cell>
          <cell r="DH7" t="str">
            <v>DPAS-DMPPDepHd@mod.uk</v>
          </cell>
          <cell r="DI7" t="str">
            <v>DPAS-DMPPDepHd@mod.uk</v>
          </cell>
          <cell r="DJ7" t="str">
            <v>DPAS-DMPPDepHd@mod.uk</v>
          </cell>
          <cell r="DK7" t="str">
            <v>DPAS-DMPPDepHd@mod.uk</v>
          </cell>
          <cell r="DL7" t="str">
            <v>DPAS-DMPPDepHd@mod.uk</v>
          </cell>
          <cell r="DM7" t="str">
            <v>DPAS-DMPPDepHd@mod.uk</v>
          </cell>
          <cell r="DN7" t="str">
            <v>DPAS-DMPPDepHd@mod.uk</v>
          </cell>
          <cell r="DO7" t="str">
            <v>DPAS-DMPPDepHd@mod.uk</v>
          </cell>
          <cell r="DP7" t="str">
            <v>DPAS-DMPPDepHd@mod.uk</v>
          </cell>
          <cell r="DQ7" t="str">
            <v>DPAS-DMPPDepHd@mod.uk</v>
          </cell>
          <cell r="DR7" t="str">
            <v>DPAS-DMPPDepHd@mod.uk</v>
          </cell>
          <cell r="DS7" t="str">
            <v>DPAS-DMPPDepHd@mod.uk</v>
          </cell>
          <cell r="DT7" t="str">
            <v>DPAS-DMPPDepHd@mod.uk</v>
          </cell>
          <cell r="DU7" t="str">
            <v>DPAS-DMPPDepHd@mod.uk</v>
          </cell>
          <cell r="DV7" t="str">
            <v>DPAS-DMPPDepHd@mod.uk</v>
          </cell>
          <cell r="DW7" t="str">
            <v>cyrus.pocha@justice.gsi.gov.uk</v>
          </cell>
          <cell r="DX7" t="str">
            <v>cyrus.pocha@justice.gsi.gov.uk</v>
          </cell>
          <cell r="DY7" t="str">
            <v>cyrus.pocha@justice.gsi.gov.uk</v>
          </cell>
          <cell r="DZ7" t="str">
            <v>cyrus.pocha@justice.gsi.gov.uk</v>
          </cell>
          <cell r="EA7" t="str">
            <v>cyrus.pocha@justice.gsi.gov.uk</v>
          </cell>
          <cell r="EB7" t="str">
            <v>cyrus.pocha@justice.gsi.gov.uk</v>
          </cell>
          <cell r="EC7" t="str">
            <v>cyrus.pocha@justice.gsi.gov.uk</v>
          </cell>
          <cell r="ED7" t="str">
            <v>cyrus.pocha@justice.gsi.gov.uk</v>
          </cell>
          <cell r="EE7" t="str">
            <v>cyrus.pocha@justice.gsi.gov.uk</v>
          </cell>
          <cell r="EF7" t="str">
            <v>cyrus.pocha@justice.gsi.gov.uk</v>
          </cell>
          <cell r="EG7" t="str">
            <v>cyrus.pocha@justice.gsi.gov.uk</v>
          </cell>
          <cell r="EH7" t="str">
            <v>cyrus.pocha@justice.gsi.gov.uk</v>
          </cell>
          <cell r="EI7" t="str">
            <v>Alexander.Nagle@nca.x.gsi.gov.uk</v>
          </cell>
          <cell r="EJ7" t="str">
            <v>jacqueline.davy@ons.gsi.gov.uk</v>
          </cell>
        </row>
        <row r="8">
          <cell r="B8">
            <v>42551</v>
          </cell>
          <cell r="C8">
            <v>42551</v>
          </cell>
          <cell r="D8">
            <v>42551</v>
          </cell>
          <cell r="E8">
            <v>42551</v>
          </cell>
          <cell r="F8">
            <v>42551</v>
          </cell>
          <cell r="G8">
            <v>42551</v>
          </cell>
          <cell r="H8">
            <v>42551</v>
          </cell>
          <cell r="I8">
            <v>42551</v>
          </cell>
          <cell r="J8">
            <v>42551</v>
          </cell>
          <cell r="K8">
            <v>42551</v>
          </cell>
          <cell r="L8">
            <v>42551</v>
          </cell>
          <cell r="M8">
            <v>42551</v>
          </cell>
          <cell r="N8">
            <v>42551</v>
          </cell>
          <cell r="O8">
            <v>42551</v>
          </cell>
          <cell r="P8">
            <v>42551</v>
          </cell>
          <cell r="Q8">
            <v>42551</v>
          </cell>
          <cell r="R8">
            <v>42551</v>
          </cell>
          <cell r="S8">
            <v>42551</v>
          </cell>
          <cell r="T8">
            <v>42551</v>
          </cell>
          <cell r="U8">
            <v>42551</v>
          </cell>
          <cell r="V8">
            <v>42551</v>
          </cell>
          <cell r="W8">
            <v>42551</v>
          </cell>
          <cell r="X8">
            <v>42551</v>
          </cell>
          <cell r="Y8">
            <v>42551</v>
          </cell>
          <cell r="Z8">
            <v>42551</v>
          </cell>
          <cell r="AA8">
            <v>42551</v>
          </cell>
          <cell r="AB8">
            <v>42551</v>
          </cell>
          <cell r="AC8">
            <v>42551</v>
          </cell>
          <cell r="AD8">
            <v>42551</v>
          </cell>
          <cell r="AE8">
            <v>42551</v>
          </cell>
          <cell r="AF8">
            <v>42551</v>
          </cell>
          <cell r="AG8">
            <v>42551</v>
          </cell>
          <cell r="AH8">
            <v>42551</v>
          </cell>
          <cell r="AI8">
            <v>42551</v>
          </cell>
          <cell r="AJ8">
            <v>42551</v>
          </cell>
          <cell r="AK8">
            <v>42551</v>
          </cell>
          <cell r="AL8">
            <v>42551</v>
          </cell>
          <cell r="AM8">
            <v>42551</v>
          </cell>
          <cell r="AN8">
            <v>42551</v>
          </cell>
          <cell r="AO8">
            <v>42551</v>
          </cell>
          <cell r="AP8">
            <v>42551</v>
          </cell>
          <cell r="AQ8">
            <v>42551</v>
          </cell>
          <cell r="AR8">
            <v>42551</v>
          </cell>
          <cell r="AS8">
            <v>42551</v>
          </cell>
          <cell r="AT8">
            <v>42551</v>
          </cell>
          <cell r="AU8">
            <v>42551</v>
          </cell>
          <cell r="AV8">
            <v>42551</v>
          </cell>
          <cell r="AW8">
            <v>42551</v>
          </cell>
          <cell r="AX8">
            <v>42551</v>
          </cell>
          <cell r="AY8">
            <v>42551</v>
          </cell>
          <cell r="AZ8">
            <v>42551</v>
          </cell>
          <cell r="BA8">
            <v>42551</v>
          </cell>
          <cell r="BB8">
            <v>42551</v>
          </cell>
          <cell r="BC8">
            <v>42551</v>
          </cell>
          <cell r="BD8">
            <v>42551</v>
          </cell>
          <cell r="BE8">
            <v>42551</v>
          </cell>
          <cell r="BF8">
            <v>42551</v>
          </cell>
          <cell r="BG8">
            <v>42551</v>
          </cell>
          <cell r="BH8">
            <v>42551</v>
          </cell>
          <cell r="BI8">
            <v>42551</v>
          </cell>
          <cell r="BJ8">
            <v>42551</v>
          </cell>
          <cell r="BK8">
            <v>42551</v>
          </cell>
          <cell r="BL8">
            <v>42551</v>
          </cell>
          <cell r="BM8">
            <v>42551</v>
          </cell>
          <cell r="BN8">
            <v>42551</v>
          </cell>
          <cell r="BO8">
            <v>42551</v>
          </cell>
          <cell r="BP8">
            <v>42551</v>
          </cell>
          <cell r="BQ8">
            <v>42551</v>
          </cell>
          <cell r="BR8">
            <v>42551</v>
          </cell>
          <cell r="BS8">
            <v>42551</v>
          </cell>
          <cell r="BT8">
            <v>42551</v>
          </cell>
          <cell r="BU8">
            <v>42551</v>
          </cell>
          <cell r="BV8">
            <v>42551</v>
          </cell>
          <cell r="BW8">
            <v>42551</v>
          </cell>
          <cell r="BX8">
            <v>42551</v>
          </cell>
          <cell r="BY8">
            <v>42551</v>
          </cell>
          <cell r="BZ8">
            <v>42551</v>
          </cell>
          <cell r="CA8">
            <v>42551</v>
          </cell>
          <cell r="CB8">
            <v>42551</v>
          </cell>
          <cell r="CC8">
            <v>42551</v>
          </cell>
          <cell r="CD8">
            <v>42551</v>
          </cell>
          <cell r="CE8">
            <v>42551</v>
          </cell>
          <cell r="CF8">
            <v>42551</v>
          </cell>
          <cell r="CG8">
            <v>42551</v>
          </cell>
          <cell r="CH8">
            <v>42551</v>
          </cell>
          <cell r="CI8">
            <v>42551</v>
          </cell>
          <cell r="CJ8">
            <v>42551</v>
          </cell>
          <cell r="CK8">
            <v>42551</v>
          </cell>
          <cell r="CL8">
            <v>42551</v>
          </cell>
          <cell r="CM8">
            <v>42551</v>
          </cell>
          <cell r="CN8">
            <v>42551</v>
          </cell>
          <cell r="CO8">
            <v>42551</v>
          </cell>
          <cell r="CP8">
            <v>42551</v>
          </cell>
          <cell r="CQ8">
            <v>42551</v>
          </cell>
          <cell r="CR8">
            <v>42551</v>
          </cell>
          <cell r="CS8">
            <v>42551</v>
          </cell>
          <cell r="CT8">
            <v>42551</v>
          </cell>
          <cell r="CU8">
            <v>42551</v>
          </cell>
          <cell r="CV8">
            <v>42551</v>
          </cell>
          <cell r="CW8">
            <v>42551</v>
          </cell>
          <cell r="CX8">
            <v>42551</v>
          </cell>
          <cell r="CY8">
            <v>42551</v>
          </cell>
          <cell r="CZ8">
            <v>42551</v>
          </cell>
          <cell r="DA8">
            <v>42551</v>
          </cell>
          <cell r="DB8">
            <v>42551</v>
          </cell>
          <cell r="DC8">
            <v>42551</v>
          </cell>
          <cell r="DD8">
            <v>42551</v>
          </cell>
          <cell r="DE8">
            <v>42551</v>
          </cell>
          <cell r="DF8">
            <v>42551</v>
          </cell>
          <cell r="DG8">
            <v>42551</v>
          </cell>
          <cell r="DH8">
            <v>42551</v>
          </cell>
          <cell r="DI8">
            <v>42551</v>
          </cell>
          <cell r="DJ8">
            <v>42551</v>
          </cell>
          <cell r="DK8">
            <v>42551</v>
          </cell>
          <cell r="DL8">
            <v>42551</v>
          </cell>
          <cell r="DM8">
            <v>42551</v>
          </cell>
          <cell r="DN8">
            <v>42551</v>
          </cell>
          <cell r="DO8">
            <v>42551</v>
          </cell>
          <cell r="DP8">
            <v>42551</v>
          </cell>
          <cell r="DQ8">
            <v>42551</v>
          </cell>
          <cell r="DR8">
            <v>42551</v>
          </cell>
          <cell r="DS8">
            <v>42551</v>
          </cell>
          <cell r="DT8">
            <v>42551</v>
          </cell>
          <cell r="DU8">
            <v>42551</v>
          </cell>
          <cell r="DV8">
            <v>42551</v>
          </cell>
          <cell r="DW8">
            <v>42551</v>
          </cell>
          <cell r="DX8">
            <v>42551</v>
          </cell>
          <cell r="DY8">
            <v>42551</v>
          </cell>
          <cell r="DZ8">
            <v>42551</v>
          </cell>
          <cell r="EA8">
            <v>42551</v>
          </cell>
          <cell r="EB8">
            <v>42551</v>
          </cell>
          <cell r="EC8">
            <v>42551</v>
          </cell>
          <cell r="ED8">
            <v>42551</v>
          </cell>
          <cell r="EE8">
            <v>42551</v>
          </cell>
          <cell r="EF8">
            <v>42551</v>
          </cell>
          <cell r="EG8">
            <v>42551</v>
          </cell>
          <cell r="EH8">
            <v>42551</v>
          </cell>
          <cell r="EI8">
            <v>42551</v>
          </cell>
          <cell r="EJ8">
            <v>42551</v>
          </cell>
        </row>
        <row r="9">
          <cell r="B9" t="str">
            <v>ICR Student Loans Monetisation</v>
          </cell>
          <cell r="C9" t="str">
            <v>Local Land Charges (LLC) Programme</v>
          </cell>
          <cell r="D9" t="str">
            <v>New Polar Research Vessel</v>
          </cell>
          <cell r="E9" t="str">
            <v>Project Eagle (formerly Urenco Future Options)</v>
          </cell>
          <cell r="F9" t="str">
            <v>The Francis Crick Institute</v>
          </cell>
          <cell r="G9" t="str">
            <v>Commercial Capability Programme</v>
          </cell>
          <cell r="H9" t="str">
            <v>FOXHOUND Programme</v>
          </cell>
          <cell r="I9" t="str">
            <v>GOV UK Verify</v>
          </cell>
          <cell r="J9" t="str">
            <v xml:space="preserve">Government Hubs Programme </v>
          </cell>
          <cell r="K9" t="str">
            <v>ISSC1</v>
          </cell>
          <cell r="L9" t="str">
            <v>ISSC2</v>
          </cell>
          <cell r="M9" t="str">
            <v>New Property Model</v>
          </cell>
          <cell r="N9" t="str">
            <v>ICT Restructure Programme</v>
          </cell>
          <cell r="O9" t="str">
            <v>700 MHz Clearance Programme</v>
          </cell>
          <cell r="P9" t="str">
            <v>Blythe House Programme</v>
          </cell>
          <cell r="Q9" t="str">
            <v>Broadband Delivery Programme</v>
          </cell>
          <cell r="R9" t="str">
            <v>Mobile Infrastructure Project</v>
          </cell>
          <cell r="S9" t="str">
            <v>The Tate Modern Project</v>
          </cell>
          <cell r="T9" t="str">
            <v>FID Enabling for Hinkley Point C</v>
          </cell>
          <cell r="U9" t="str">
            <v>Geological Disposal Facility Programme (GDF)</v>
          </cell>
          <cell r="V9" t="str">
            <v>Magnox &amp; RSRL PBO Competition</v>
          </cell>
          <cell r="W9" t="str">
            <v>Sellafield Model Change  (SMC)</v>
          </cell>
          <cell r="X9" t="str">
            <v>Smart Metering Implementation Programme</v>
          </cell>
          <cell r="Y9" t="str">
            <v>CAP Delivery Programme</v>
          </cell>
          <cell r="Z9" t="str">
            <v>DEFRA UNITY PROGRAMME</v>
          </cell>
          <cell r="AA9" t="str">
            <v>Thames Estuary Asset Management Programme (TEAM2100)</v>
          </cell>
          <cell r="AB9" t="str">
            <v>Thames Tideway Tunnel</v>
          </cell>
          <cell r="AC9" t="str">
            <v>30 Hrs Free Childcare Project</v>
          </cell>
          <cell r="AD9" t="str">
            <v>Priority Schools Building Programme (PSBP) 1 &amp; 2 Capital - Joint Submission</v>
          </cell>
          <cell r="AE9" t="str">
            <v>PSBP Private Finance</v>
          </cell>
          <cell r="AF9" t="str">
            <v>St Helena Airport</v>
          </cell>
          <cell r="AG9" t="str">
            <v>A14 Cambridge to Huntingdon Improvement Scheme</v>
          </cell>
          <cell r="AH9" t="str">
            <v>A303 Amesbury to Berwick Down</v>
          </cell>
          <cell r="AI9" t="str">
            <v>Airport Capacity Programme</v>
          </cell>
          <cell r="AJ9" t="str">
            <v>Crossrail Programme</v>
          </cell>
          <cell r="AK9" t="str">
            <v>East West Rail Programme (Western Section)</v>
          </cell>
          <cell r="AL9" t="str">
            <v>Great Western Route Modernisation (GWRM) 
including electrification</v>
          </cell>
          <cell r="AM9" t="str">
            <v>High Speed Rail Programme (HS2) v2</v>
          </cell>
          <cell r="AN9" t="str">
            <v>InterCity Express Programme (IEP)</v>
          </cell>
          <cell r="AO9" t="str">
            <v>Lower Thames Crossing</v>
          </cell>
          <cell r="AP9" t="str">
            <v>Midland Main Line Programme</v>
          </cell>
          <cell r="AQ9" t="str">
            <v>North of England Programme</v>
          </cell>
          <cell r="AR9" t="str">
            <v>Rail Franchising Programme</v>
          </cell>
          <cell r="AS9" t="str">
            <v>Search and Rescue Helicopters</v>
          </cell>
          <cell r="AT9" t="str">
            <v>Shared Services Implementation Programme</v>
          </cell>
          <cell r="AU9" t="str">
            <v xml:space="preserve">South West Route Capacity </v>
          </cell>
          <cell r="AV9" t="str">
            <v>Thameslink Programme</v>
          </cell>
          <cell r="AW9" t="str">
            <v>100,000 Genomes Project</v>
          </cell>
          <cell r="AX9" t="str">
            <v>Care.data</v>
          </cell>
          <cell r="AY9" t="str">
            <v>Childhood Flu Immunisation Programme</v>
          </cell>
          <cell r="AZ9" t="str">
            <v>CSC Local Service Provider (LSP) Delivery Programme</v>
          </cell>
          <cell r="BA9" t="str">
            <v>Visitor and Migrant NHS Cost Recovery Programme</v>
          </cell>
          <cell r="BB9" t="str">
            <v>Electronic Prescription Service (EPS) Release 2</v>
          </cell>
          <cell r="BC9" t="str">
            <v>General Practice System of Choice (GPSoC) Replacement</v>
          </cell>
          <cell r="BD9" t="str">
            <v>Health &amp; Social Care Network</v>
          </cell>
          <cell r="BE9" t="str">
            <v>Liaison and Diversion Programme</v>
          </cell>
          <cell r="BF9" t="str">
            <v>National Data Services Development Programme</v>
          </cell>
          <cell r="BG9" t="str">
            <v>National Pandemic Flu Service</v>
          </cell>
          <cell r="BH9" t="str">
            <v>National Proton Beam Therapy (PBT) Service Development Programme</v>
          </cell>
          <cell r="BI9" t="str">
            <v>NHS Electronic Staff Record Reprocurement Project</v>
          </cell>
          <cell r="BJ9" t="str">
            <v>NHS e-Referral Service</v>
          </cell>
          <cell r="BK9" t="str">
            <v>NHSmail 2</v>
          </cell>
          <cell r="BL9" t="str">
            <v xml:space="preserve">NHS Pension Re-let </v>
          </cell>
          <cell r="BM9" t="str">
            <v>NHS.UK</v>
          </cell>
          <cell r="BN9" t="str">
            <v>PHE Science Hub</v>
          </cell>
          <cell r="BO9" t="str">
            <v>Procurement Transformation Programme</v>
          </cell>
          <cell r="BP9" t="str">
            <v>Application Development Maintenance and Support (ADMS)</v>
          </cell>
          <cell r="BQ9" t="str">
            <v>Automatic Enrolment Programme (originally called Enabling Retirement Savings Programme)</v>
          </cell>
          <cell r="BR9" t="str">
            <v>Child Maintenance Group</v>
          </cell>
          <cell r="BS9" t="str">
            <v>DWP People and Locations Programme</v>
          </cell>
          <cell r="BT9" t="str">
            <v>Fraud, Error and Debt Programme</v>
          </cell>
          <cell r="BU9" t="str">
            <v>Hosting</v>
          </cell>
          <cell r="BV9" t="str">
            <v>New State Pension Project</v>
          </cell>
          <cell r="BW9" t="str">
            <v xml:space="preserve">Personal Independence Payment </v>
          </cell>
          <cell r="BX9" t="str">
            <v>Universal Credit Programme</v>
          </cell>
          <cell r="BY9" t="str">
            <v>ABUJA New Office and Residence</v>
          </cell>
          <cell r="BZ9" t="str">
            <v>Movement of Personal Effects Contract</v>
          </cell>
          <cell r="CA9" t="str">
            <v>Technology Overhaul</v>
          </cell>
          <cell r="CB9" t="str">
            <v>UKERP</v>
          </cell>
          <cell r="CC9" t="str">
            <v xml:space="preserve">Building Our Future Locations Programme </v>
          </cell>
          <cell r="CD9" t="str">
            <v>Columbus (formerly Aspire Replacement Programme)</v>
          </cell>
          <cell r="CE9" t="str">
            <v>CUSTOMS DECLARATION SERVICES (CDS) Programme</v>
          </cell>
          <cell r="CF9" t="str">
            <v>Tax-Free Childcare</v>
          </cell>
          <cell r="CG9" t="str">
            <v>Communications Capabilities Development Programme</v>
          </cell>
          <cell r="CH9" t="str">
            <v>Adelphi Modernisation Programme</v>
          </cell>
          <cell r="CI9" t="str">
            <v>Cyclamen Project</v>
          </cell>
          <cell r="CJ9" t="str">
            <v>Digital Services at the Border</v>
          </cell>
          <cell r="CK9" t="str">
            <v>Disclosure and Barring  Service (DBS) Programme</v>
          </cell>
          <cell r="CL9" t="str">
            <v>Emergency Services Mobile Communications Programme (ESMCP)</v>
          </cell>
          <cell r="CM9" t="str">
            <v>Home Office Biometrics Programme</v>
          </cell>
          <cell r="CN9" t="str">
            <v>Immigration Platform Technologies (IPT)</v>
          </cell>
          <cell r="CO9" t="str">
            <v>Smarter Working Programme</v>
          </cell>
          <cell r="CP9" t="str">
            <v>Technology Platforms for Tomorrow</v>
          </cell>
          <cell r="CQ9" t="str">
            <v>A400M</v>
          </cell>
          <cell r="CR9" t="str">
            <v>Airseeker</v>
          </cell>
          <cell r="CS9" t="str">
            <v>Armoured Cavalry 2025</v>
          </cell>
          <cell r="CT9" t="str">
            <v>Armoured Infantry 2026</v>
          </cell>
          <cell r="CU9" t="str">
            <v>Armour MBT 2025</v>
          </cell>
          <cell r="CV9" t="str">
            <v>Army Basing Programme</v>
          </cell>
          <cell r="CW9" t="str">
            <v>Army Reserve Development Programme</v>
          </cell>
          <cell r="CX9" t="str">
            <v>Astute Boats 1-7</v>
          </cell>
          <cell r="CY9" t="str">
            <v>Carrier Enabled Power Projection</v>
          </cell>
          <cell r="CZ9" t="str">
            <v>Complex Weapons</v>
          </cell>
          <cell r="DA9" t="str">
            <v>Contracting, Purchasing and Finance</v>
          </cell>
          <cell r="DB9" t="str">
            <v>Core Production Capability</v>
          </cell>
          <cell r="DC9" t="str">
            <v>Crowsnest Programme</v>
          </cell>
          <cell r="DD9" t="str">
            <v>Cryptographic Enabling Services</v>
          </cell>
          <cell r="DE9" t="str">
            <v>Future Beyond Line Of Sight</v>
          </cell>
          <cell r="DF9" t="str">
            <v>Land Environment Tactical Communication  and  Information Systems</v>
          </cell>
          <cell r="DG9" t="str">
            <v>Lightning Programme</v>
          </cell>
          <cell r="DH9" t="str">
            <v>Logistics Commodities Services Transformation</v>
          </cell>
          <cell r="DI9" t="str">
            <v>Maritime Sustainment Programme</v>
          </cell>
          <cell r="DJ9" t="str">
            <v>MARSHALL</v>
          </cell>
          <cell r="DK9" t="str">
            <v>New Employment Model</v>
          </cell>
          <cell r="DL9" t="str">
            <v>New Style of Information Technology (Base)</v>
          </cell>
          <cell r="DM9" t="str">
            <v>Nuclear Warhead Capability Sustainment Programme</v>
          </cell>
          <cell r="DN9" t="str">
            <v xml:space="preserve">Poseidon Maritime Patrol Aircraft </v>
          </cell>
          <cell r="DO9" t="str">
            <v>PROTECTOR</v>
          </cell>
          <cell r="DP9" t="str">
            <v>Queen Elizabeth Programme</v>
          </cell>
          <cell r="DQ9" t="str">
            <v>Spearfish Upgrade Programme</v>
          </cell>
          <cell r="DR9" t="str">
            <v>Successor SSBN</v>
          </cell>
          <cell r="DS9" t="str">
            <v>The Materiel Strategy</v>
          </cell>
          <cell r="DT9" t="str">
            <v>Type 26 Global Combat Ship Programme</v>
          </cell>
          <cell r="DU9" t="str">
            <v>WATCHKEEPER</v>
          </cell>
          <cell r="DV9" t="str">
            <v>Wildcat Programme</v>
          </cell>
          <cell r="DW9" t="str">
            <v>Berwyn Programme</v>
          </cell>
          <cell r="DX9" t="str">
            <v>CJS Common Platform</v>
          </cell>
          <cell r="DY9" t="str">
            <v>CJS Efficiency Programme Phase 3</v>
          </cell>
          <cell r="DZ9" t="str">
            <v>Electronic Monitoring</v>
          </cell>
          <cell r="EA9" t="str">
            <v>Future IT Sourcing Programme (FITS)</v>
          </cell>
          <cell r="EB9" t="str">
            <v>HMCTS Reform</v>
          </cell>
          <cell r="EC9" t="str">
            <v>Integrated Delivery Programme</v>
          </cell>
          <cell r="ED9" t="str">
            <v>Legal Aid Transformation</v>
          </cell>
          <cell r="EE9" t="str">
            <v>NOMS ICTS Services (NIS) Programme (formally part of Quantum Re-compete Project)</v>
          </cell>
          <cell r="EF9" t="str">
            <v>Prison Unit Cost Programme</v>
          </cell>
          <cell r="EG9" t="str">
            <v>Secure Training Centre (STC) Retendering</v>
          </cell>
          <cell r="EH9" t="str">
            <v>Shared Services (ISSC2) Evolve</v>
          </cell>
          <cell r="EI9" t="str">
            <v>NCA Transformation Programme</v>
          </cell>
          <cell r="EJ9" t="str">
            <v>Census Transformation Programme</v>
          </cell>
        </row>
        <row r="10">
          <cell r="B10" t="str">
            <v>BIS_0008_1112-Q1</v>
          </cell>
          <cell r="C10" t="str">
            <v>BIS_0015_1516-Q1</v>
          </cell>
          <cell r="D10" t="str">
            <v>BIS_0014_1415-Q3</v>
          </cell>
          <cell r="E10" t="str">
            <v>BIS_0010_1112-Q4</v>
          </cell>
          <cell r="F10" t="str">
            <v>BIS_0009_1112-Q1</v>
          </cell>
          <cell r="G10" t="str">
            <v>CO_0012_1415-Q4</v>
          </cell>
          <cell r="H10" t="str">
            <v>CO_0013_1516-Q2</v>
          </cell>
          <cell r="I10" t="str">
            <v>CO_0015_1516-Q2</v>
          </cell>
          <cell r="J10" t="str">
            <v>CO_0014_1516-Q2</v>
          </cell>
          <cell r="K10" t="str">
            <v>CO_0010_1415-Q4</v>
          </cell>
          <cell r="L10" t="str">
            <v>CO_0011_1415-Q4</v>
          </cell>
          <cell r="M10" t="str">
            <v>CO_0016_1516-Q4</v>
          </cell>
          <cell r="N10" t="str">
            <v>CPS_0001_1314-Q4</v>
          </cell>
          <cell r="O10" t="str">
            <v>DCMS_0009_1516-Q4</v>
          </cell>
          <cell r="P10" t="str">
            <v>DCMS_0008_1516-Q4</v>
          </cell>
          <cell r="Q10" t="str">
            <v>DCMS_0001_1112-Q1</v>
          </cell>
          <cell r="R10" t="str">
            <v>DCMS_0006_1112-Q4</v>
          </cell>
          <cell r="S10" t="str">
            <v>DCMS_0004_1112-Q1</v>
          </cell>
          <cell r="T10" t="str">
            <v>DECC_0012_1213-Q1</v>
          </cell>
          <cell r="U10" t="str">
            <v>DECC_0005_1112-Q1</v>
          </cell>
          <cell r="V10" t="str">
            <v>DECC_0013_1213-Q1</v>
          </cell>
          <cell r="W10" t="str">
            <v>DECC_0017_1516-Q1</v>
          </cell>
          <cell r="X10" t="str">
            <v>DECC_0010_1112-Q1</v>
          </cell>
          <cell r="Y10" t="str">
            <v>DEFRA_0001_1112-Q1</v>
          </cell>
          <cell r="Z10" t="str">
            <v>DEFRA_0006_1516-Q1</v>
          </cell>
          <cell r="AA10" t="str">
            <v>DEFRA_0004_1112-Q1</v>
          </cell>
          <cell r="AB10" t="str">
            <v>DEFRA_0005_1213-Q3</v>
          </cell>
          <cell r="AC10" t="str">
            <v>DFE_0007_1617-Q1</v>
          </cell>
          <cell r="AD10" t="str">
            <v>DfE_0008_1617-Q1</v>
          </cell>
          <cell r="AE10" t="str">
            <v>DFE_0005_1415-Q2</v>
          </cell>
          <cell r="AF10" t="str">
            <v>DFID_0001_1112-Q1</v>
          </cell>
          <cell r="AG10" t="str">
            <v>DFT_0020_1314-Q2</v>
          </cell>
          <cell r="AH10" t="str">
            <v>DFT_0024_1516-Q4</v>
          </cell>
          <cell r="AI10" t="str">
            <v>DfT_0023_1516-Q3</v>
          </cell>
          <cell r="AJ10" t="str">
            <v>DFT_0001_1112-Q1</v>
          </cell>
          <cell r="AK10" t="str">
            <v>DFT_0025_1617-Q1</v>
          </cell>
          <cell r="AL10" t="str">
            <v>DFT_0026_1617-Q1</v>
          </cell>
          <cell r="AM10" t="str">
            <v>DFT_0004_1112-Q1</v>
          </cell>
          <cell r="AN10" t="str">
            <v>DFT_0005_1112-Q1</v>
          </cell>
          <cell r="AO10" t="str">
            <v>DfT_0022_1415-Q4</v>
          </cell>
          <cell r="AP10" t="str">
            <v>DFT_0027_1617-Q1</v>
          </cell>
          <cell r="AQ10" t="str">
            <v>DFT_0028_1617-Q1</v>
          </cell>
          <cell r="AR10" t="str">
            <v>DFT_0021_1314-Q3</v>
          </cell>
          <cell r="AS10" t="str">
            <v>DFT_0014_1112-Q1</v>
          </cell>
          <cell r="AT10" t="str">
            <v>DFT_0015_1112-Q1</v>
          </cell>
          <cell r="AU10" t="str">
            <v>DFT_0029_1617-Q1</v>
          </cell>
          <cell r="AV10" t="str">
            <v>DFT_0016_1112-Q1</v>
          </cell>
          <cell r="AW10" t="str">
            <v>DOH_0048_1415-Q1</v>
          </cell>
          <cell r="AX10" t="str">
            <v>DOH_0045_1415-Q1</v>
          </cell>
          <cell r="AY10" t="str">
            <v>DOH_0033_1314-Q1</v>
          </cell>
          <cell r="AZ10" t="str">
            <v>DOH_0015_1112-Q1</v>
          </cell>
          <cell r="BA10" t="str">
            <v>DOH_0056_1415-Q3</v>
          </cell>
          <cell r="BB10" t="str">
            <v>DOH_0008_1112-Q1</v>
          </cell>
          <cell r="BC10" t="str">
            <v>DOH_0028_1314-Q1</v>
          </cell>
          <cell r="BD10" t="str">
            <v>DOH_0041_1314-Q2</v>
          </cell>
          <cell r="BE10" t="str">
            <v>DOH_0029_1314-Q1</v>
          </cell>
          <cell r="BF10" t="str">
            <v>DOH_0058_1516-Q4</v>
          </cell>
          <cell r="BG10" t="str">
            <v>DOH_0030_1314-Q1</v>
          </cell>
          <cell r="BH10" t="str">
            <v>DOH_0031_1314-Q1</v>
          </cell>
          <cell r="BI10" t="str">
            <v>DOH_0042_1314-Q3</v>
          </cell>
          <cell r="BJ10" t="str">
            <v>DOH_0039_1314-Q2</v>
          </cell>
          <cell r="BK10" t="str">
            <v>DOH_0040_1314-Q2</v>
          </cell>
          <cell r="BL10" t="str">
            <v>DOH_0043_1314-Q3</v>
          </cell>
          <cell r="BM10" t="str">
            <v>DOH_0060_1617-Q1</v>
          </cell>
          <cell r="BN10" t="str">
            <v>DOH_0017_1112-Q1</v>
          </cell>
          <cell r="BO10" t="str">
            <v>DOH_0059_1617-Q1</v>
          </cell>
          <cell r="BP10" t="str">
            <v>DWP_0025_1516-Q4</v>
          </cell>
          <cell r="BQ10" t="str">
            <v>DWP_0005_1112-Q1</v>
          </cell>
          <cell r="BR10" t="str">
            <v>DWP_0003_1112-Q1</v>
          </cell>
          <cell r="BS10" t="str">
            <v>DWP_0024_1516-Q3</v>
          </cell>
          <cell r="BT10" t="str">
            <v>DWP_0016_1213-Q2</v>
          </cell>
          <cell r="BU10" t="str">
            <v>DWP_0026_1516-Q4</v>
          </cell>
          <cell r="BV10" t="str">
            <v>DWP_0023_1415-Q2</v>
          </cell>
          <cell r="BW10" t="str">
            <v>DWP_0011_1112-Q2</v>
          </cell>
          <cell r="BX10" t="str">
            <v>DWP_0009_1112-Q1</v>
          </cell>
          <cell r="BY10" t="str">
            <v>FCO_0001_1112-Q1</v>
          </cell>
          <cell r="BZ10" t="str">
            <v>FCO_0009_1516-Q2</v>
          </cell>
          <cell r="CA10" t="str">
            <v>FCO_0008_1415-Q4</v>
          </cell>
          <cell r="CB10" t="str">
            <v>FCO_0006_1213-Q2</v>
          </cell>
          <cell r="CC10" t="str">
            <v>HMRC_0015_1617-Q1</v>
          </cell>
          <cell r="CD10" t="str">
            <v>HMRC_0013_1415-Q4</v>
          </cell>
          <cell r="CE10" t="str">
            <v>HMRC_0014_1415-Q4</v>
          </cell>
          <cell r="CF10" t="str">
            <v>HMRC_0012_1415-Q1</v>
          </cell>
          <cell r="CG10" t="str">
            <v>HO_0012_1112-Q3</v>
          </cell>
          <cell r="CH10" t="str">
            <v>HO_0030_1415-Q1</v>
          </cell>
          <cell r="CI10" t="str">
            <v>HO_0034_1516-Q2</v>
          </cell>
          <cell r="CJ10" t="str">
            <v>HO_0031_1415-Q1</v>
          </cell>
          <cell r="CK10" t="str">
            <v>HO_0011_1112-Q2</v>
          </cell>
          <cell r="CL10" t="str">
            <v>HO_0016_1213-Q1</v>
          </cell>
          <cell r="CM10" t="str">
            <v>HO_0033_1415-Q3</v>
          </cell>
          <cell r="CN10" t="str">
            <v>HO_0029_1314-Q4</v>
          </cell>
          <cell r="CO10" t="str">
            <v>HO_0035_1617-Q1</v>
          </cell>
          <cell r="CP10" t="str">
            <v>HO_0032_1415-Q1</v>
          </cell>
          <cell r="CQ10" t="str">
            <v>MOD_0001_1112-Q1</v>
          </cell>
          <cell r="CR10" t="str">
            <v>MOD_0004_1112-Q1</v>
          </cell>
          <cell r="CS10" t="str">
            <v>MOD_0091_1415-Q3</v>
          </cell>
          <cell r="CT10" t="str">
            <v>MOD_0092_1415-Q3</v>
          </cell>
          <cell r="CU10" t="str">
            <v>MoD_0104_1617-Q1</v>
          </cell>
          <cell r="CV10" t="str">
            <v>MOD_0085_1314-Q2</v>
          </cell>
          <cell r="CW10" t="str">
            <v>MOD_0093_1415-Q3</v>
          </cell>
          <cell r="CX10" t="str">
            <v>MOD_0076_1213-Q1</v>
          </cell>
          <cell r="CY10" t="str">
            <v>MOD_0064_1112-Q2</v>
          </cell>
          <cell r="CZ10" t="str">
            <v>MOD_0077_1213-Q1</v>
          </cell>
          <cell r="DA10" t="str">
            <v>MOD_0094_1415-Q3</v>
          </cell>
          <cell r="DB10" t="str">
            <v>MOD_0078_1213-Q1</v>
          </cell>
          <cell r="DC10" t="str">
            <v>MOD_0017_1112-Q1</v>
          </cell>
          <cell r="DD10" t="str">
            <v>MOD_0095_1415-Q2</v>
          </cell>
          <cell r="DE10" t="str">
            <v>MOD_0100_1516-Q1</v>
          </cell>
          <cell r="DF10" t="str">
            <v>MoD_0105_1617-Q1</v>
          </cell>
          <cell r="DG10" t="str">
            <v>MOD_0079_1213-Q1</v>
          </cell>
          <cell r="DH10" t="str">
            <v>MOD_0069_1112-Q2</v>
          </cell>
          <cell r="DI10" t="str">
            <v>MOD_0036_1112-Q1</v>
          </cell>
          <cell r="DJ10" t="str">
            <v>MOD_0033_1112-Q1</v>
          </cell>
          <cell r="DK10" t="str">
            <v>MOD_0070_1112-Q2</v>
          </cell>
          <cell r="DL10" t="str">
            <v>MOD_0101_1516-Q1</v>
          </cell>
          <cell r="DM10" t="str">
            <v>MOD_0038_1112-Q1</v>
          </cell>
          <cell r="DN10" t="str">
            <v>MoD_0106_1617-Q1</v>
          </cell>
          <cell r="DO10" t="str">
            <v>MoD_0107_1617-Q1</v>
          </cell>
          <cell r="DP10" t="str">
            <v>MOD_0042_1112-Q1</v>
          </cell>
          <cell r="DQ10" t="str">
            <v>MOD_0047_1112-Q1</v>
          </cell>
          <cell r="DR10" t="str">
            <v>MOD_0080_1213-Q1</v>
          </cell>
          <cell r="DS10" t="str">
            <v>MOD_0087_1314-Q2</v>
          </cell>
          <cell r="DT10" t="str">
            <v>MOD_0055_1112-Q1</v>
          </cell>
          <cell r="DU10" t="str">
            <v>MOD_0061_1112-Q1</v>
          </cell>
          <cell r="DV10" t="str">
            <v>MOD_0062_1112-Q1</v>
          </cell>
          <cell r="DW10" t="str">
            <v>MOJ_0023_1314-Q1</v>
          </cell>
          <cell r="DX10" t="str">
            <v>MOJ_0021_1314-Q1</v>
          </cell>
          <cell r="DY10" t="str">
            <v>MOJ_0027_1314-Q2</v>
          </cell>
          <cell r="DZ10" t="str">
            <v>MOJ_0003_1112-Q1</v>
          </cell>
          <cell r="EA10" t="str">
            <v>MOJ_0004_1112-Q1</v>
          </cell>
          <cell r="EB10" t="str">
            <v>MOJ_0028_1314-Q2</v>
          </cell>
          <cell r="EC10" t="str">
            <v>MOJ_0006_1112-Q1</v>
          </cell>
          <cell r="ED10" t="str">
            <v>MOJ_0022_1314-Q1</v>
          </cell>
          <cell r="EE10" t="str">
            <v>MOJ_0015_1112-Q2</v>
          </cell>
          <cell r="EF10" t="str">
            <v>MOJ_0024_1314-Q1</v>
          </cell>
          <cell r="EG10" t="str">
            <v>MOJ_0030_1516-Q1</v>
          </cell>
          <cell r="EH10" t="str">
            <v>MOJ_0008_1112-Q1</v>
          </cell>
          <cell r="EI10" t="str">
            <v>NCA_0001_1415-Q2</v>
          </cell>
          <cell r="EJ10" t="str">
            <v>ONS_0002_1112-Q1</v>
          </cell>
        </row>
        <row r="11">
          <cell r="B11" t="str">
            <v>Q1 1617</v>
          </cell>
          <cell r="C11" t="str">
            <v>Q1 1617</v>
          </cell>
          <cell r="D11" t="str">
            <v>Q1 1617</v>
          </cell>
          <cell r="E11" t="str">
            <v>Q1 1617</v>
          </cell>
          <cell r="F11" t="str">
            <v>Q1 1617</v>
          </cell>
          <cell r="G11" t="str">
            <v>Q1 1617</v>
          </cell>
          <cell r="H11" t="str">
            <v>Q1 1617</v>
          </cell>
          <cell r="I11" t="str">
            <v>Q1 1617</v>
          </cell>
          <cell r="J11" t="str">
            <v>Q1 1617</v>
          </cell>
          <cell r="K11" t="str">
            <v>Q1 1617</v>
          </cell>
          <cell r="L11" t="str">
            <v>Q1 1617</v>
          </cell>
          <cell r="M11" t="str">
            <v>Q1 1617</v>
          </cell>
          <cell r="N11" t="str">
            <v>Q1 1617</v>
          </cell>
          <cell r="O11" t="str">
            <v>Q1 1617</v>
          </cell>
          <cell r="P11" t="str">
            <v>Q1 1617</v>
          </cell>
          <cell r="Q11" t="str">
            <v>Q1 1617</v>
          </cell>
          <cell r="R11" t="str">
            <v>Q1 1617</v>
          </cell>
          <cell r="S11" t="str">
            <v>Q1 1617</v>
          </cell>
          <cell r="T11" t="str">
            <v>Q1 1617</v>
          </cell>
          <cell r="U11" t="str">
            <v>Q1 1617</v>
          </cell>
          <cell r="V11" t="str">
            <v>Q1 1617</v>
          </cell>
          <cell r="W11" t="str">
            <v>Q1 1617</v>
          </cell>
          <cell r="X11" t="str">
            <v>Q1 1617</v>
          </cell>
          <cell r="Y11" t="str">
            <v>Q1 1617</v>
          </cell>
          <cell r="Z11" t="str">
            <v>Q1 1617</v>
          </cell>
          <cell r="AA11" t="str">
            <v>Q1 1617</v>
          </cell>
          <cell r="AB11" t="str">
            <v>Q1 1617</v>
          </cell>
          <cell r="AC11" t="str">
            <v>Q1 1617</v>
          </cell>
          <cell r="AD11" t="str">
            <v>Q1 1617</v>
          </cell>
          <cell r="AE11" t="str">
            <v>Q1 1617</v>
          </cell>
          <cell r="AF11" t="str">
            <v>Q1 1617</v>
          </cell>
          <cell r="AG11" t="str">
            <v>Q1 1617</v>
          </cell>
          <cell r="AH11" t="str">
            <v>Q1 1617</v>
          </cell>
          <cell r="AI11" t="str">
            <v>Q1 1617</v>
          </cell>
          <cell r="AJ11" t="str">
            <v>Q1 1617</v>
          </cell>
          <cell r="AK11" t="str">
            <v>Q1 1617</v>
          </cell>
          <cell r="AL11" t="str">
            <v>Q1 1617</v>
          </cell>
          <cell r="AM11" t="str">
            <v>Q1 1617</v>
          </cell>
          <cell r="AN11" t="str">
            <v>Q1 1617</v>
          </cell>
          <cell r="AO11" t="str">
            <v>Q1 1617</v>
          </cell>
          <cell r="AP11" t="str">
            <v>Q1 1617</v>
          </cell>
          <cell r="AQ11" t="str">
            <v>Q1 1617</v>
          </cell>
          <cell r="AR11" t="str">
            <v>Q1 1617</v>
          </cell>
          <cell r="AS11" t="str">
            <v>Q1 1617</v>
          </cell>
          <cell r="AT11" t="str">
            <v>Q1 1617</v>
          </cell>
          <cell r="AU11" t="str">
            <v>Q1 1617</v>
          </cell>
          <cell r="AV11" t="str">
            <v>Q1 1617</v>
          </cell>
          <cell r="AW11" t="str">
            <v>Q1 1617</v>
          </cell>
          <cell r="AX11" t="str">
            <v>Q1 1617</v>
          </cell>
          <cell r="AY11" t="str">
            <v>Q1 1617</v>
          </cell>
          <cell r="AZ11" t="str">
            <v>Q1 1617</v>
          </cell>
          <cell r="BA11" t="str">
            <v>Q1 1617</v>
          </cell>
          <cell r="BB11" t="str">
            <v>Q1 1617</v>
          </cell>
          <cell r="BC11" t="str">
            <v>Q1 1617</v>
          </cell>
          <cell r="BD11" t="str">
            <v>Q1 1617</v>
          </cell>
          <cell r="BE11" t="str">
            <v>Q1 1617</v>
          </cell>
          <cell r="BF11" t="str">
            <v>Q1 1617</v>
          </cell>
          <cell r="BG11" t="str">
            <v>Q1 1617</v>
          </cell>
          <cell r="BH11" t="str">
            <v>Q1 1617</v>
          </cell>
          <cell r="BI11" t="str">
            <v>Q1 1617</v>
          </cell>
          <cell r="BJ11" t="str">
            <v>Q1 1617</v>
          </cell>
          <cell r="BK11" t="str">
            <v>Q1 1617</v>
          </cell>
          <cell r="BL11" t="str">
            <v>Q1 1617</v>
          </cell>
          <cell r="BM11" t="str">
            <v>Q1 1617</v>
          </cell>
          <cell r="BN11" t="str">
            <v>Q1 1617</v>
          </cell>
          <cell r="BO11" t="str">
            <v>Q1 1617</v>
          </cell>
          <cell r="BP11" t="str">
            <v>Q1 1617</v>
          </cell>
          <cell r="BQ11" t="str">
            <v>Q1 1617</v>
          </cell>
          <cell r="BR11" t="str">
            <v>Q1 1617</v>
          </cell>
          <cell r="BS11" t="str">
            <v>Q1 1617</v>
          </cell>
          <cell r="BT11" t="str">
            <v>Q1 1617</v>
          </cell>
          <cell r="BU11" t="str">
            <v>Q1 1617</v>
          </cell>
          <cell r="BV11" t="str">
            <v>Q1 1617</v>
          </cell>
          <cell r="BW11" t="str">
            <v>Q1 1617</v>
          </cell>
          <cell r="BX11" t="str">
            <v>Q1 1617</v>
          </cell>
          <cell r="BY11" t="str">
            <v>Q1 1617</v>
          </cell>
          <cell r="BZ11" t="str">
            <v>Q1 1617</v>
          </cell>
          <cell r="CA11" t="str">
            <v>Q1 1617</v>
          </cell>
          <cell r="CB11" t="str">
            <v>Q1 1617</v>
          </cell>
          <cell r="CC11" t="str">
            <v>Q1 1617</v>
          </cell>
          <cell r="CD11" t="str">
            <v>Q1 1617</v>
          </cell>
          <cell r="CE11" t="str">
            <v>Q1 1617</v>
          </cell>
          <cell r="CF11" t="str">
            <v>Q1 1617</v>
          </cell>
          <cell r="CG11" t="str">
            <v>Q1 1617</v>
          </cell>
          <cell r="CH11" t="str">
            <v>Q1 1617</v>
          </cell>
          <cell r="CI11" t="str">
            <v>Q1 1617</v>
          </cell>
          <cell r="CJ11" t="str">
            <v>Q1 1617</v>
          </cell>
          <cell r="CK11" t="str">
            <v>Q1 1617</v>
          </cell>
          <cell r="CL11" t="str">
            <v>Q1 1617</v>
          </cell>
          <cell r="CM11" t="str">
            <v>Q1 1617</v>
          </cell>
          <cell r="CN11" t="str">
            <v>Q1 1617</v>
          </cell>
          <cell r="CO11" t="str">
            <v>Q1 1617</v>
          </cell>
          <cell r="CP11" t="str">
            <v>Q1 1617</v>
          </cell>
          <cell r="CQ11" t="str">
            <v>Q1 1617</v>
          </cell>
          <cell r="CR11" t="str">
            <v>Q1 1617</v>
          </cell>
          <cell r="CS11" t="str">
            <v>Q1 1617</v>
          </cell>
          <cell r="CT11" t="str">
            <v>Q1 1617</v>
          </cell>
          <cell r="CU11" t="str">
            <v>Q1 1617</v>
          </cell>
          <cell r="CV11" t="str">
            <v>Q1 1617</v>
          </cell>
          <cell r="CW11" t="str">
            <v>Q1 1617</v>
          </cell>
          <cell r="CX11" t="str">
            <v>Q1 1617</v>
          </cell>
          <cell r="CY11" t="str">
            <v>Q1 1617</v>
          </cell>
          <cell r="CZ11" t="str">
            <v>Q1 1617</v>
          </cell>
          <cell r="DA11" t="str">
            <v>Q1 1617</v>
          </cell>
          <cell r="DB11" t="str">
            <v>Q1 1617</v>
          </cell>
          <cell r="DC11" t="str">
            <v>Q1 1617</v>
          </cell>
          <cell r="DD11" t="str">
            <v>Q1 1617</v>
          </cell>
          <cell r="DE11" t="str">
            <v>Q1 1617</v>
          </cell>
          <cell r="DF11" t="str">
            <v>Q1 1617</v>
          </cell>
          <cell r="DG11" t="str">
            <v>Q1 1617</v>
          </cell>
          <cell r="DH11" t="str">
            <v>Q1 1617</v>
          </cell>
          <cell r="DI11" t="str">
            <v>Q1 1617</v>
          </cell>
          <cell r="DJ11" t="str">
            <v>Q1 1617</v>
          </cell>
          <cell r="DK11" t="str">
            <v>Q1 1617</v>
          </cell>
          <cell r="DL11" t="str">
            <v>Q1 1617</v>
          </cell>
          <cell r="DM11" t="str">
            <v>Q1 1617</v>
          </cell>
          <cell r="DN11" t="str">
            <v>Q1 1617</v>
          </cell>
          <cell r="DO11" t="str">
            <v>Q1 1617</v>
          </cell>
          <cell r="DP11" t="str">
            <v>Q1 1617</v>
          </cell>
          <cell r="DQ11" t="str">
            <v>Q1 1617</v>
          </cell>
          <cell r="DR11" t="str">
            <v>Q1 1617</v>
          </cell>
          <cell r="DS11" t="str">
            <v>Q1 1617</v>
          </cell>
          <cell r="DT11" t="str">
            <v>Q1 1617</v>
          </cell>
          <cell r="DU11" t="str">
            <v>Q1 1617</v>
          </cell>
          <cell r="DV11" t="str">
            <v>Q1 1617</v>
          </cell>
          <cell r="DW11" t="str">
            <v>Q1 1617</v>
          </cell>
          <cell r="DX11" t="str">
            <v>Q1 1617</v>
          </cell>
          <cell r="DY11" t="str">
            <v>Q1 1617</v>
          </cell>
          <cell r="DZ11" t="str">
            <v>Q1 1617</v>
          </cell>
          <cell r="EA11" t="str">
            <v>Q1 1617</v>
          </cell>
          <cell r="EB11" t="str">
            <v>Q1 1617</v>
          </cell>
          <cell r="EC11" t="str">
            <v>Q1 1617</v>
          </cell>
          <cell r="ED11" t="str">
            <v>Q1 1617</v>
          </cell>
          <cell r="EE11" t="str">
            <v>Q1 1617</v>
          </cell>
          <cell r="EF11" t="str">
            <v>Q1 1617</v>
          </cell>
          <cell r="EG11" t="str">
            <v>Q1 1617</v>
          </cell>
          <cell r="EH11" t="str">
            <v>Q1 1617</v>
          </cell>
          <cell r="EI11" t="str">
            <v>Q1 1617</v>
          </cell>
          <cell r="EJ11" t="str">
            <v>Q1 1617</v>
          </cell>
        </row>
        <row r="12">
          <cell r="B12" t="str">
            <v>1112-Q1</v>
          </cell>
          <cell r="C12" t="str">
            <v>1516-Q1</v>
          </cell>
          <cell r="D12" t="str">
            <v>1415-Q3</v>
          </cell>
          <cell r="E12" t="str">
            <v>1112-Q4</v>
          </cell>
          <cell r="F12" t="str">
            <v>1112-Q1</v>
          </cell>
          <cell r="G12" t="str">
            <v>1415-Q4</v>
          </cell>
          <cell r="H12" t="str">
            <v>1516-Q2</v>
          </cell>
          <cell r="I12" t="str">
            <v>1516-Q2</v>
          </cell>
          <cell r="J12" t="str">
            <v>1516-Q2</v>
          </cell>
          <cell r="K12" t="str">
            <v>1415-Q4</v>
          </cell>
          <cell r="L12" t="str">
            <v>1415-Q4</v>
          </cell>
          <cell r="M12" t="str">
            <v>1516-Q4</v>
          </cell>
          <cell r="N12" t="str">
            <v>1314-Q4</v>
          </cell>
          <cell r="O12" t="str">
            <v>1516-Q4</v>
          </cell>
          <cell r="P12" t="str">
            <v>1516-Q4</v>
          </cell>
          <cell r="Q12" t="str">
            <v>1112-Q1</v>
          </cell>
          <cell r="R12" t="str">
            <v>1112-Q4</v>
          </cell>
          <cell r="S12" t="str">
            <v>1112-Q1</v>
          </cell>
          <cell r="T12" t="str">
            <v>1213-Q1</v>
          </cell>
          <cell r="U12" t="str">
            <v>1112-Q1</v>
          </cell>
          <cell r="V12" t="str">
            <v>1213-Q1</v>
          </cell>
          <cell r="W12" t="str">
            <v>1516-Q1</v>
          </cell>
          <cell r="X12" t="str">
            <v>1112-Q1</v>
          </cell>
          <cell r="Y12" t="str">
            <v>1112-Q1</v>
          </cell>
          <cell r="Z12" t="str">
            <v>1516-Q1</v>
          </cell>
          <cell r="AA12" t="str">
            <v>1112-Q1</v>
          </cell>
          <cell r="AB12" t="str">
            <v>1213-Q3</v>
          </cell>
          <cell r="AC12" t="str">
            <v>1617-Q1</v>
          </cell>
          <cell r="AD12" t="str">
            <v>1617-Q1</v>
          </cell>
          <cell r="AE12" t="str">
            <v>1415-Q2</v>
          </cell>
          <cell r="AF12" t="str">
            <v>1112-Q1</v>
          </cell>
          <cell r="AG12" t="str">
            <v>1314-Q2</v>
          </cell>
          <cell r="AH12" t="str">
            <v>1516-Q4</v>
          </cell>
          <cell r="AI12" t="str">
            <v>1516-Q3</v>
          </cell>
          <cell r="AJ12" t="str">
            <v>1112-Q1</v>
          </cell>
          <cell r="AK12" t="str">
            <v>1617 Q1</v>
          </cell>
          <cell r="AL12" t="str">
            <v>1617 Q1</v>
          </cell>
          <cell r="AM12" t="str">
            <v>1112-Q1</v>
          </cell>
          <cell r="AN12" t="str">
            <v>1112-Q1</v>
          </cell>
          <cell r="AO12" t="str">
            <v>1415-Q4</v>
          </cell>
          <cell r="AP12" t="str">
            <v>1617 Q1</v>
          </cell>
          <cell r="AQ12" t="str">
            <v>1617 Q1</v>
          </cell>
          <cell r="AR12" t="str">
            <v>1314-Q3</v>
          </cell>
          <cell r="AS12" t="str">
            <v>1112-Q1</v>
          </cell>
          <cell r="AT12" t="str">
            <v>1112-Q1</v>
          </cell>
          <cell r="AU12" t="str">
            <v>1617 Q1</v>
          </cell>
          <cell r="AV12" t="str">
            <v>1112-Q1</v>
          </cell>
          <cell r="AW12" t="str">
            <v>1415-Q1</v>
          </cell>
          <cell r="AX12" t="str">
            <v>1415-Q1</v>
          </cell>
          <cell r="AY12" t="str">
            <v>1314-Q1</v>
          </cell>
          <cell r="AZ12" t="str">
            <v>1112-Q1</v>
          </cell>
          <cell r="BA12" t="str">
            <v>1415-Q3</v>
          </cell>
          <cell r="BB12" t="str">
            <v>1112-Q1</v>
          </cell>
          <cell r="BC12" t="str">
            <v>1314-Q1</v>
          </cell>
          <cell r="BD12" t="str">
            <v>1314-Q2</v>
          </cell>
          <cell r="BE12" t="str">
            <v>1314-Q1</v>
          </cell>
          <cell r="BF12" t="str">
            <v>1516-Q4</v>
          </cell>
          <cell r="BG12" t="str">
            <v>1314-Q1</v>
          </cell>
          <cell r="BH12" t="str">
            <v>1314-Q1</v>
          </cell>
          <cell r="BI12" t="str">
            <v>1314-Q3</v>
          </cell>
          <cell r="BJ12" t="str">
            <v>1314-Q2</v>
          </cell>
          <cell r="BK12" t="str">
            <v>1314-Q2</v>
          </cell>
          <cell r="BL12" t="str">
            <v>1314-Q3</v>
          </cell>
          <cell r="BM12" t="str">
            <v>1617-Q1</v>
          </cell>
          <cell r="BN12" t="str">
            <v>1112-Q1</v>
          </cell>
          <cell r="BO12" t="str">
            <v>1617-Q1</v>
          </cell>
          <cell r="BP12" t="str">
            <v>1516-Q4</v>
          </cell>
          <cell r="BQ12" t="str">
            <v>1112-Q1</v>
          </cell>
          <cell r="BR12" t="str">
            <v>1112-Q1</v>
          </cell>
          <cell r="BS12" t="str">
            <v>1516-Q3</v>
          </cell>
          <cell r="BT12" t="str">
            <v>1213-Q2</v>
          </cell>
          <cell r="BU12" t="str">
            <v>1516-Q4</v>
          </cell>
          <cell r="BV12" t="str">
            <v>1415-Q2</v>
          </cell>
          <cell r="BW12" t="str">
            <v>1112-Q2</v>
          </cell>
          <cell r="BX12" t="str">
            <v>1112-Q1</v>
          </cell>
          <cell r="BY12" t="str">
            <v>1112-Q1</v>
          </cell>
          <cell r="BZ12" t="str">
            <v>1516-Q2</v>
          </cell>
          <cell r="CA12" t="str">
            <v>1415-Q4</v>
          </cell>
          <cell r="CB12" t="str">
            <v>1213-Q2</v>
          </cell>
          <cell r="CC12" t="str">
            <v>1617-Q1</v>
          </cell>
          <cell r="CD12" t="str">
            <v>1415-Q4</v>
          </cell>
          <cell r="CE12" t="str">
            <v>1415-Q4</v>
          </cell>
          <cell r="CF12" t="str">
            <v>1415-Q1</v>
          </cell>
          <cell r="CG12" t="str">
            <v>1112-Q3</v>
          </cell>
          <cell r="CH12" t="str">
            <v>1415-Q1</v>
          </cell>
          <cell r="CI12" t="str">
            <v>1516-Q2</v>
          </cell>
          <cell r="CJ12" t="str">
            <v>1415-Q1</v>
          </cell>
          <cell r="CK12" t="str">
            <v>1112-Q2</v>
          </cell>
          <cell r="CL12" t="str">
            <v>1213-Q1</v>
          </cell>
          <cell r="CM12" t="str">
            <v>1415-Q3</v>
          </cell>
          <cell r="CN12" t="str">
            <v>1314-Q4</v>
          </cell>
          <cell r="CO12" t="str">
            <v>1617-Q1</v>
          </cell>
          <cell r="CP12" t="str">
            <v>1415-Q1</v>
          </cell>
          <cell r="CQ12" t="str">
            <v>1112-Q1</v>
          </cell>
          <cell r="CR12" t="str">
            <v>1112-Q1</v>
          </cell>
          <cell r="CS12" t="str">
            <v>1415-Q3</v>
          </cell>
          <cell r="CT12" t="str">
            <v>1415-Q3</v>
          </cell>
          <cell r="CU12" t="str">
            <v>1617-Q1</v>
          </cell>
          <cell r="CV12" t="str">
            <v>1314-Q2</v>
          </cell>
          <cell r="CW12" t="str">
            <v>1415-Q3</v>
          </cell>
          <cell r="CX12" t="str">
            <v>1213-Q1</v>
          </cell>
          <cell r="CY12" t="str">
            <v>1112-Q2</v>
          </cell>
          <cell r="CZ12" t="str">
            <v>1213-Q1</v>
          </cell>
          <cell r="DA12" t="str">
            <v>1415-Q3</v>
          </cell>
          <cell r="DB12" t="str">
            <v>1213-Q1</v>
          </cell>
          <cell r="DC12" t="str">
            <v>1112-Q1</v>
          </cell>
          <cell r="DD12" t="str">
            <v>1415-Q2</v>
          </cell>
          <cell r="DE12" t="str">
            <v>1516-Q1</v>
          </cell>
          <cell r="DF12" t="str">
            <v>1617-Q1</v>
          </cell>
          <cell r="DG12" t="str">
            <v>1213-Q1</v>
          </cell>
          <cell r="DH12" t="str">
            <v>1112-Q2</v>
          </cell>
          <cell r="DI12" t="str">
            <v>1112-Q1</v>
          </cell>
          <cell r="DJ12" t="str">
            <v>1112-Q1</v>
          </cell>
          <cell r="DK12" t="str">
            <v>1112-Q2</v>
          </cell>
          <cell r="DL12" t="str">
            <v>1516-Q1</v>
          </cell>
          <cell r="DM12" t="str">
            <v>1112-Q1</v>
          </cell>
          <cell r="DN12" t="str">
            <v>1617-Q1</v>
          </cell>
          <cell r="DO12" t="str">
            <v>1617-Q1</v>
          </cell>
          <cell r="DP12" t="str">
            <v>1112-Q1</v>
          </cell>
          <cell r="DQ12" t="str">
            <v>1112-Q1</v>
          </cell>
          <cell r="DR12" t="str">
            <v>1213-Q1</v>
          </cell>
          <cell r="DS12" t="str">
            <v>1314-Q2</v>
          </cell>
          <cell r="DT12" t="str">
            <v>1112-Q1</v>
          </cell>
          <cell r="DU12" t="str">
            <v>1112-Q1</v>
          </cell>
          <cell r="DV12" t="str">
            <v>1112-Q1</v>
          </cell>
          <cell r="DW12" t="str">
            <v>1314-Q1</v>
          </cell>
          <cell r="DX12" t="str">
            <v>1314-Q1</v>
          </cell>
          <cell r="DY12" t="str">
            <v>1314-Q2</v>
          </cell>
          <cell r="DZ12" t="str">
            <v>1112-Q1</v>
          </cell>
          <cell r="EA12" t="str">
            <v>1112-Q1</v>
          </cell>
          <cell r="EB12" t="str">
            <v>1314-Q2</v>
          </cell>
          <cell r="EC12" t="str">
            <v>1112-Q1</v>
          </cell>
          <cell r="ED12" t="str">
            <v>1314-Q1</v>
          </cell>
          <cell r="EE12" t="str">
            <v>1112-Q2</v>
          </cell>
          <cell r="EF12" t="str">
            <v>1314-Q1</v>
          </cell>
          <cell r="EG12" t="str">
            <v>1516-Q1</v>
          </cell>
          <cell r="EH12" t="str">
            <v>1112-Q1</v>
          </cell>
          <cell r="EI12" t="str">
            <v>1415-Q2</v>
          </cell>
          <cell r="EJ12" t="str">
            <v>1112-Q1</v>
          </cell>
        </row>
        <row r="13">
          <cell r="B13" t="str">
            <v>BIS</v>
          </cell>
          <cell r="C13" t="str">
            <v>BIS</v>
          </cell>
          <cell r="D13" t="str">
            <v>BIS</v>
          </cell>
          <cell r="E13" t="str">
            <v>BIS</v>
          </cell>
          <cell r="F13" t="str">
            <v>BIS</v>
          </cell>
          <cell r="G13" t="str">
            <v>CO</v>
          </cell>
          <cell r="H13" t="str">
            <v>CO</v>
          </cell>
          <cell r="I13" t="str">
            <v>CO</v>
          </cell>
          <cell r="J13" t="str">
            <v>CO</v>
          </cell>
          <cell r="K13" t="str">
            <v>CO</v>
          </cell>
          <cell r="L13" t="str">
            <v>CO</v>
          </cell>
          <cell r="M13" t="str">
            <v>CO</v>
          </cell>
          <cell r="N13" t="str">
            <v>CPS</v>
          </cell>
          <cell r="O13" t="str">
            <v>DCMS</v>
          </cell>
          <cell r="P13" t="str">
            <v>DCMS</v>
          </cell>
          <cell r="Q13" t="str">
            <v>DCMS</v>
          </cell>
          <cell r="R13" t="str">
            <v>DCMS</v>
          </cell>
          <cell r="S13" t="str">
            <v>DCMS</v>
          </cell>
          <cell r="T13" t="str">
            <v>DECC</v>
          </cell>
          <cell r="U13" t="str">
            <v>DECC</v>
          </cell>
          <cell r="V13" t="str">
            <v>DECC</v>
          </cell>
          <cell r="W13" t="str">
            <v>DECC</v>
          </cell>
          <cell r="X13" t="str">
            <v>DECC</v>
          </cell>
          <cell r="Y13" t="str">
            <v>DEFRA</v>
          </cell>
          <cell r="Z13" t="str">
            <v>DEFRA</v>
          </cell>
          <cell r="AA13" t="str">
            <v>DEFRA</v>
          </cell>
          <cell r="AB13" t="str">
            <v>Defra</v>
          </cell>
          <cell r="AC13" t="str">
            <v>DfE</v>
          </cell>
          <cell r="AD13" t="str">
            <v>DfE</v>
          </cell>
          <cell r="AE13" t="str">
            <v>DfE</v>
          </cell>
          <cell r="AF13" t="str">
            <v>DfID</v>
          </cell>
          <cell r="AG13" t="str">
            <v>DfT</v>
          </cell>
          <cell r="AH13" t="str">
            <v>DfT</v>
          </cell>
          <cell r="AI13" t="str">
            <v>DfT</v>
          </cell>
          <cell r="AJ13" t="str">
            <v>DfT</v>
          </cell>
          <cell r="AK13" t="str">
            <v>DfT</v>
          </cell>
          <cell r="AL13" t="str">
            <v>DfT</v>
          </cell>
          <cell r="AM13" t="str">
            <v>DfT</v>
          </cell>
          <cell r="AN13" t="str">
            <v>DfT</v>
          </cell>
          <cell r="AO13" t="str">
            <v>DfT</v>
          </cell>
          <cell r="AP13" t="str">
            <v>DfT</v>
          </cell>
          <cell r="AQ13" t="str">
            <v>DfT</v>
          </cell>
          <cell r="AR13" t="str">
            <v>DfT</v>
          </cell>
          <cell r="AS13" t="str">
            <v>DfT</v>
          </cell>
          <cell r="AT13" t="str">
            <v>DfT</v>
          </cell>
          <cell r="AU13" t="str">
            <v>DfT</v>
          </cell>
          <cell r="AV13" t="str">
            <v>DfT</v>
          </cell>
          <cell r="AW13" t="str">
            <v>DoH</v>
          </cell>
          <cell r="AX13" t="str">
            <v>DoH</v>
          </cell>
          <cell r="AY13" t="str">
            <v>DoH</v>
          </cell>
          <cell r="AZ13" t="str">
            <v>DoH</v>
          </cell>
          <cell r="BA13" t="str">
            <v>DoH</v>
          </cell>
          <cell r="BB13" t="str">
            <v>DoH</v>
          </cell>
          <cell r="BC13" t="str">
            <v>DoH</v>
          </cell>
          <cell r="BD13" t="str">
            <v>DoH</v>
          </cell>
          <cell r="BE13" t="str">
            <v>DoH</v>
          </cell>
          <cell r="BF13" t="str">
            <v>DoH</v>
          </cell>
          <cell r="BG13" t="str">
            <v>DoH</v>
          </cell>
          <cell r="BH13" t="str">
            <v>DoH</v>
          </cell>
          <cell r="BI13" t="str">
            <v>DoH</v>
          </cell>
          <cell r="BJ13" t="str">
            <v>DoH</v>
          </cell>
          <cell r="BK13" t="str">
            <v>DoH</v>
          </cell>
          <cell r="BL13" t="str">
            <v>DoH</v>
          </cell>
          <cell r="BM13" t="str">
            <v>DoH</v>
          </cell>
          <cell r="BN13" t="str">
            <v>DoH</v>
          </cell>
          <cell r="BO13" t="str">
            <v>DoH</v>
          </cell>
          <cell r="BP13" t="str">
            <v>DWP</v>
          </cell>
          <cell r="BQ13" t="str">
            <v>DWP</v>
          </cell>
          <cell r="BR13" t="str">
            <v>DWP</v>
          </cell>
          <cell r="BS13" t="str">
            <v>DWP</v>
          </cell>
          <cell r="BT13" t="str">
            <v>DWP</v>
          </cell>
          <cell r="BU13" t="str">
            <v>DWP</v>
          </cell>
          <cell r="BV13" t="str">
            <v>DWP</v>
          </cell>
          <cell r="BW13" t="str">
            <v>DWP</v>
          </cell>
          <cell r="BX13" t="str">
            <v>DWP</v>
          </cell>
          <cell r="BY13" t="str">
            <v>FCO</v>
          </cell>
          <cell r="BZ13" t="str">
            <v>FCO</v>
          </cell>
          <cell r="CA13" t="str">
            <v>FCO</v>
          </cell>
          <cell r="CB13" t="str">
            <v>FCO</v>
          </cell>
          <cell r="CC13" t="str">
            <v>HMRC</v>
          </cell>
          <cell r="CD13" t="str">
            <v>HMRC</v>
          </cell>
          <cell r="CE13" t="str">
            <v>HMRC</v>
          </cell>
          <cell r="CF13" t="str">
            <v>HMRC</v>
          </cell>
          <cell r="CG13" t="str">
            <v>HO</v>
          </cell>
          <cell r="CH13" t="str">
            <v>HO</v>
          </cell>
          <cell r="CI13" t="str">
            <v>HO</v>
          </cell>
          <cell r="CJ13" t="str">
            <v>HO</v>
          </cell>
          <cell r="CK13" t="str">
            <v>HO</v>
          </cell>
          <cell r="CL13" t="str">
            <v>HO</v>
          </cell>
          <cell r="CM13" t="str">
            <v>HO</v>
          </cell>
          <cell r="CN13" t="str">
            <v>HO</v>
          </cell>
          <cell r="CO13" t="str">
            <v>HO</v>
          </cell>
          <cell r="CP13" t="str">
            <v>HO</v>
          </cell>
          <cell r="CQ13" t="str">
            <v>MoD</v>
          </cell>
          <cell r="CR13" t="str">
            <v>MoD</v>
          </cell>
          <cell r="CS13" t="str">
            <v>MoD</v>
          </cell>
          <cell r="CT13" t="str">
            <v>MoD</v>
          </cell>
          <cell r="CU13" t="str">
            <v>MoD</v>
          </cell>
          <cell r="CV13" t="str">
            <v>MoD</v>
          </cell>
          <cell r="CW13" t="str">
            <v>MoD</v>
          </cell>
          <cell r="CX13" t="str">
            <v>MoD</v>
          </cell>
          <cell r="CY13" t="str">
            <v>MoD</v>
          </cell>
          <cell r="CZ13" t="str">
            <v>MoD</v>
          </cell>
          <cell r="DA13" t="str">
            <v>MoD</v>
          </cell>
          <cell r="DB13" t="str">
            <v>MoD</v>
          </cell>
          <cell r="DC13" t="str">
            <v>MoD</v>
          </cell>
          <cell r="DD13" t="str">
            <v>MoD</v>
          </cell>
          <cell r="DE13" t="str">
            <v>MoD</v>
          </cell>
          <cell r="DF13" t="str">
            <v>MoD</v>
          </cell>
          <cell r="DG13" t="str">
            <v>MoD</v>
          </cell>
          <cell r="DH13" t="str">
            <v>MoD</v>
          </cell>
          <cell r="DI13" t="str">
            <v>MoD</v>
          </cell>
          <cell r="DJ13" t="str">
            <v>MoD</v>
          </cell>
          <cell r="DK13" t="str">
            <v>MoD</v>
          </cell>
          <cell r="DL13" t="str">
            <v>MoD</v>
          </cell>
          <cell r="DM13" t="str">
            <v>MoD</v>
          </cell>
          <cell r="DN13" t="str">
            <v>MoD</v>
          </cell>
          <cell r="DO13" t="str">
            <v>MoD</v>
          </cell>
          <cell r="DP13" t="str">
            <v>MoD</v>
          </cell>
          <cell r="DQ13" t="str">
            <v>MoD</v>
          </cell>
          <cell r="DR13" t="str">
            <v>MoD</v>
          </cell>
          <cell r="DS13" t="str">
            <v>MoD</v>
          </cell>
          <cell r="DT13" t="str">
            <v>MoD</v>
          </cell>
          <cell r="DU13" t="str">
            <v>MoD</v>
          </cell>
          <cell r="DV13" t="str">
            <v>MoD</v>
          </cell>
          <cell r="DW13" t="str">
            <v>MoJ</v>
          </cell>
          <cell r="DX13" t="str">
            <v>MoJ</v>
          </cell>
          <cell r="DY13" t="str">
            <v>MoJ</v>
          </cell>
          <cell r="DZ13" t="str">
            <v>MoJ</v>
          </cell>
          <cell r="EA13" t="str">
            <v>MoJ</v>
          </cell>
          <cell r="EB13" t="str">
            <v>MoJ</v>
          </cell>
          <cell r="EC13" t="str">
            <v>MoJ</v>
          </cell>
          <cell r="ED13" t="str">
            <v>MoJ</v>
          </cell>
          <cell r="EE13" t="str">
            <v>MoJ</v>
          </cell>
          <cell r="EF13" t="str">
            <v>MoJ</v>
          </cell>
          <cell r="EG13" t="str">
            <v>MoJ</v>
          </cell>
          <cell r="EH13" t="str">
            <v>MoJ</v>
          </cell>
          <cell r="EI13" t="str">
            <v>NCA</v>
          </cell>
          <cell r="EJ13" t="str">
            <v>ONS</v>
          </cell>
        </row>
        <row r="14">
          <cell r="B14" t="str">
            <v>Higher Education</v>
          </cell>
          <cell r="F14" t="str">
            <v>The Francis Crick Institute</v>
          </cell>
          <cell r="J14" t="str">
            <v>Government Property Unit</v>
          </cell>
          <cell r="O14" t="str">
            <v>BDUK</v>
          </cell>
          <cell r="Q14" t="str">
            <v>BDUK</v>
          </cell>
          <cell r="R14" t="str">
            <v>BDUK</v>
          </cell>
          <cell r="W14" t="str">
            <v>NDA</v>
          </cell>
          <cell r="AG14" t="str">
            <v>BICC</v>
          </cell>
          <cell r="AH14" t="str">
            <v>BICC</v>
          </cell>
          <cell r="AI14" t="str">
            <v>BICC</v>
          </cell>
          <cell r="AJ14" t="str">
            <v>BICC</v>
          </cell>
          <cell r="AK14" t="str">
            <v>BICC</v>
          </cell>
          <cell r="AL14" t="str">
            <v>BICC</v>
          </cell>
          <cell r="AM14" t="str">
            <v>BICC</v>
          </cell>
          <cell r="AN14" t="str">
            <v>BICC</v>
          </cell>
          <cell r="AO14" t="str">
            <v>BICC</v>
          </cell>
          <cell r="AP14" t="str">
            <v>BICC</v>
          </cell>
          <cell r="AQ14" t="str">
            <v>BICC</v>
          </cell>
          <cell r="AR14" t="str">
            <v>BICC</v>
          </cell>
          <cell r="AS14" t="str">
            <v>BICC</v>
          </cell>
          <cell r="AT14" t="str">
            <v>BICC</v>
          </cell>
          <cell r="AU14" t="str">
            <v>BICC</v>
          </cell>
          <cell r="AV14" t="str">
            <v>BICC</v>
          </cell>
          <cell r="AW14" t="str">
            <v>DoH General Portfolio</v>
          </cell>
          <cell r="AX14" t="str">
            <v>DoH Informatics</v>
          </cell>
          <cell r="AY14" t="str">
            <v>DoH General Portfolio</v>
          </cell>
          <cell r="AZ14" t="str">
            <v>DoH Informatics</v>
          </cell>
          <cell r="BA14" t="str">
            <v>DoH General Portfolio</v>
          </cell>
          <cell r="BB14" t="str">
            <v>DoH Informatics</v>
          </cell>
          <cell r="BC14" t="str">
            <v>DoH Informatics</v>
          </cell>
          <cell r="BD14" t="str">
            <v>DoH Informatics</v>
          </cell>
          <cell r="BE14" t="str">
            <v>DoH General Portfolio</v>
          </cell>
          <cell r="BF14" t="str">
            <v>DoH Informatics</v>
          </cell>
          <cell r="BG14" t="str">
            <v>DOH General Portfolio</v>
          </cell>
          <cell r="BH14" t="str">
            <v>DH General Portfolio</v>
          </cell>
          <cell r="BI14" t="str">
            <v>DoH General Portfolio</v>
          </cell>
          <cell r="BJ14" t="str">
            <v>DoH Informatics</v>
          </cell>
          <cell r="BK14" t="str">
            <v>DoH Informatics</v>
          </cell>
          <cell r="BL14" t="str">
            <v>DoH General Portfolio</v>
          </cell>
          <cell r="BM14" t="str">
            <v>DH Informatics</v>
          </cell>
          <cell r="BN14" t="str">
            <v>DoH General Portfolio</v>
          </cell>
          <cell r="BO14" t="str">
            <v>DoH General Portfolio</v>
          </cell>
          <cell r="CA14" t="str">
            <v>FCO - Technology Overhaul</v>
          </cell>
          <cell r="CC14" t="str">
            <v>HMRC Transformation Portfolio</v>
          </cell>
          <cell r="CF14" t="str">
            <v>HMRC Transformation Portfolio</v>
          </cell>
          <cell r="CI14" t="str">
            <v>Border Systems Portfolio</v>
          </cell>
          <cell r="CJ14" t="str">
            <v>Border Systems Portfolio</v>
          </cell>
          <cell r="CM14" t="str">
            <v>Home Office Technology</v>
          </cell>
          <cell r="CO14" t="str">
            <v>Capabilities and Resources</v>
          </cell>
          <cell r="DW14" t="str">
            <v>Transforming Justice</v>
          </cell>
          <cell r="DX14" t="str">
            <v>HMCTS Reform</v>
          </cell>
          <cell r="EC14" t="str">
            <v>Finance and Digital</v>
          </cell>
          <cell r="EH14" t="str">
            <v>ISSC2</v>
          </cell>
        </row>
        <row r="15">
          <cell r="B15" t="str">
            <v>UK Government Investments</v>
          </cell>
          <cell r="C15" t="str">
            <v>Land Registry</v>
          </cell>
          <cell r="D15" t="str">
            <v>Natural Environment Research Council</v>
          </cell>
          <cell r="E15" t="str">
            <v>United Kingdon Government Investments</v>
          </cell>
          <cell r="F15" t="str">
            <v>The Medical Research Council</v>
          </cell>
          <cell r="I15" t="str">
            <v>Government Digital Service</v>
          </cell>
          <cell r="S15" t="str">
            <v>Tate</v>
          </cell>
          <cell r="T15" t="str">
            <v>EDF</v>
          </cell>
          <cell r="U15" t="str">
            <v xml:space="preserve">Radioactive Waste Management Ltd  (RWM) </v>
          </cell>
          <cell r="V15" t="str">
            <v>Nuclear Decommissioning Authority (NDA)</v>
          </cell>
          <cell r="W15" t="str">
            <v xml:space="preserve">Nuclear Decommissioning Authority </v>
          </cell>
          <cell r="X15" t="str">
            <v>DECC Smart Metering Implementation Programme Team</v>
          </cell>
          <cell r="AA15" t="str">
            <v>Environment Agency</v>
          </cell>
          <cell r="AB15" t="str">
            <v xml:space="preserve">Bazalgette Tunnel Limited, also known as 'Tideway' </v>
          </cell>
          <cell r="AD15" t="str">
            <v>Education Funding Agency</v>
          </cell>
          <cell r="AE15" t="str">
            <v>Education Funding Agency</v>
          </cell>
          <cell r="AG15" t="str">
            <v>Highways England</v>
          </cell>
          <cell r="AH15" t="str">
            <v>Highways England</v>
          </cell>
          <cell r="AI15" t="str">
            <v>DFT</v>
          </cell>
          <cell r="AJ15" t="str">
            <v>DfT</v>
          </cell>
          <cell r="AK15" t="str">
            <v>Network Rail</v>
          </cell>
          <cell r="AL15" t="str">
            <v>Network Rail</v>
          </cell>
          <cell r="AM15" t="str">
            <v>HS2 Ltd</v>
          </cell>
          <cell r="AN15" t="str">
            <v>DfT</v>
          </cell>
          <cell r="AO15" t="str">
            <v>Highways England</v>
          </cell>
          <cell r="AP15" t="str">
            <v>Network Rail</v>
          </cell>
          <cell r="AQ15" t="str">
            <v>Network Rail</v>
          </cell>
          <cell r="AR15" t="str">
            <v>DfT</v>
          </cell>
          <cell r="AS15" t="str">
            <v>Maritime and Coastguard Agency</v>
          </cell>
          <cell r="AT15" t="str">
            <v>CO</v>
          </cell>
          <cell r="AU15" t="str">
            <v>Network Rail</v>
          </cell>
          <cell r="AV15" t="str">
            <v>DfT</v>
          </cell>
          <cell r="AW15" t="str">
            <v xml:space="preserve">Genomics England </v>
          </cell>
          <cell r="AX15" t="str">
            <v>Health &amp; Social Care Information Centre</v>
          </cell>
          <cell r="AY15" t="str">
            <v>NHS England</v>
          </cell>
          <cell r="AZ15" t="str">
            <v>Health and Social Care Information Centre (HSCIC)</v>
          </cell>
          <cell r="BA15" t="str">
            <v>Department of Health</v>
          </cell>
          <cell r="BB15" t="str">
            <v>HSCIC</v>
          </cell>
          <cell r="BC15" t="str">
            <v>HSCIC</v>
          </cell>
          <cell r="BD15" t="str">
            <v>Health and Social Care Information Centre</v>
          </cell>
          <cell r="BE15" t="str">
            <v>NHS England</v>
          </cell>
          <cell r="BF15" t="str">
            <v>HSCIC</v>
          </cell>
          <cell r="BG15" t="str">
            <v>Public Health England</v>
          </cell>
          <cell r="BH15" t="str">
            <v>NHS England</v>
          </cell>
          <cell r="BI15" t="str">
            <v>Department of Health</v>
          </cell>
          <cell r="BJ15" t="str">
            <v>HSCIC</v>
          </cell>
          <cell r="BK15" t="str">
            <v>HSCIC</v>
          </cell>
          <cell r="BL15" t="str">
            <v>NHS Business Services Authority</v>
          </cell>
          <cell r="BM15" t="str">
            <v>HSCIC</v>
          </cell>
          <cell r="BN15" t="str">
            <v>Public Health England</v>
          </cell>
          <cell r="BO15" t="str">
            <v>NHS Business Services Authority</v>
          </cell>
          <cell r="BQ15" t="str">
            <v xml:space="preserve">The Pensions Regulator </v>
          </cell>
          <cell r="CE15" t="str">
            <v>Customs Transformation</v>
          </cell>
          <cell r="CH15" t="str">
            <v xml:space="preserve">Home Office </v>
          </cell>
          <cell r="CK15" t="str">
            <v>Disclosure and Barring  Service</v>
          </cell>
          <cell r="DW15" t="str">
            <v>NOMS</v>
          </cell>
          <cell r="DX15" t="str">
            <v xml:space="preserve">HMCTS </v>
          </cell>
          <cell r="DY15" t="str">
            <v>HMCTS</v>
          </cell>
          <cell r="DZ15" t="str">
            <v>NOMS</v>
          </cell>
          <cell r="EA15" t="str">
            <v>MoJ Digital &amp; Technology</v>
          </cell>
          <cell r="EB15" t="str">
            <v>HMCTS</v>
          </cell>
          <cell r="EC15" t="str">
            <v>Legal Aid Agency</v>
          </cell>
          <cell r="ED15" t="str">
            <v>Legal Aid Agency</v>
          </cell>
          <cell r="EE15" t="str">
            <v>NOMS</v>
          </cell>
          <cell r="EF15" t="str">
            <v>NOMS</v>
          </cell>
          <cell r="EG15" t="str">
            <v>Youth Justice Board</v>
          </cell>
          <cell r="EH15" t="str">
            <v xml:space="preserve">MoJ Corporate </v>
          </cell>
          <cell r="EJ15" t="str">
            <v>non ministerial department</v>
          </cell>
        </row>
        <row r="16">
          <cell r="F16" t="str">
            <v>The Francis Crick Institute</v>
          </cell>
          <cell r="T16" t="str">
            <v>NNBG</v>
          </cell>
          <cell r="W16" t="str">
            <v>Sellafield Limited</v>
          </cell>
          <cell r="X16" t="str">
            <v>Energy Industry</v>
          </cell>
          <cell r="AB16" t="str">
            <v>Thames Water Utility Limited</v>
          </cell>
          <cell r="AC16" t="str">
            <v>Childcare Providers</v>
          </cell>
          <cell r="AE16" t="str">
            <v>Department for Education</v>
          </cell>
          <cell r="AW16" t="str">
            <v>NHS England</v>
          </cell>
          <cell r="AX16" t="str">
            <v>NHS England</v>
          </cell>
          <cell r="AY16" t="str">
            <v>Public Health England</v>
          </cell>
          <cell r="BA16" t="str">
            <v>NHS England</v>
          </cell>
          <cell r="BF16" t="str">
            <v>NHSE</v>
          </cell>
          <cell r="BG16" t="str">
            <v>PHE, South Central Ambulance Service &amp; HSCIC</v>
          </cell>
          <cell r="BH16" t="str">
            <v>The Christie NHS Foundation Trust (The Christie) &amp; University College London Hospitals (UCLH) NHS Foundation Trust</v>
          </cell>
          <cell r="BQ16" t="str">
            <v>National Employment Savings Trust</v>
          </cell>
          <cell r="CF16" t="str">
            <v>National Savings &amp; Investment (NS&amp;I)</v>
          </cell>
          <cell r="DW16" t="str">
            <v xml:space="preserve">Berwyn Programme </v>
          </cell>
          <cell r="DX16" t="str">
            <v xml:space="preserve"> CPS</v>
          </cell>
          <cell r="DY16" t="str">
            <v>CPS and Police</v>
          </cell>
          <cell r="EB16" t="str">
            <v>CPS</v>
          </cell>
          <cell r="EH16" t="str">
            <v>Infrastructure</v>
          </cell>
        </row>
        <row r="17">
          <cell r="B17" t="str">
            <v>Project</v>
          </cell>
          <cell r="C17" t="str">
            <v>Programme</v>
          </cell>
          <cell r="D17" t="str">
            <v>Programme</v>
          </cell>
          <cell r="E17" t="str">
            <v>Project</v>
          </cell>
          <cell r="F17" t="str">
            <v>Project</v>
          </cell>
          <cell r="G17" t="str">
            <v>Programme</v>
          </cell>
          <cell r="H17" t="str">
            <v>Programme</v>
          </cell>
          <cell r="I17" t="str">
            <v>Programme</v>
          </cell>
          <cell r="J17" t="str">
            <v>Programme</v>
          </cell>
          <cell r="K17" t="str">
            <v>Programme</v>
          </cell>
          <cell r="L17" t="str">
            <v>Programme</v>
          </cell>
          <cell r="M17" t="str">
            <v>Programme</v>
          </cell>
          <cell r="N17" t="str">
            <v>Programme</v>
          </cell>
          <cell r="O17" t="str">
            <v>Programme</v>
          </cell>
          <cell r="P17" t="str">
            <v>Programme</v>
          </cell>
          <cell r="Q17" t="str">
            <v>Programme</v>
          </cell>
          <cell r="R17" t="str">
            <v>Project</v>
          </cell>
          <cell r="S17" t="str">
            <v>Project</v>
          </cell>
          <cell r="T17" t="str">
            <v>Project</v>
          </cell>
          <cell r="U17" t="str">
            <v>Programme</v>
          </cell>
          <cell r="V17" t="str">
            <v>Programme</v>
          </cell>
          <cell r="W17" t="str">
            <v>Programme</v>
          </cell>
          <cell r="X17" t="str">
            <v>Programme</v>
          </cell>
          <cell r="Y17" t="str">
            <v>Programme</v>
          </cell>
          <cell r="Z17" t="str">
            <v>Programme</v>
          </cell>
          <cell r="AA17" t="str">
            <v>Programme</v>
          </cell>
          <cell r="AB17" t="str">
            <v>Project</v>
          </cell>
          <cell r="AC17" t="str">
            <v>Project</v>
          </cell>
          <cell r="AD17" t="str">
            <v>Programme</v>
          </cell>
          <cell r="AE17" t="str">
            <v>Programme</v>
          </cell>
          <cell r="AF17" t="str">
            <v>Programme</v>
          </cell>
          <cell r="AG17" t="str">
            <v>Project</v>
          </cell>
          <cell r="AH17" t="str">
            <v>Project</v>
          </cell>
          <cell r="AI17" t="str">
            <v>Programme</v>
          </cell>
          <cell r="AJ17" t="str">
            <v>Programme</v>
          </cell>
          <cell r="AK17" t="str">
            <v>Programme</v>
          </cell>
          <cell r="AL17" t="str">
            <v>Programme</v>
          </cell>
          <cell r="AM17" t="str">
            <v>Programme</v>
          </cell>
          <cell r="AN17" t="str">
            <v>Programme</v>
          </cell>
          <cell r="AO17" t="str">
            <v>Programme</v>
          </cell>
          <cell r="AP17" t="str">
            <v>Programme</v>
          </cell>
          <cell r="AQ17" t="str">
            <v>Programme</v>
          </cell>
          <cell r="AR17" t="str">
            <v>Other</v>
          </cell>
          <cell r="AS17" t="str">
            <v>Programme</v>
          </cell>
          <cell r="AT17" t="str">
            <v>Programme</v>
          </cell>
          <cell r="AU17" t="str">
            <v>Programme</v>
          </cell>
          <cell r="AV17" t="str">
            <v>Programme</v>
          </cell>
          <cell r="AW17" t="str">
            <v>Project</v>
          </cell>
          <cell r="AX17" t="str">
            <v>Programme</v>
          </cell>
          <cell r="AY17" t="str">
            <v>Programme</v>
          </cell>
          <cell r="AZ17" t="str">
            <v>Programme</v>
          </cell>
          <cell r="BA17" t="str">
            <v>Programme</v>
          </cell>
          <cell r="BB17" t="str">
            <v>Programme</v>
          </cell>
          <cell r="BC17" t="str">
            <v>Project</v>
          </cell>
          <cell r="BD17" t="str">
            <v>Programme</v>
          </cell>
          <cell r="BE17" t="str">
            <v>Programme</v>
          </cell>
          <cell r="BF17" t="str">
            <v>Programme</v>
          </cell>
          <cell r="BG17" t="str">
            <v>Project</v>
          </cell>
          <cell r="BH17" t="str">
            <v>Programme</v>
          </cell>
          <cell r="BI17" t="str">
            <v>Programme</v>
          </cell>
          <cell r="BJ17" t="str">
            <v>Programme</v>
          </cell>
          <cell r="BK17" t="str">
            <v>Project</v>
          </cell>
          <cell r="BL17" t="str">
            <v>Programme</v>
          </cell>
          <cell r="BM17" t="str">
            <v>Programme</v>
          </cell>
          <cell r="BN17" t="str">
            <v>Programme</v>
          </cell>
          <cell r="BO17" t="str">
            <v>Programme</v>
          </cell>
          <cell r="BP17" t="str">
            <v>Programme</v>
          </cell>
          <cell r="BQ17" t="str">
            <v>Programme</v>
          </cell>
          <cell r="BR17" t="str">
            <v>Project</v>
          </cell>
          <cell r="BS17" t="str">
            <v>Programme</v>
          </cell>
          <cell r="BT17" t="str">
            <v>Programme</v>
          </cell>
          <cell r="BU17" t="str">
            <v>Programme</v>
          </cell>
          <cell r="BV17" t="str">
            <v>Project</v>
          </cell>
          <cell r="BW17" t="str">
            <v>Programme</v>
          </cell>
          <cell r="BX17" t="str">
            <v>Programme</v>
          </cell>
          <cell r="BY17" t="str">
            <v>Project</v>
          </cell>
          <cell r="BZ17" t="str">
            <v>Project</v>
          </cell>
          <cell r="CA17" t="str">
            <v>Programme</v>
          </cell>
          <cell r="CB17" t="str">
            <v>Project</v>
          </cell>
          <cell r="CC17" t="str">
            <v>Programme</v>
          </cell>
          <cell r="CD17" t="str">
            <v>Programme</v>
          </cell>
          <cell r="CE17" t="str">
            <v>Programme</v>
          </cell>
          <cell r="CF17" t="str">
            <v>Programme</v>
          </cell>
          <cell r="CG17" t="str">
            <v>Programme</v>
          </cell>
          <cell r="CH17" t="str">
            <v>Programme</v>
          </cell>
          <cell r="CI17" t="str">
            <v>Programme</v>
          </cell>
          <cell r="CJ17" t="str">
            <v>Project</v>
          </cell>
          <cell r="CK17" t="str">
            <v>Programme</v>
          </cell>
          <cell r="CL17" t="str">
            <v>Programme</v>
          </cell>
          <cell r="CM17" t="str">
            <v>Programme</v>
          </cell>
          <cell r="CN17" t="str">
            <v>Programme</v>
          </cell>
          <cell r="CO17" t="str">
            <v>Programme</v>
          </cell>
          <cell r="CP17" t="str">
            <v>Programme</v>
          </cell>
          <cell r="CQ17" t="str">
            <v>Programme</v>
          </cell>
          <cell r="CR17" t="str">
            <v>Programme</v>
          </cell>
          <cell r="CS17" t="str">
            <v>Programme</v>
          </cell>
          <cell r="CT17" t="str">
            <v>Programme</v>
          </cell>
          <cell r="CU17" t="str">
            <v>Programme</v>
          </cell>
          <cell r="CV17" t="str">
            <v>Programme</v>
          </cell>
          <cell r="CW17" t="str">
            <v>Programme</v>
          </cell>
          <cell r="CX17" t="str">
            <v>Programme</v>
          </cell>
          <cell r="CY17" t="str">
            <v>Programme</v>
          </cell>
          <cell r="CZ17" t="str">
            <v>Programme</v>
          </cell>
          <cell r="DA17" t="str">
            <v>Programme</v>
          </cell>
          <cell r="DB17" t="str">
            <v>Programme</v>
          </cell>
          <cell r="DC17" t="str">
            <v>Programme</v>
          </cell>
          <cell r="DD17" t="str">
            <v>Programme</v>
          </cell>
          <cell r="DE17" t="str">
            <v>Programme</v>
          </cell>
          <cell r="DF17" t="str">
            <v>Programme</v>
          </cell>
          <cell r="DG17" t="str">
            <v>Programme</v>
          </cell>
          <cell r="DH17" t="str">
            <v>Programme</v>
          </cell>
          <cell r="DI17" t="str">
            <v>Programme</v>
          </cell>
          <cell r="DJ17" t="str">
            <v>Programme</v>
          </cell>
          <cell r="DK17" t="str">
            <v>Programme</v>
          </cell>
          <cell r="DL17" t="str">
            <v>Programme</v>
          </cell>
          <cell r="DM17" t="str">
            <v>Programme</v>
          </cell>
          <cell r="DN17" t="str">
            <v>Programme</v>
          </cell>
          <cell r="DO17" t="str">
            <v>Programme</v>
          </cell>
          <cell r="DP17" t="str">
            <v>Programme</v>
          </cell>
          <cell r="DQ17" t="str">
            <v>Programme</v>
          </cell>
          <cell r="DR17" t="str">
            <v>Programme</v>
          </cell>
          <cell r="DS17" t="str">
            <v>Programme</v>
          </cell>
          <cell r="DT17" t="str">
            <v>Programme</v>
          </cell>
          <cell r="DU17" t="str">
            <v>Programme</v>
          </cell>
          <cell r="DV17" t="str">
            <v>Programme</v>
          </cell>
          <cell r="DW17" t="str">
            <v>Programme</v>
          </cell>
          <cell r="DX17" t="str">
            <v>Programme</v>
          </cell>
          <cell r="DY17" t="str">
            <v>Programme</v>
          </cell>
          <cell r="DZ17" t="str">
            <v>Programme</v>
          </cell>
          <cell r="EA17" t="str">
            <v>Programme</v>
          </cell>
          <cell r="EB17" t="str">
            <v>Programme</v>
          </cell>
          <cell r="EC17" t="str">
            <v>Programme</v>
          </cell>
          <cell r="ED17" t="str">
            <v>Programme</v>
          </cell>
          <cell r="EE17" t="str">
            <v>Programme</v>
          </cell>
          <cell r="EF17" t="str">
            <v>Programme</v>
          </cell>
          <cell r="EG17" t="str">
            <v>Project</v>
          </cell>
          <cell r="EH17" t="str">
            <v>Programme</v>
          </cell>
          <cell r="EI17" t="str">
            <v>Programme</v>
          </cell>
          <cell r="EJ17" t="str">
            <v>Programme</v>
          </cell>
        </row>
        <row r="18">
          <cell r="BI18" t="str">
            <v>n/a</v>
          </cell>
        </row>
        <row r="19">
          <cell r="B19" t="str">
            <v>Waterfall</v>
          </cell>
          <cell r="C19" t="str">
            <v>Hybrid</v>
          </cell>
          <cell r="D19" t="str">
            <v>Waterfall</v>
          </cell>
          <cell r="E19" t="str">
            <v>Waterfall</v>
          </cell>
          <cell r="F19" t="str">
            <v>Waterfall</v>
          </cell>
          <cell r="G19" t="str">
            <v>Waterfall</v>
          </cell>
          <cell r="H19" t="str">
            <v>Hybrid</v>
          </cell>
          <cell r="I19" t="str">
            <v>Agile</v>
          </cell>
          <cell r="J19" t="str">
            <v>Hybrid</v>
          </cell>
          <cell r="K19" t="str">
            <v>Hybrid</v>
          </cell>
          <cell r="L19" t="str">
            <v>Hybrid</v>
          </cell>
          <cell r="M19" t="str">
            <v>Agile</v>
          </cell>
          <cell r="N19" t="str">
            <v>Agile</v>
          </cell>
          <cell r="O19" t="str">
            <v>Waterfall</v>
          </cell>
          <cell r="P19" t="str">
            <v>Hybrid</v>
          </cell>
          <cell r="Q19" t="str">
            <v>Waterfall</v>
          </cell>
          <cell r="R19" t="str">
            <v>Waterfall</v>
          </cell>
          <cell r="S19" t="str">
            <v>Construction</v>
          </cell>
          <cell r="T19" t="str">
            <v>Waterfall</v>
          </cell>
          <cell r="U19" t="str">
            <v>Waterfall</v>
          </cell>
          <cell r="V19" t="str">
            <v>Hybrid</v>
          </cell>
          <cell r="W19" t="str">
            <v>Hybrid</v>
          </cell>
          <cell r="X19" t="str">
            <v>Hybrid</v>
          </cell>
          <cell r="Y19" t="str">
            <v>Hybrid</v>
          </cell>
          <cell r="Z19" t="str">
            <v>Hybrid</v>
          </cell>
          <cell r="AA19" t="str">
            <v>Hybrid</v>
          </cell>
          <cell r="AB19" t="str">
            <v>Construction</v>
          </cell>
          <cell r="AC19" t="str">
            <v>Hybrid</v>
          </cell>
          <cell r="AD19" t="str">
            <v>Waterfall</v>
          </cell>
          <cell r="AE19" t="str">
            <v>Waterfall</v>
          </cell>
          <cell r="AF19" t="str">
            <v>Waterfall</v>
          </cell>
          <cell r="AG19" t="str">
            <v xml:space="preserve">Hybrid </v>
          </cell>
          <cell r="AH19" t="str">
            <v>Waterfall</v>
          </cell>
          <cell r="AI19" t="str">
            <v>Waterfall</v>
          </cell>
          <cell r="AJ19" t="str">
            <v xml:space="preserve">Hybrid </v>
          </cell>
          <cell r="AK19" t="str">
            <v>Waterfall</v>
          </cell>
          <cell r="AL19" t="str">
            <v>Waterfall</v>
          </cell>
          <cell r="AM19" t="str">
            <v>Waterfall</v>
          </cell>
          <cell r="AN19" t="str">
            <v>Waterfall</v>
          </cell>
          <cell r="AO19" t="str">
            <v>Waterfall</v>
          </cell>
          <cell r="AP19" t="str">
            <v>Waterfall</v>
          </cell>
          <cell r="AQ19" t="str">
            <v>Waterfall</v>
          </cell>
          <cell r="AR19" t="str">
            <v>Waterfall</v>
          </cell>
          <cell r="AS19" t="str">
            <v>Waterfall</v>
          </cell>
          <cell r="AT19" t="str">
            <v>Waterfall</v>
          </cell>
          <cell r="AU19" t="str">
            <v>Waterfall</v>
          </cell>
          <cell r="AV19" t="str">
            <v>Waterfall</v>
          </cell>
          <cell r="AW19" t="str">
            <v>Hybrid</v>
          </cell>
          <cell r="AX19" t="str">
            <v>Hybrid</v>
          </cell>
          <cell r="AY19" t="str">
            <v>Waterfall</v>
          </cell>
          <cell r="AZ19" t="str">
            <v>Waterfall</v>
          </cell>
          <cell r="BA19" t="str">
            <v>Hybrid</v>
          </cell>
          <cell r="BB19" t="str">
            <v>Hybrid</v>
          </cell>
          <cell r="BC19" t="str">
            <v>Hybrid</v>
          </cell>
          <cell r="BD19" t="str">
            <v>Hybrid</v>
          </cell>
          <cell r="BE19" t="str">
            <v>Waterfall</v>
          </cell>
          <cell r="BF19" t="str">
            <v>Hybrid</v>
          </cell>
          <cell r="BG19" t="str">
            <v>Agile</v>
          </cell>
          <cell r="BH19" t="str">
            <v>Waterfall</v>
          </cell>
          <cell r="BI19" t="str">
            <v>Hybrid</v>
          </cell>
          <cell r="BJ19" t="str">
            <v>Hybrid</v>
          </cell>
          <cell r="BK19" t="str">
            <v>Waterfall</v>
          </cell>
          <cell r="BL19" t="str">
            <v>Hybrid</v>
          </cell>
          <cell r="BM19" t="str">
            <v>Agile</v>
          </cell>
          <cell r="BN19" t="str">
            <v>Hybrid</v>
          </cell>
          <cell r="BO19" t="str">
            <v>Hybrid</v>
          </cell>
          <cell r="BP19" t="str">
            <v>Hybrid</v>
          </cell>
          <cell r="BQ19" t="str">
            <v>Waterfall</v>
          </cell>
          <cell r="BR19" t="str">
            <v>Hybrid</v>
          </cell>
          <cell r="BS19" t="str">
            <v>Waterfall</v>
          </cell>
          <cell r="BT19" t="str">
            <v>Hybrid</v>
          </cell>
          <cell r="BU19" t="str">
            <v>Hybrid</v>
          </cell>
          <cell r="BV19" t="str">
            <v>Waterfall</v>
          </cell>
          <cell r="BW19" t="str">
            <v>Hybrid</v>
          </cell>
          <cell r="BX19" t="str">
            <v>Hybrid</v>
          </cell>
          <cell r="BY19" t="str">
            <v>Waterfall</v>
          </cell>
          <cell r="BZ19" t="str">
            <v>Waterfall</v>
          </cell>
          <cell r="CA19" t="str">
            <v>Hybrid</v>
          </cell>
          <cell r="CB19" t="str">
            <v>Waterfall</v>
          </cell>
          <cell r="CC19" t="str">
            <v>Waterfall</v>
          </cell>
          <cell r="CD19" t="str">
            <v>Hybrid</v>
          </cell>
          <cell r="CE19" t="str">
            <v>Hybrid</v>
          </cell>
          <cell r="CF19" t="str">
            <v>Hybrid</v>
          </cell>
          <cell r="CG19" t="str">
            <v>Hybrid</v>
          </cell>
          <cell r="CH19" t="str">
            <v>Waterfall</v>
          </cell>
          <cell r="CI19" t="str">
            <v>Hybrid</v>
          </cell>
          <cell r="CJ19" t="str">
            <v>Agile</v>
          </cell>
          <cell r="CK19" t="str">
            <v>Hybrid</v>
          </cell>
          <cell r="CL19" t="str">
            <v>Waterfall</v>
          </cell>
          <cell r="CM19" t="str">
            <v>Hybrid</v>
          </cell>
          <cell r="CN19" t="str">
            <v>Agile</v>
          </cell>
          <cell r="CO19" t="str">
            <v>Waterfall</v>
          </cell>
          <cell r="CP19" t="str">
            <v>Hybrid</v>
          </cell>
          <cell r="CQ19" t="str">
            <v>Waterfall</v>
          </cell>
          <cell r="CR19" t="str">
            <v>Waterfall</v>
          </cell>
          <cell r="CS19" t="str">
            <v>Waterfall</v>
          </cell>
          <cell r="CT19" t="str">
            <v>Waterfall</v>
          </cell>
          <cell r="CU19" t="str">
            <v>Waterfall</v>
          </cell>
          <cell r="CV19" t="str">
            <v>Waterfall</v>
          </cell>
          <cell r="CW19" t="str">
            <v>Waterfall</v>
          </cell>
          <cell r="CX19" t="str">
            <v>Waterfall</v>
          </cell>
          <cell r="CY19" t="str">
            <v>Waterfall</v>
          </cell>
          <cell r="CZ19" t="str">
            <v>Waterfall</v>
          </cell>
          <cell r="DA19" t="str">
            <v>Waterfall</v>
          </cell>
          <cell r="DB19" t="str">
            <v>Waterfall</v>
          </cell>
          <cell r="DC19" t="str">
            <v>Waterfall</v>
          </cell>
          <cell r="DD19" t="str">
            <v>Waterfall</v>
          </cell>
          <cell r="DE19" t="str">
            <v>Waterfall</v>
          </cell>
          <cell r="DF19" t="str">
            <v>Waterfall</v>
          </cell>
          <cell r="DG19" t="str">
            <v>Waterfall</v>
          </cell>
          <cell r="DH19" t="str">
            <v>Waterfall</v>
          </cell>
          <cell r="DI19" t="str">
            <v>Waterfall</v>
          </cell>
          <cell r="DJ19" t="str">
            <v>Waterfall</v>
          </cell>
          <cell r="DK19" t="str">
            <v>Waterfall</v>
          </cell>
          <cell r="DL19" t="str">
            <v>Waterfall</v>
          </cell>
          <cell r="DM19" t="str">
            <v>Waterfall</v>
          </cell>
          <cell r="DN19" t="str">
            <v>Waterfall</v>
          </cell>
          <cell r="DO19" t="str">
            <v>Waterfall</v>
          </cell>
          <cell r="DP19" t="str">
            <v>Waterfall</v>
          </cell>
          <cell r="DQ19" t="str">
            <v>Waterfall</v>
          </cell>
          <cell r="DR19" t="str">
            <v>Waterfall</v>
          </cell>
          <cell r="DS19" t="str">
            <v>Waterfall</v>
          </cell>
          <cell r="DT19" t="str">
            <v>Waterfall</v>
          </cell>
          <cell r="DU19" t="str">
            <v>Waterfall</v>
          </cell>
          <cell r="DV19" t="str">
            <v>Waterfall</v>
          </cell>
          <cell r="DW19" t="str">
            <v>Waterfall</v>
          </cell>
          <cell r="DX19" t="str">
            <v>Agile</v>
          </cell>
          <cell r="DY19" t="str">
            <v>Hybrid</v>
          </cell>
          <cell r="DZ19" t="str">
            <v>Hybrid</v>
          </cell>
          <cell r="EA19" t="str">
            <v>Hybrid</v>
          </cell>
          <cell r="EB19" t="str">
            <v>Hybrid</v>
          </cell>
          <cell r="EC19" t="str">
            <v>Hybrid</v>
          </cell>
          <cell r="ED19" t="str">
            <v>Hybrid</v>
          </cell>
          <cell r="EE19" t="str">
            <v>Waterfall</v>
          </cell>
          <cell r="EF19" t="str">
            <v>Waterfall</v>
          </cell>
          <cell r="EG19" t="str">
            <v>Waterfall</v>
          </cell>
          <cell r="EH19" t="str">
            <v>Hybrid</v>
          </cell>
          <cell r="EI19" t="str">
            <v>Waterfall</v>
          </cell>
          <cell r="EJ19" t="str">
            <v>Hybrid</v>
          </cell>
        </row>
        <row r="20">
          <cell r="B20" t="str">
            <v xml:space="preserve">HM Government is  carrying out a programme of asset sales with the purpose of reducing public sector net debt (“PSND”). The Government has announced its intention to sell the pre-Browne Income Contingent Repayment (ICR) student loan book to contribute to this objective and to realise value to the taxpayer.  This loan book will be sold in a series of tranches over a number of years.  </v>
          </cell>
          <cell r="C20" t="str">
            <v>A Local Land Charge (LLC) is a restriction or prohibition on land which binds successive owners and occupiers. The LLC Programme will deliver a single LLC Register Service for England (the inclusion of the LLC Registers in Wales will be subject to a further business case), implementing the powers granted to Land Registry under the Infrastructure Act 2015. The scope of the Programme is to take the 326 English Local Authorities registers and replace them with a single digital register, resulting in Land Registry becoming the sole registering authority and official search provider for LLC.</v>
          </cell>
          <cell r="D20" t="str">
            <v>NERC/British Antarctic Survey has a business need to replace its two aging science/logistics support vessels with a new dual role purpose vessel.   The FBC calculated that the NPV of the option selected as best overall Value For Money, (design, build operate a new dual role science/logistics support vessel)  resulting in a  saving of £102m over a period of 25 years representing the anticipated lifetime of the new asset. The reduction in vessel capacity  and attendant running costs is predicted to deliver significant savings with only a minor impact of delivery of science days at sea. The Specification/Statement Of Requirements for the new vessel was developed in consultation with the key stakeholders including, but not limited to, the scientific user community; logistics support staff within the British Antarctic Survey and the Supply Side. Working with the selected shipyard, Cammell Laird  we are optimising the design and on track to deliver the vessel in Autumn 2018.   Following intensive commissioning and sea trials, the vessel will enter into service in Autumn 2019.NERC is not purchasing any steel. Steel purchased by the main contractor has due regard for the guidance and commercial best practice.</v>
          </cell>
          <cell r="E20" t="str">
            <v xml:space="preserve"> Urenco is a  company which provides enriched uranium to the civil nuclear industry.HMG's objective is to sell HMG's one- third shareholding in Urenco.UKGI is  currently looking at 1. the benefits of transforming the governance to a corporate board structure and  2. the commercial value of creating the optionality to sell. </v>
          </cell>
          <cell r="F20" t="str">
            <v>The Francis Crick Institute  is a joint venture between the UK's largest biomedical research and academic institutions: The Medical Research Council (MRC), Cancer Research UK (CRUK), the Wellcome Trust, University College London,  Kings College, London and Imperial College, London.  A new research Institution will be established involving the construction of a new facility located close to St Pancras station, London.  This facility will accommodate 1,268 scientists when fully operational.  The National Institute for Medical Research (NIMR) will be closed.  The funds from the sale of the former NIMR site at Mill Hill and the former National Temperance Hospital site will be used as part of this project.</v>
          </cell>
          <cell r="G20" t="str">
            <v>The Commercial Capability Programme will deliver a step change in commercial capability by putting in place the key enablers that will lead to a function which is smaller, aligned with the new functional model for Government, and staffed with professionals who are more capable and confident. To do this we will recruit, retain, develop and grow our own best commercial talent, helping to drive commercial common sense.</v>
          </cell>
          <cell r="H20" t="str">
            <v xml:space="preserve">Design, development, build and deployment of an IT Shared Service across Government that enables them to work effectively and securely. </v>
          </cell>
          <cell r="I20" t="str">
            <v>GOV.UK Verify is the new way to prove who you are online and for public service providers to be assured you are who you say you are. The programme is developing the service from beta to live by April 2016, and implementing it across central government services from April 2016 onwards.</v>
          </cell>
          <cell r="J20" t="str">
            <v xml:space="preserve">The Hubs programme will consolidate the office estate by creating a network of large, cross-government strategic hubs and supporting estate.       </v>
          </cell>
          <cell r="K20" t="str">
            <v>ISSC1 is based on the DfT SSC in Swansea which was divested to an independent shared service provider arvato, in March 2013. The framework contract was novated to the Cabinet Office in September 2013 and would include a low-cost ERP platform provision to enable an affordable service for the smaller department and its agencies which they can sign up to via a call off agreement. As the Framework Authority, Crown Oversight’s role is to assure this activity whilst at the same time monitoring the service customers receive to ensure that agreed standards and service levels continue to be met. (Scope change December 2015 - Scope changed as a result of further delay to the initial DfT migrations, a joint supplier/customer phase of re-evaluation and re-planning has began. Lead by DfT on behalf of the Framework Authority, this activity is now focused on sole delivery of DfT migrations and how soon these might be achieved, unconstrained by the need for consideration of Other Government Departments (OGDs).  As a result, the scope of planned deliveries is likely to change thus ensuring  OGDs  are able to maintain business critical services during the revised lead time for DfT to fully effect the migrations of its business units.)</v>
          </cell>
          <cell r="L20" t="str">
            <v>ISSC2 will transform back office operations by consolidating transactional services and by sharing HR, procurement, finance and payroll functions and processes, it will deliver more efficient and cost-effective services.The ethos behind this shared services model is to leverage skills and drive economic efficiency. The strategy is driven by the potential for financial savings in high volume, low risk and low complexity, less regulated work and streamlined systems and processes.The procurement phase of the ISSC2 project was completed on 31 October 2013, with 13 individual clients signing contracts with Shared Services Connected Limited (SSCL).SSCL is a joint venture between Steria (75%) and Government (25%) with a 7 year contract, and a 3 year option to extend. It has an ambitious strategy for growth, and signing contracts with the Ministry of Justice (MoJ) and Home Office (HO) represents a key milestone in its continued expansion to achieve its strategy. MoJ and HO joined as SSCL clients in November 2014.As well as delivering Business Process Services (BPS) to its clients, SSCL is also designing, building and implementing a Single Operating Platform (SOP) to further enable the drive towards standardising services offered by SSCL.</v>
          </cell>
          <cell r="M20" t="str">
            <v>The need to manage assets more commercially and strategically reducing costs by:*Incentivising the efficient use of land and property assets*Introducing market rent charges*Providing extra support to departments to help them implement agreed portfolio strategies</v>
          </cell>
          <cell r="N20" t="str">
            <v>Most major ICT contracts for the department expired at the end of November 2015.  This programme has provided for continuity of operations for ICT services for the CPS beyond Nov 2015. Major portions of the main PFI contract with CGI have been extended to end of Mar 2017. The contracts for Print Services and the Networks and Telephony Services have been removed from the PFI deal and procured through relevant frameworks and have commenced on 1 Dec 2015. This programme will manage the necessary procurements, contract agreements, service transitions and transformation.</v>
          </cell>
          <cell r="O20" t="str">
            <v>Up to £600m has been made available to make the 700 MHz band available for mobile broadband.  The programme consists of four projects:1) the infrastructure programme to clear the spectrum – developing and implementing a new transmission frequency plan for DTT broadcasting. Implementation includes building or altering over 80 transmitters. This is forecast to cost c£350m;2) DTT Viewer communications – informing viewers of the need to retune in affected areas.  This is the smallest element of the programme and is currently forecast to cost around £5m.3) DTT Viewer support – final decisions on the scope of the project are still to be taken, but is likely to include provision of practical and financial help to vulnerable viewers in affected areas. Current estimates suggest that this could cost around £52m though this will depend heavily on the type of help offered.4) PMSE Compensation - final decisions on the scope of the project are still to be taken, but it is likely to consist of proving compensation to owners of PMSE equipment that will no longer be useable for the cost of bringing forward their equipment replacement. This is currently forecast to cost around £37m.</v>
          </cell>
          <cell r="P20" t="str">
            <v>The Blythe House Programme seeks to unlock national collections that cannot readily be viewed by the public and to care for and preserve them for future generations. The Programme's 3 key objectives: 1) To ensure the Blythe House is put to its most efficientand effective use in order to deliver maximum value for money 2)To meet the governments obligation to ensure that the collections currently held at Blythe House are properly stored and cared for 3) To ensure that the Blythe House museums are able to care for their collections in the most efficient and effectiveway</v>
          </cell>
          <cell r="Q20" t="str">
            <v>Phase 1:  Delivering superfast broadband (24Mbs+) to 90% of UK premises by early 2016 and delivering universal standard broadband (2Mbps).  4.1million superfast premises to be covered under Phase 1, delivered through 44 projects, and a small number of joint Rural Community Broadband Projects with DEFRA.Phase 2:  Delivering superfast broadband (24Mbs+) to 95% of UK premises by December 2017, as a continuation of Phase 1 covering c1 million premises.   Combined investment of £1.7bn central and local Government plus supplier investment.</v>
          </cell>
          <cell r="R20" t="str">
            <v>The Government's Mobile Infrastructure Project aims to provide mobile voice coverage to areas of the UK that  have not been covered by the commercial sector by building new mobile masts.  The Mobile Infrastructure Project will bring voice and data services to some of the most remote parts of the UK for the first time.  The project was extended in 2014 by a further year and closed on March 2016.  The project is completing residual activity over the following months post March 2016.DCMS have partnered with Arqiva and 4 Mobile Network Operators (MNOs) to identify areas of no coverage and build mobile phone infrastructure.  The project is addressing complete "Not Spots" and not "Partial Not Spots" for state aid reasons.  Not Spots are defined as areas devoid of network coverage from all mobile providers.</v>
          </cell>
          <cell r="S20" t="str">
            <v xml:space="preserve">The New Tate Modern will provide London with a unique public space for a rich collection of international art, combined with educational initiatives for diverse audience groups.  The New Tate Modern will significantly enhance the UK's reputation as a major cultural force in the world. </v>
          </cell>
          <cell r="T20" t="str">
            <v>Primary objective is to agree a contract to enable the construction and operation of a new nuclear power plant that achieves a fair deal, represents good value for money, is affordable and is compatible with State aid rules. Secondary objective is to fully explore and understand the issues around a CfD for HPC and make a recommendation to ministers based on this.Procurement Policy on steel in major projects It doesn’t apply as DECC is not procuring HPC.</v>
          </cell>
          <cell r="U20" t="str">
            <v xml:space="preserve">The primary objective of the programme is to site and construct a permanent geological disposal facility (GDF) as the safe, secure and environmentally responsible solution to the long-term management of higher-activity radioactive waste in the UK, excluding Scotland.   The programme also supports the delivery of the UK's nuclear new build programme because before development consents for new nuclear power stations are granted, the Government needs to be satisfied that effective arrangements exist or will exist to manage and dispose of the wastes they will produce. The programme complies with all public procurement policy obligations including the guidance in Procurement Policy Note 16/15. The developer will be able to provide data once we are in the implementation phase of the programme ie we have a designated site and a site specific rather than a generic design.                                                                                                                                                                                                                                                                                               </v>
          </cell>
          <cell r="V20" t="str">
            <v xml:space="preserve">The objective of the procurement (the Magnox Competition) is the delivery of a series of outputs largely based on the extant baselines of Magnox and RSRL, currently defined as outcomes of the Magnox Optimised Decommissioning Plan (MODP) and Optimised RSRL Baseline (HOP and WOP) at 10% lower cost. The performance obligations associated with delivery of this objective are embodied within a Client Specification which forms the basis of the Site Licence Company Agreement (SLCA) and Parent Body Agreement (PBA). Following the application of competitive tension via the competition process and share transfer to a new PBO, a target cost incentivised contract arrangement is in place for delivery of the performance obligations in the contract. A contract period of 14 years is envisaged in two phases each of circa 7 years. The target cost as bid is £2.4bn for phase 1 and £1.4bn for phase 2. Currently the project is focussed on "Consolidation" of the successful bidders commitments into the SLC Lifetime Performance Plan (LTPP).The SLCA anticipates some change to the Target Cost during the Consolidation phase but the full extent of the change will only be known at the end of May 2016. A key enabler to achieving a lower cost for delivering the programme is the NDA's ability to put in place funding to match the programme established by the contractor in the updated LTPP. Should the updated LTPP prove to be unaffordable a further iteration may be required. </v>
          </cell>
          <cell r="W20" t="str">
            <v xml:space="preserve">Changing the model for engaging the private sector at the Sellafield Site from the current Parent Body Organisation model to a new Market Enhanced Site Licenced Company characterised by public sector retention of the uncertainties intrinsically associated with Sellafield.    </v>
          </cell>
          <cell r="X20" t="str">
            <v xml:space="preserve">The Government's vision is for every home in Great Britain to have smart electricity and gas meters by 2020. Smart Meters will give consumers up-to-date information about how much gas and/or electricity they have used in pounds and pence, as well as units of energy.  Smart meters will have benefits for consumers, suppliers and energy networks. Consumers will have near real-time information about their energy use, enabling them to monitor and manage their energy consumption, save money and reduce carbon emissions.  Switching between suppliers will also be made simpler and faster. Energy suppliers will have access to accurate data for billing and will be able to offer a wider range of services and tariffs.  Energy networks will have better information to manage and plan current activities and support the move towards the development of a smart grid. </v>
          </cell>
          <cell r="Y20" t="str">
            <v xml:space="preserve">The primary objective of the Common Agricultural Policy Delivery Programme is to procure a solution for the processing, payment and accounting of claims for funding from all schemes as part of CAP2013. </v>
          </cell>
          <cell r="Z20" t="str">
            <v>The Defra UnITy Programme has been established to exploit the opportunity presented from the expiry of its two largest ICT contracts. The programme will run until 06/2018 to develop a delivery mechanism leveraging good outcomes in a multi vendor environment.</v>
          </cell>
          <cell r="AA20" t="str">
            <v>TEAM2100 will further reduce tidal flood risk to the 1.25 million people and £200 billion property in London and the Thames estuary through capital maintenance and refurbishment of tidal flood risk assets. It is the first multi-year programme to be implemented from the government approved TE2100 Plan. TEAM2100 is being delivered through a long-term, collaborative contract between the Environment Agency and the delivery partner, CH2M.</v>
          </cell>
          <cell r="AB20" t="str">
            <v xml:space="preserve">The Thames Tideway Tunnel project will protect the River Thames in London from sewage discharges arising from an old and at-capacity  sewerage network.  Bazalgette Tunnel Limited (also known as Tideway) is the Infrastructure Provider appointed to deliver and finance the project, along with enabling and interface works that are being led by Thames Water Utilities Limited. The project is now entering the construction phase. Defra is the lead department that monitors the potential risks to the taxpayer that may arise from the project, including potential calls on the contingent financial support package provided by Government for the project to cover certain remote but high impact risks.Structural Steel declaration.  The project is delivered and financed by the private sector and therefore this falls out of the scope of PNN Action Note 16/15.  Defra has shared the Note with Tideway and explained the Government policy and rationale behind this. </v>
          </cell>
          <cell r="AC20" t="str">
            <v xml:space="preserve">The Government has legislated through the Childcare Act 2016 to introduce an entitlement to 30 hours of free childcare for working parents of 3 and 4 year olds (the extended entitlement).  The extended entitlement will be rolled-out nationally from September 2017 with early implementation in some areas from September 2016 in keeping with commitments made by the Prime Minister.  </v>
          </cell>
          <cell r="AD20" t="str">
            <v>The Priority School Building Programme (PSBP) is addressing the condition need of those school buildings in the worst condition across the county.  We are rebuilding and/or refurbishing buildings at 537 schools across the country: 491 using capital funding (the subject of this GMPP return); and 46 using private finance funding.  The PSBP Capital programme has 116 schools worth over £10m of which 68 have their contracts awarded.The future pipeline of early projects determining requirements on steel sourcing have been signalled to the market pre-procurement. This gives potential bidders sufficient time to prepare for competitive bidding under EFA frameworks or OJEU procurements.</v>
          </cell>
          <cell r="AE20" t="str">
            <v>Delivering 46 schools in the worst and most urgent need of repair using HMT's PF2 approach.</v>
          </cell>
          <cell r="AF20" t="str">
            <v>The project aims to establish sustainable air services to St Helena to promote economic development and increased financial self-sufficiency, leading eventually to graduation from UK Government support. This will be done through the construction of an airport and the introduction of scheduled air services.  The project also includes support to the operation of the airport for a period of ten years and the construction of a wharf.  The project will put in place the necessary legal, regulatory and monitoring framework, and includes a series of reforms to be implemented by the St Helena Government to open up the island to inward investment and increased tourism.</v>
          </cell>
          <cell r="AG20" t="str">
            <v>To improve the A14, which is a major national and inter-urban regional transport artery, between Cambridge and Huntingdon to relieve congestion and support both national and regional economic growth.</v>
          </cell>
          <cell r="AH20" t="str">
            <v>Options work is currently ongoing to assess the right solution; the RIS states "construction of twin-bored tunnel of at least 1.8 miles as the road passes Stonehenge, coupled with a dual carriageway bypass for Winterbourne Stoke to link the existing dual carriageway section around Amesbury with the dual carriageway at Berwick Down".</v>
          </cell>
          <cell r="AI20" t="str">
            <v xml:space="preserve">Airport Capacity Programme scope: DfT activities to enable a decision on preferred scheme for increased airport capacity, then DfT’s enabling activities that will be needed for delivery of increased capacity.  </v>
          </cell>
          <cell r="AJ20" t="str">
            <v>A new high-frequency rail service which will increase rail-based capacity in London by 10% and cut journey times across London and the South East.</v>
          </cell>
          <cell r="AK20" t="str">
            <v xml:space="preserve">The East West Rail Western Section project will re-construct and upgrade a partly disused railway, between Oxford / Princes Risborough and Milton Keynes / Bedford to meet transport and economic growth needs. </v>
          </cell>
          <cell r="AL20" t="str">
            <v>The Great Western Route Modernisation is an extensive programme undertaken by Network Rail and other key stakeholders to modernise existing infrastructure on the Great Western mainline - it will create faster, more reliable services, better stations and increased freight capacity. Modernising the route will improve the experience of everyone who uses it and stimulate economics growth in the south west and beyond.</v>
          </cell>
          <cell r="AM20" t="str">
            <v>A new, fully integrated, high speed North-South railway.</v>
          </cell>
          <cell r="AN20" t="str">
            <v>IEP will renew the UK's high speed train fleet on the Great Western and East Coast. Through franchise competitions, IEP is a key means to deliver the passenger benefits from the associated upgrades including more capacity, improved reliability, reduced journey times and better environmental performance. The order supports a new train factory at Newton Aycliffe which will create 730 new jobs with thousands more in the supply chain. IEP serves London to Bristol, Cardiff, Swansea, Cheltenham &amp; Worcester, and London to Leeds, Edinburgh &amp; Aberdeen offering through-trains from non-electrified lines without the need to change or attach a locomotive.</v>
          </cell>
          <cell r="AO20" t="str">
            <v>The project will identify feasible options for additional river crossing road capacity in the Lower Thames area and assess these against traffic, economic and environmental criteria.  The scope of this assessment includes consideration of the best location, route aligment, type of crossing structure (i.e. bridge versus tunnel) and financing (inc. charging and the potential for private sector involvement).</v>
          </cell>
          <cell r="AP20" t="str">
            <v>Modernisation of the Midland Main Line Route to provide more passenger capacity, reduced journey times into London and between major Midland cities and electrification of main line.</v>
          </cell>
          <cell r="AQ20" t="str">
            <v xml:space="preserve">The North of England Programme will improve the connectivity and capacity of the existing rail network across the north of England.  </v>
          </cell>
          <cell r="AR20" t="str">
            <v>To secure the provision of passenger rail services as set out under the Railways Act 1993 (as amended) by letting Rail Franchises.</v>
          </cell>
          <cell r="AS20" t="str">
            <v>To manage the delivery of a Search and Rescue Helicopter contract for the provision of search and rescue helicopter services for the UK.</v>
          </cell>
          <cell r="AT20" t="str">
            <v>To centralise transactional functions for Finance, Human Resources, Payroll and Procurement into a single Independent Shared Service Centre.</v>
          </cell>
          <cell r="AU20" t="str">
            <v xml:space="preserve">Programme of infrastructure upgrades and new rolling stock to increase peak time capacity. This programme is made up of the Wessex Capacity Programme (WCP), which includes the enhancements works at Waterloo station and the rolling stock procurement. Collectively the whole South West Route Capacity programme is referred to as the Wessex Capacity Improvement Programme  (WCIP) by Network Rail. </v>
          </cell>
          <cell r="AV20" t="str">
            <v>To provide faster and more reliable journeys for people and businesses and improved accessibility and capacity, from and through the heart of London.</v>
          </cell>
          <cell r="AW20" t="str">
            <v>The primary aim of this programme is to deliver the Prime Minister's commitment to sequence 100,000 whole human genome samples by December 2017. The Project has four specific aims: to bring benefit to patients and create a genomic medicine service for the NHS; to enable new scientific discovery and medical insights; to create an ethical and transparent programme based on consent; to kick start the development of a UK genomics industry.</v>
          </cell>
          <cell r="AX20" t="str">
            <v>Care.data is a programme of work which aims to increase the range and detail of information that is collected across Health and Social Care services, then to securely connect that information together and make it available to those who plan NHS services, as well as to researchers, clinicians, medical charities and businesses that support the NHS to make services better.</v>
          </cell>
          <cell r="AY20" t="str">
            <v>To extend the current flu programme to children aged two to less than 17 years as part of DH legal obligations, under the 2010 NHS Constitution.</v>
          </cell>
          <cell r="AZ20" t="str">
            <v xml:space="preserve">The Programme delivers the LSP contract for IT services across health and care organisations in the North, Midlands and East of England including delivery of the strategic electronic patient record system (Lorenzo) and the safe and secure exit of all non-Lorenzo deployed services by July 16. </v>
          </cell>
          <cell r="BA20" t="str">
            <v>To improve cost recovery from visitors and migrants (both EEA and non-EEA) in England to ensure that the NHS receives a fair contribution for the cost of the healthcare it provides.</v>
          </cell>
          <cell r="BB20" t="str">
            <v>The Electronic Prescription Service enables prescribers - such as GPs and practice nurses - to send prescriptions electronically to a dispenser (such as a pharmacy) of the patient's choice. This makes the prescribing and dispensing process more efficient and convenient for patients and staff.</v>
          </cell>
          <cell r="BC20" t="str">
            <v>GPSoC Replacement Project: Continued funding for the provision and development of the GP clinical IT systems used in all practices in England by appointing a range of suppliers to a procurement framework, offering GP practices a choice of systems from a diverse market</v>
          </cell>
          <cell r="BD20" t="str">
            <v>The Health and Social Care Network (HSCN) programme will provide the successor to the N3 network and will establish a reliable, safe and efficient way for health and social care organisations to exchange information from 2017 onwards.</v>
          </cell>
          <cell r="BE20" t="str">
            <v>Investing in Liaison and Diversion services to screen, assess and refer offenders at the earliest possible point of the criminal justice system into relevant treatment and support, with information from assessments subsequently fed into the criminal justice process to be used to inform decisions about justice outcomes, charging, prosecution and sentencing.</v>
          </cell>
          <cell r="BF20" t="str">
            <v>The aim of the Programme is to put in place effective services and activities to facilitate clinical professionals, commissioners and researchers’ legitimate need to use patient-level data to inform decision-making and provide insight into the health and care of England’s citizens.</v>
          </cell>
          <cell r="BG20" t="str">
            <v>“To re-procure the National Pandemic Flu Service to ensure that a complementary service to primary care remains ready to be mobilised to enable the rapid distribution of antivirals to symptomatic individuals in the event of a pandemic.</v>
          </cell>
          <cell r="BH20" t="str">
            <v>To develop a full Proton Beam Therapy service in England.</v>
          </cell>
          <cell r="BI20" t="str">
            <v>The NHS Electronic Staff Record (ESR) provides payroll and HR services to all NHS organisations in England and Wales, apart from two English NHS Trusts. The NHS ESR Re-procurement Project was previously established to replace the expiring McKesson UK contract to provide this service. A new contract was awarded to IBM in December 2014. Day-to-day management of the contract and service delivery is undertaken by an NHS Central team, reporting to the SRO.</v>
          </cell>
          <cell r="BJ20" t="str">
            <v>Deliver NHS e-Referral Service to support paperless referrals and a paperless NHS by 2018, as a centrepiece of NHS England’s response to the Government’s Digital First and transparency initiatives.</v>
          </cell>
          <cell r="BK20" t="str">
            <v>The NHSmail 2 project will identify a solution and deliver a replacement to the existing NHSmail service.</v>
          </cell>
          <cell r="BL20" t="str">
            <v>To replace the NHS pension contract that is to expire, ensuring there is no break in the Secretary of State’s ability to meet statutory requirements to offer the NHS Pension scheme.</v>
          </cell>
          <cell r="BM20" t="str">
            <v>The NHS.UK programme is transforming the website NHS Choices, and designing a digital service that better connects patients to the information and services that they need. The user is at the heart of everything that we do.</v>
          </cell>
          <cell r="BN20" t="str">
            <v xml:space="preserve">The Science Hub programme, previously called Chrysalis,  transferred to Public Health England on 31st March 2013. The vision under PHE has continued to develop and builds upon and strengthens the strategic case for an integrated public health service, as well as address the urgent re-provision of facilities currently at Porton. The business case is based on the delivery of a “hub and node” model for public health science through co-location of Porton research, Colindale and London HQ functions onto a site to be purchased from GSK. The requirement for steel for this programme has not yet been decided.  Following the Spending Review, an options analysis is being conducted to accomodate all the staff now in scope at various levels of risk.  This will determine the requirement for construction versus refurbishment and this will determine whether the steel usage will be significant                                                                                                                                                                                                                              </v>
          </cell>
          <cell r="BO20" t="str">
            <v>NHS Supply Chain - Future Operating Model1. To develop strategic approach to procure services to replace NHS Suply Chain contract2. To design the future operating model (FOM) for NHS Supply Chain services with a view to delviery significant savings to the NHS by acheiving the following  a) Increase compliance of NHS to purchase a standard range of clinically appropriate products  b) Increase uptake/volume of product purchased via NHS Supply Chain  c) Utilise increased buying power to affect purchasing behaviours  d) Lower the cost of product for the NHS 3. To plan and implement the chosen operating model for NHS Supply Chain to ensure delivery of service beyond October 2018</v>
          </cell>
          <cell r="BP20" t="str">
            <v>ADMS Transformation will transition the full Application Development, Maintenance and Support (ADMS) services currently provided by HPE to DWP Technology in a controlled manner along with establishing a new Resourcing Framework and establishing access to all the relevant development and test tooling, software and processes.  Underpinning this business change will be the insourcing of appropriate HPE staff into a new DWP GovCo organisation enabling a flexible and agile resource pool.  The changes will be delivered between October 2016 and March 2017.</v>
          </cell>
          <cell r="BQ20" t="str">
            <v xml:space="preserve">This programme was set up to implement the Government’s workplace pension reforms. The overarching aim of the reforms is to get more people saving more for their retirement. </v>
          </cell>
          <cell r="BR20" t="str">
            <v>Delivered a new statutory child maintenance scheme which included fundamental changes to policy and regulations that simplify the approach to child maintenance calculations and a new IT system on which to administer.  Including the closure of all relevant CSA cases, and the retirement of associated IT systems.</v>
          </cell>
          <cell r="BS20" t="str">
            <v xml:space="preserve">Designing and delivering a blueprint of our people; teams and locations in 2018 and beyond while optimising the space we use, as we exit the current estates PRIME contract and take on new contractual arrangements from April 2018.  </v>
          </cell>
          <cell r="BT20" t="str">
            <v>The programme is delivering projects that will transform DWP Operations to prevent fraud and error; detect and correct fraud and error; deliver tough punishments for those who defraud the system; and deter those who would try to abuse the system in future.  The programme will deliver new services that support our customers and improve efficiency.</v>
          </cell>
          <cell r="BU20" t="str">
            <v>To perform the on-going re-fresh of  DWP's ageing infrastructure assets and deliver a modern flexible cloud hosting environment; and to undertake the progressive migration of applications from the Standard Services Business Allocation (SSBA) Hosting Services contract to the new hosting arrangements.</v>
          </cell>
          <cell r="BV20" t="str">
            <v>This project, working with HMRC, will introduce the new single state pension, and end both Savings Credit and the contracting-out from defined benefit pension schemes.Changes include removing the complexities of the current system by moving to a single state pension set above the level of the basic means tested benefit. This together with abolition of the Savings Credit will provide today’s savers with greater clarity about what they will receive from the State.  It also reduces the number of people reliant on the basic means test. The Department is also abolishing contracting out from defined benefit pension schemes.   To ensure fairness the calculation of new State Pension will recognise pre 2016 National Insurance records.This DWP led Project will work closely with HMRC to deliver the necessary changes to systems and processes to deliver the new pension and the accompanying measures needed for ending of contracting out.The Project will ensure staff in both DWP and HMRC are equipped to deliver the reform and that the changes are communicated to current and future pensioners, employers, trustees and scheme providers at the appropriate time.</v>
          </cell>
          <cell r="BW20" t="str">
            <v>The Government is committed to supporting disabled people to live independently. The Government has therefore introduced PIP which is a more modern and dynamic benefit that assess disabilities objectively and equally, and focuses support on those in greatest need. It has also exempted PIP from the benefit freeze over the life of the Parliament, protecting the value of the benefit. Claimants receiving PIP are also exempt from the benefit cap.</v>
          </cell>
          <cell r="BX20" t="str">
            <v>Universal Credit replaces six separate benefits and tax credits for working age people, bringing together in and out of work systems into one, to make work pay. When fully rolled out it is expected that up to 7 million households will benefit from Universal Credit. Legislated for in 2012-13, it has now entered implementation phase.</v>
          </cell>
          <cell r="BY20" t="str">
            <v xml:space="preserve">To provide a secure modern fit for purpose HMG office compound for both BHC and DFID in Abuja, Nigeria.  </v>
          </cell>
          <cell r="BZ20" t="str">
            <v>Provide the continuation of the Movement of Personal Effects (heavy baggage, car freight, UAF) to HMG staff and their dependents posted overseas from 1 Sept 2016.</v>
          </cell>
          <cell r="CA20" t="str">
            <v>• Transformation: The FCO has committed through its corporate objectives to: “Transform the FCO’s ‘Official’ technology and deliver the flexible, reliable and modern tools our staff need to do their jobs” whilst “harnessing digital technology to transform the way that they work”. Tech Overhaul is the transformation programme engineered to meet these objectives by:  • Providing reliable, resilient and easy to use technology across our global network  • Enabling mobile and flexible working at ‘Official’ where possible, ‘Official-Sensitive’ where necessary  • Providing customer interaction and service provisions which are digital by default, delivering   information and knowledge management capabilities, encouraging innovation and collaboration</v>
          </cell>
          <cell r="CB20" t="str">
            <v>The FCO wants to maximise the efficiency of its London estate by consolidating its core activities into the Main Building on King Charles Street (KCS). This will support the wider Cabinet Office strategy of consolidating the HMG Estate in Central London. It will free up the Old Admiralty Building (OAB) freehold for other Government Department use. There are savings for the FCO on operating costs and for the wider Government on lease rentals. This UK Estates Reform (UKER) project is a catalyst to provide a more modern working environment for FCO staff, to help deliver Diplomatic Excellence, to embed flexible working, and to drive efficiency across the FCO. The FCO must also introduce a new High Classification IT system by 2014, which will involve making a significant part of the KCS building secure.</v>
          </cell>
          <cell r="CC20" t="str">
            <v>This Programme by 2020-21 will replace HMRCs current 170 offices with 13 new Regional Centres, 5 transitional sites, 4 Specialist Sites and a London Headquarters serving every part of the UK. This will enable HMRC to create modern, adaptable work spaces that will support the digital infrastructure, staff collaboration and development that HMRC requires to modernise.The Programme will support delivery of future efficiency savings through the extended roll out of the ten-year modernisation programme.This Programme also supports the wider Government agenda to transform the Civil Service estate;  all of our chosen locations for HMRC Regional Centres align with the siting of Government Hubs.</v>
          </cell>
          <cell r="CD20" t="str">
            <v xml:space="preserve">To manage the safe exit of HMRC's ASPIRE IT contract that ends in June 2017. The Programme's Aims and Objectives are: The Programme aim for the scope reflected in the Business Case is to:• achieve a safe transition from the ASPIRE contract to the new HMRC IT operating and sourcing model, enabling HMRC’s digital and data transformation and deliver the benefits of the new model thereafter.The Programme objectives for the scope reflected in the Business Case are to:• Ensure there is continuity of IT supply to the Department and its customers once the current contractual arrangements through the ASPIRE contracts end in June 2017;• Ensure that new sourcing arrangements provide better value for money, drive out savings compared to current baseline and are market aligned and consistent with Government standards for ICT contracts and IT delivery;• Ensure  IT in HMRC is transformed to enable HMRC’s digital and data transformation and to ensure that changes can be made more flexibly and at greater speed through a new target Operating and Commercial Model and re-engineered processes;• Ensure HMRC has the capacity and capability to operate its new IT Operating and Commercial Model on a sustainable basis;• Ensure the transition from ASPIRE contracts to the new Operating Model is as smooth as possible with minimal disruption to service (same or better SLAs) and project delivery (time, cost, quality as agreed for each project) during the transition period.  </v>
          </cell>
          <cell r="CE20" t="str">
            <v xml:space="preserve">HMRC is responsible for delivering an end to end declaration processing service for imports to and exports from the UK.  The current service delivery system is the Customs Handling of Import and Export Freight service (CHIEF).  Each year this business critical service handles c.42 million declarations and collects £34bn revenue, set in a context of an international trade supply chain that is worth £700bn p.a. to the UK economy. This is a business critical declaration processing system handling movements of 3rd country (non-EU) goods. CHIEF operates real time, 24 hours per day, 365 days of the year.The current CHIEF system is more than 23 years old and based on aging Virtual Machine Environment (VME) technology which is becoming difficult to maintain as support skills are difficult to find. The service has reached a point where any changes will be both expensive and technically difficult to implement.  HMRC are seeking to replace CHIEF with a robust, scalable set of import /export services, capable of delivering this critical function into the future.  </v>
          </cell>
          <cell r="CF20" t="str">
            <v xml:space="preserve">Under TFC the intention is to provide childcare accounts for all eligible children for which the first £8,000 deposited by parents or others is topped up by government by 20p for every 80p deposited, up to a maximum of £2,000 per child per year. The TFC programme will design and implement the TFC scheme. Accountability for TFC is divided between HMRC and HM Treasury (HMT). HMRC are responsible for TFC delivery and for outcomes on customer service such as correct payments and data security. HMT have responsibility for ensuring the scheme delivers its intended policy outcomes and for advising ministers on any further policy changes needed to ensure the outcomes continue to be achieved. HMRC will also deliver, for DfE who are the accountable Department, the functionality to support the enhanced 30 hours free childcare provision for 3 and 4 year olds. </v>
          </cell>
          <cell r="CG20" t="str">
            <v>In a world of internet enabled communication, ensure that the police, wider law enforcement, security and intelligence agencies can lawfully obtain, manage and use communications data and intercepted content to: detect, prevent and disrupt crime; protect the public and save lives.</v>
          </cell>
          <cell r="CH20" t="str">
            <v>It is proposed that the Home Office move to a supplier who can provide both an updated ERP i.e. Oracle Release 12, and a common shared service model to provide transactional human resource (HR), finance (including payroll) and procurement  services, in full alignment with the Cabinet Office Next Generation Shared Service strategic plan (NGSS) . THe NGSS plan looks to  operate a Crown Oversight Function that works with departments to deliver improvements in the quality of service and reduction in the operating costs of shared services</v>
          </cell>
          <cell r="CI20" t="str">
            <v xml:space="preserve">Cyclamen equipment provides the capability to detect and intercept, and thereby deter the illcit movement of radiological materials into the United Kingdom.  The Programme will deliver modernised Cyclamen capabilities that continue to safeguard the security of the UK. </v>
          </cell>
          <cell r="CJ20" t="str">
            <v>To deliver digital services that will provide systems capable of transforming the way that Border Force and its partners operate.</v>
          </cell>
          <cell r="CK20" t="str">
            <v>A new modernisation release for Barring and Disclosure that will unify operations, introduce electronic applications and referrals, and enable new services such as Basics and Barred List Checks.</v>
          </cell>
          <cell r="CL20" t="str">
            <v xml:space="preserve">The Programme aims to replace the mobile communications service used by the 3 Emergency Services and other public safety users with an Emergency Services Network (ESN) which is provided on a commercial mobile network enhanced to meet the public safety requirements for coverage, functionality, availability and security. The Programme also has no significant steel component within its projects.  </v>
          </cell>
          <cell r="CM20" t="str">
            <v>Home Office wide convergence programme for biometrics within Government, covering border security, law enforcement and intelligence.</v>
          </cell>
          <cell r="CN20" t="str">
            <v>The Immigration Platform Technologies (IPT) Programme is delivering the technology and information systems to support the immigration service now and in the future.</v>
          </cell>
          <cell r="CO20" t="str">
            <v>The Smarter Working Programme is enabling new ways of working across the Home Office  through transformation of people, technology and workplace whilst reducing cost to the taxpayer.</v>
          </cell>
          <cell r="CP20" t="str">
            <v>The main IT supply contracts for the Home Office expire in Jan 2017 and the programme is disaggregating the existing IT service provision for the core Home Office taking responsibility for Systems and Service Integration, as well as ownership of other key IT elements, back in house in line with Cabinet Office strategy</v>
          </cell>
          <cell r="CQ20" t="str">
            <v>The A400M Programme aim is to replace the current, and planned, Tactical AT C130J capability with a worldwide medium lift, Tac AT and Fixed Wing Special Forces capability in order to meet the expectations of Defence policy.  Its scope comprises the delivery of: 22 x A400M aircraft; the aircraft's In-Service Support (ISS) solution; and the training solution for aircrew and support personnel.</v>
          </cell>
          <cell r="CR20" t="str">
            <v>AIRSEEKER will sustain the UK's airborne electronic surveillance capability previously provided by the Nimrod R1 aircraft against an evolving and increasingly complex target set up to at least 2035. It will provide a rapidly deployable capability to support operations where it will be able to collect, analyse, fuse and disseminate a coherent and readily interpretable electronic surveillance picture in support of national, joint and coalition operations. This information will support targeting and combat identification. The period between retirement of the Nimord R1 and introduction of AIRSEEKER was covered through the UK/US Co-manning Memorandum of Understanding (MoU).</v>
          </cell>
          <cell r="CS20" t="str">
            <v>The aim of the Armd Cav 2025 Programme is to deliver an integrated multi-role capability that will include the delivery of AJAX and its training solution into service.</v>
          </cell>
          <cell r="CT20" t="str">
            <v>The intent of this programme is to deliver an upgraded Infantry Fighting Vehicle to enable an enhanced and integrated Armd Inf capability by 2026.</v>
          </cell>
          <cell r="CU20" t="str">
            <v>The intent of the programme is to deliver MBT capability out to 2035 and to inform the development of a FGCS beyond 2035.  This will be achieved through a series of projects to extend the life of the current CR2 platform .  These projects will fall under the governance of the overall Armour (MBT) Programme but only the CR2 LEP is currently funded (with the Simulated Training Systems and mobility projects partly funded).  _x000D_
_x000D_
The main project is the CR2 Life Extension Project (LEP) - an equipment project to manage the obsolescence of the CR2 platform itself.  CR2 LEP passed IG in Mar 16. _x000D_
_x000D_
Other projects within the overall Armr (MBT) 2025 Programme address: lethality, survivability, mobility, Human Factor Integration (HFI) aspects of the MBT capability and the extension of current simulated training solutions, as well as the development of FGCS._x000D_
_x000D_
Subordinate workstrands include projects to address: _x000D_
- Improved CR2 Survivability - protection solutions for CR2 - included Active Integrated Protection System (AIPS).  This was specifically tasked by IAC._x000D_
- Improved CR2 Lethality - focused on 120mm lethality, including secondary natures but could consider other solutions._x000D_
- Improved personal protective equipment for crews. (HFI)._x000D_
- Improved situational awareness through the provision of new LETacCIS equipment. _x000D_
- Improved CR2 mobility  - an initial study will examine the scope of work required to manage CR2 mobility to the extended OSD.  The project will then apply for funding to complete the required work. _x000D_
- CR2 simulated training equipment - extension of simulated training equipment in line with CR2 platform. Will include management of obsolescence and the any changes required as a result of CR2 LEP.  _x000D_
_x000D_
These projects are currently pre-concept.  The CR2 Survivability, CR2 Lethality, and CR2 mobility projects have some limited funding for R and E.  The simulated training project will be funded from within the LEP for work on PGTE. Other training aids will need to funded from the in-service equipment support budget or the Army Budgetary Cycle.</v>
          </cell>
          <cell r="CV20" t="str">
            <v>The aims and scope of the programme were set out in the Ministerial announcement of April 2013. The programme is to coordinate and deliver infrastructure and non-infrastructure requirements to realise the capability and financial benefits: enable the A2020 organisational structure and UK laydown to be achieved, withdrawing MOD Staff and Dependants from Germany and delivering reduced costs.</v>
          </cell>
          <cell r="CW20" t="str">
            <v>Stabilisation and betterment. Continuing roll-out of the few remaining White Paper deliverables, including a review of the Bounty (unlikely before FY 2016/17); support to RPP until it reaches FOC (and continuing where required afterwards); and provision of pensions, which is well underway but has not yet been realised. _x000D_
_x000D_
Revised roles. Continuing to support roles where Reservists can bring their KSE to the Army Reserve. _x000D_
_x000D_
Enablement. The Army will continued to encourage Reservists to accept the new terms of service outlined in the DRA, while delegating Employer Engagement down to the tactical level where the majority of effect can be achieved; this is balanced with support the MOD-led Defence Relationship Management organisation. _x000D_
_x000D_
Adjusting the Regular: Reserve Balance. Required growth rates for Reserves will be achieved by a combination of measures to improve inflow (recruitment), both new enlistments and ex-Regulars, and measures to reduce outflow from them (retention). _x000D_
_x000D_
Volunteer Estate. Reserves basing continues to be refined, with an ongoing refreshment based on enabling capability delivery and Reserves output. This is primarily delivered through the Army Basing Programme (ABP) into which the ARDP has influence both through the Defence Nexus of programmes and bilaterally. _x000D_
_x000D_
Force Generation. The ACM will continue to recognise Reservist units while subsequent iterations of the ARO will ensure that greater attention is paid to Reservist readiness requirements. The remaining elements of the enablement and governance recommendations will continue to be delivered by the FR20(C) Programme.</v>
          </cell>
          <cell r="CX20" t="str">
            <v>The original scope of the programme covered the design, development and manufacture of up to 9 Astute class submarines as detailed in the formal Staff Requirement of 1997. Over the course of the programme this was reduced to 7 platforms with the military requirement for 7.8 submarines taken at risk. The requirement for 7 platforms was re-endorsed in the SDSR 10 which required the submarines to perform a wide range of military tasks; demonstrate global reach, endurance, covertness, sustained high speed and the ability to conduct unsupported operations in hostile environments.  SDSR 15 reaffirmed the requirenent for a 7 Boat Programme.</v>
          </cell>
          <cell r="CY20" t="str">
            <v>The scope of the core CEPP Programme is the QEC Carriers, the F-35B Lightning II and the CROWSNEST capability for the Multi-role Merlin. The main focus is the successful delivery of a Carrier Strike capability which is assessed to be the most technically challenging and Force stressing requirement. The other elements of fighting power (amphibious capability and the support shipping) will be managed and delivered by the most appropriate FLC as key dependencies. The aim is to deliver a successful UK Carrier Strike capability by the end of 2020 followed by enabling the broader CEPP capabilities. The QEC, Lightning II and CROWSNEST projects provide separate DMPP returns with the associated financial data.</v>
          </cell>
          <cell r="CZ20" t="str">
            <v>The main aim is to realise an improved, affordable  and  dynamically adaptable military Complex Weapons capability which protects sovereignity and assures Operational Advantage. The pipeline provides a new way of working in terms of programmatic approach to acquisition which will enable reuse, commonality and a subsequent reduction in costs.</v>
          </cell>
          <cell r="DA20" t="str">
            <v>The programme will replace the current set of functionally based, disparate and complex business processes with easy, simple, end to end processes enabled by the use of an integrated set of business applications based on best practice throughout industry and public sector. This will enable the delivery of cash benefits from 'striking better deals' based on accurate and complete management information on contract and sourcing activities.</v>
          </cell>
          <cell r="DB20" t="str">
            <v>The phased regeneration of the current nuclear core production facilities on the Rolls-Royce (RR) Site at Raynesway in Derby, the sustainment of the Core Production Capability (CPC) and the production, development and manufacture of the nuclear reactor cores to meet PWR2 and Successor technical specifications.  _x000D_
_x000D_
The pre CHRAR project approval is until 31 March 2023._x000D_
_x000D_
CHRaR new scope:_x000D_
_x000D_
The 6th March 2014 decision by the SofS means that an additional Core H is required for HMS Vanguard, whilst maintaining the option to refuel HMS Victorious.  Consequently, the construction of MF2B is to be deferred by five years to allow for parallel working in the new and old ‘clean shops’ to provide the additional capacity required. This therefore defers the project end date until 2028.</v>
          </cell>
          <cell r="DC20" t="str">
            <v>CROWSNEST (CN) is a critical enabler for the strategic Carrier Enabled Power Projection  (CEPP) Programme.  It fulfils the Future Force 2020 (FF20) and Joint Force 2025 (JF25) Maritime Task Group (MTG) requirement for an organic Airborne Surveillance and Control (ASaC) capability to deliver concurrent Land, Sea and Air surveillance for Carrier Strike (CS), Littoral Manoeuvre (LitM) and Land.  Under a PR11 Option, the Department decided this capability should be delivered as role fit to the Merlin Mk2. A single source procurement with Lockheed Martin UK (LM), the Merlin Mk2 Design Organisation (DO), will be used to deliver CN.</v>
          </cell>
          <cell r="DD20" t="str">
            <v>CES was established following the closure of CCP project, which itself followed the closure of the earlier CIPHER project.  The purpose of CES is to sustain MOD cryptographic (crypto) capabilities that protect the most sensitive information at SECRET and Above, in accordance with the Defence Information Strategy.   Successful delivery of CES will ensure the UK’s ability to encrypt and decrypt information remains sustainable until a longer term programme, developed from the Joint MOD/GCHQ Crypt-Key Blueprint/Roadmap, is delivered.   The project includes work streams to replace crypto devices that must be withdrawn from service as determined by its Last Year of Use (LYOU) date; to ensure that the replacement devices can interoperate with crypto devices that are being upgraded by NATO and the US and to sustain crypto key management and distribution capabilities beyond the current OSD.</v>
          </cell>
          <cell r="DE20" t="str">
            <v>FBLOS is a CAT A Project which seeks to replace the IPLC and Core SATCOM services currently provided by the Skynet 5 PFI contract.</v>
          </cell>
          <cell r="DF20" t="str">
            <v>Aims. The Programme aims are divided into the following outcomes:_x000D_
_x000D_
1. A single, comprehensive tactical network capability that enables the delivery of appropriate information services and tools to deployed tactical users operating in the Land Environment allowing timely and effective information exploitation, within a coalition context. _x000D_
2. A scalable and flexible solution that is capable of supporting tactical users across a range of roles, deployments and redeployments from a Simple Intervention to an Enduring Stabilisation including the force driving concurrency set as defined in Defence Strategic Direction. _x000D_
3. A tactical network capability, operating in a Coalition Mission Secret Domain, based on an open architecture and open standards that enables wider use of ‘Commercial off the Shelf’ (COTS) and ‘Military off the Shelf’ (MOTS) technology from varied suppliers. _x000D_
4. A tactical network capability which, by applying a System of Systems Approach (SOSA), forms a seamless part of the Defence Single Information Architecture, allowing the tactical user to search, discover and where appropriate access information from across that single architecture. _x000D_
5. An enduring spiral acquisition system that delivers software, hardware and architecture upgrades to an appropriate planned and funded capability ‘drumbeat’, negating the requirement for ‘big bang’ procurements in the future _x000D_
6. A competitive and flexible supply chain that innovatively and efficiently undertakes through life delivery and support activities.</v>
          </cell>
          <cell r="DG20" t="str">
            <v>The intent of the Lightning II Programme is to deliver a deployable capability using the Lockheed Martin F-35 Joint Strike Fighter (JSF) - termed Lightning II (LII) by 31 Dec 2018 and to contribute to the UK’s Carrier Strike capability from 2020.  Lightning will contribute to the Responsive and Adaptive Force, providing approximately 20% of UK Combat Air FE@R from 2023.  As a result of SDSR15, the Lightning Programme will now deliver 2 FL Sqns of 12 ac each by 2023, with the second of these sqns becoming operational by Dec 2023.</v>
          </cell>
          <cell r="DH20" t="str">
            <v>The rationale for LCS(T) is built around the need for a future operating structure that adopts the core fundamentals;_x000D_
_x000D_
- A first principle of certainty of Military supply and;_x000D_
- A secondary principle of cost minimisation_x000D_
_x000D_
The scope includes all activity done by the previous LCS OC with the exception of BFPO, DSA, Bulk Fuels, Blood Products and Medical Counter Measures. The activity within scope falls into four broad areas -_x000D_
1. supply chain integration, 2. commodity procurement and inventory management, 3. storage of 'non-explosive' stock items and 4. distribution of all products (inc. munitions).</v>
          </cell>
          <cell r="DI20" t="str">
            <v>The Category A MARS Tanker project makes up the current acquisition element of the Maritime Sustainment Programme. The Military Afloat Reach and Sustainability (MARS) Tankers will replace the current single hulled tankers operated by the Royal Fleet Auxiliary, which are no longer fully compliant with international maritime legislation, with an efficient and cost effective solution providing support for the sustainment of Future Force 2020 (FF2020).  These ships will provide valuable bulk fuels capability in support of the Royal Navy and forces ashore, including the new QE Class Aircraft Carriers (Carrier Enabled Power Projection (CEPP)) and on operations as varied as Littoral Manoeuvre, constabulary and humanitarian relief, through to the 2040s. Four Tide Class ships (RFA TIDESPRING, RFA TIDERACE, RFA TIDESURGE, RFA TIDEFORCE) are under construction at DSME South Korea, to a UK BMT basic design. The ships will travel to the UK for customisation and final trials prior to entering service. A Heavy Replenishment At Sea (HRAS) capability aims to derisk 5 tonne solid transfer at sea for fitting to future solid support shipping. Technology Readiness Level 6 (TRL6) has been achieved and the infrastructure has now been converted to provide the facility for future seamanship training, including replenishment of solids and liquids at sea.</v>
          </cell>
          <cell r="DJ20" t="str">
            <v>MARSHALL aims to provide a Terminal Air Traffic Management capability for Defence.  The capability will be delivered by Aquila (the Service Provider) and will be provided at all agreed MOD aerodromes and Air Weapons Ranges.  An agreed level of deployable capability will also be provided and in order to provide efficiencies of scale the programme will supply and support secure Air Defence radios.</v>
          </cell>
          <cell r="DK20" t="str">
            <v>The overall NEM Objective - To design and deliver (FOC FY 20/21) a New Employment Model for Regular and Reserve Service Personnel that supports Operational Capability through a competitive offer which:_x000D_
• is sufficiently Attractive to recruit and retain personnel of the right quality to the point of Service need, _x000D_
• is Affordable within planned resources and better addresses the key drivers of net, long-term cost growth,  _x000D_
• enables Agility through improved organisational efficiency, flexibility and adaptability.  _x000D_
_x000D_
Key features of the NEM include tackling the demand for greater stability, particularly for Service families, the ability to exercise choice in the way that Service personnel and their families live their lives and the need for personnel to take greater responsibility in doing so. These people-focussed aspects are set against the need to support operational capability, whilst delivering from a finite resource pot._x000D_
_x000D_
The supporting projects have operated within four design workstreams, examining Terms of Service (including career management and structures, and flexible working practices), Value and Reward (including Pay  and  Allowances, taking into account AFPS15 (Armed Forces Pension Scheme 15) which was developed as a separate but closely related project), the future accommodation provision (including both publicly provided accommodation and supporting the aspiration amongst many SP for home purchase), and training and education. The NEM components apply predominantly to Regular personnel with most also applicable to Reservists; in particular the harmonisation of terms and conditions of service for Regular and Reserve personnel has been taken into the core programme.</v>
          </cell>
          <cell r="DL20" t="str">
            <v>NSoIT (Base) - NSOIT will effectively enable the ‘Defence as a Platform (DaaP)’ strategy, providing high availability, sufficient storage, applications management, realistic and adequate security and mobility that can be leveraged by all parts of MOD, including those that are not currently on DII. This platform approach will enable MOD to consolidate ICT, improve the user experience and lower cost. This is expected to deliver additional, significant financial benefits to the MOD, but the cost/benefit is yet to be fully dimensioned. Examples include:_x000D_
_x000D_
• Industry standard technologies rather than customised MOD solutions will improve reliability and performance, and lower the time and cost of delivery and support for services._x000D_
• Using modern connectivity solutions will enable greater use of mobile devices (laptops, smartphones and tablets, for example), and provide near-unfettered and reliable internet access at OFFICIAL._x000D_
• Moving to secure cloud based storage and applications will alleviate file storage user constraints, improve collaborative working and archiving capabilities, and simplify and accelerate release of new applications._x000D_
• Updating operating system and deploying Office 365 will improve messaging and collaboration within and outside of the MOD and allow one account/password across all services – improving productivity and security, and reducing helpdesk calls._x000D_
• Making self-service the core of our service management offering will empower users to make minor changes themselves (for example, password changes and directory information) and allow simple issues to be resolved faster._x000D_
_x000D_
• Drives commercial innovation via Market Base Pricing rather than bespoke pricing for Defence._x000D_
_x000D_
In addition, to this: _x000D_
_x000D_
• Users currently requiring second UADs to access applications not available through DII will be able to do so from a single UAD through the enhanced application management capabilities._x000D_
• ICT support for training could be provided through the NSOIT, as it will be much easier and cost effective to migrate applications onto the NSOIT and support them from a central location, rather than an on-premise server model._x000D_
• The Ministry of Defence Police could migrate onto NSOIT and away from their legacy system._x000D_
• TLBs’ current Mobility initiatives will be supported by the NSOIT platform, providing mobile access to core data and information, while also maintaining the appropriate security controls as well as the TLBs ability to drive innovation._x000D_
• NSOIT capabilities pioneered in the Base environment (especially overseas capabilities) could be leveraged as enhancements in the Deployed IT systems._x000D_
• Collaboration between the MOD environment and external parties, such as other HMG Departments, NATO allies and MOD affiliates, will be greatly enhanced._x000D_
• While not quantified, the Cloud-based delivery of NSOIT will vacate space in MOD’s existing and MOD owned Data Centres. This will allow for a rationalisation and consolidation of remaining systems into a smaller number and more cost effective Data Centres, and the potential for the sell-off of superfluous facilities.</v>
          </cell>
          <cell r="DM20" t="str">
            <v>1. To deliver and sustain the capability to underwrite the UK stockpile now and in the future including transition to Mk4A and to have the capability required for a future warhead if required. _x000D_
2. To develop and deliver essential science, technology and production capabilities and critical skills to enable AWE to operate, maintain and certify the safety and performance of the Trident Holbrook warhead._x000D_
3. To develop and deliver the UK stockpile to the Mk4A warhead (production, skills, science) approved design._x000D_
4. To deliver facilities, skills, production and science capabilities required to maintain the current warheads and support a possible future warhead. _x000D_
5. To deliver the new hydrodynamics facility – TEUTATES/EPURE</v>
          </cell>
          <cell r="DN20" t="str">
            <v>The User requires a Maritime Patrol Aircraft (MPA) to provide persistent, responsive, effective and adaptive Military Capabilities in the Under Water, Above Water, Littoral and Land environments.  Capabilities to be applied in Tactical to Strategic levels of operation, in the presence of defined threats, to deliver Intelligence, Surveillance, Target Acquisition, Reconnaissance and Attack effects against sub-surface and surface targets.  These will be delivered through sustained forward presence, assured interoperability and network enabled connectivity.  The MPA will contribute to the Defence of the UK and Overseas Territories, whilst providing wider utility in theatres of operation worldwide._x000D_
_x000D_
Introduction to Service (ITS).  Target date: 01 Oct 19 (or earlier).   Defined as:  The date at which the first UK Poseidon is accepted in to service by the RAF and available to conduct US-based training for UK aircrew, which will require:_x000D_
(1)	A minimum of 1 x Poseidon delivered to NAS Jacksonville and available to conduct UK training._x000D_
(2)	Sufficient mission planning facilities, ground support equipment, infrastructure, suitably qualified and trained UK personnel, a UK Release To Service (RTS)/Interim Release To Service (IRTS) to enable training in the ASW and ASuW roles._x000D_
_x000D_
Initial Operating Capability (IOC).  Target Date: 01 Jul 20.  Defined as: The ability to deliver ASW and ASuW effect in support of Military Task (MT) 2/3 from the UK Main Operating Base (MOB).  This is assumed to be:_x000D_
(1)	A minimum of 1 x Poseidon delivered to the MOB at RAF Lossiemouth._x000D_
(2)	A minimum of 2 trained front-line crews, as well as the necessary supervisory executives and standards and evaluation (STANEVAL) personnel available in the UK._x000D_
(3)	Sufficient trained ground personnel._x000D_
(4)	Appropriate mission planning facilities, analysis, engineering and logistics support, and stores (ie sonobuoys) to support 1 sortie per day, for 5 days in 7._x000D_
_x000D_
Interim Capability Milestone (ICM).  Target Date: 01 Sep 21.  Defined as: The ability to support a 24/7 task in support of MT2/3 from the UK MOB only for a minimum of 7 days.  This is assumed to be:_x000D_
(1)	A minimum of 5 x Poseidon aircraft at the UK MOB._x000D_
(2)	A minimum of 8 trained front-line crews with the appropriate Tactical Operations Centre (TOC), analysis, engineering and logistics support and stores (e.g. sonobuoys and torpedoes)._x000D_
(3) 	The ability to hold a formal Readiness State (RS) of 1 ac and 1 crew at RS12 hours  with the ability to maintain a higher RS through indicators and warnings (I and W)._x000D_
_x000D_
Full Operating Capability (FOC).  Target Date: 01 Apr 24.  Defined as:  The ability to deliver one aircraft on task 24/7 from the UK MOB for a period of up to 30 days, 3 times per annum; whilst contributing one aircraft to a concurrent single, non-enduring UK-based or deployed operation at best effort.  This is assumed to be a minimum of: _x000D_
(1)	Nine Poseidon aircraft delivered and accepted into service._x000D_
(2)	Eighteen trained front-line crews organised in 2 frontline squadrons and supported by a dedicated Poseidon Operational Conversion Unit._x000D_
(3)	Sufficient support personnel to sustain 24/7 operations from the MOB, whilst also contributing to a deployed operation._x000D_
(4)	The UK Force should be capable of holding an Extremely High Readiness (EHR) RS when required by I and W. _x000D_
_x000D_
Training:  Initial training of UK personnel is anticipated to commence in circa May 2018 at Naval Air Station Jacksonville in the USA.  The first 4 courses will delivering 4 frontline crews, additional instructional personnel, executives, standards and an operational  evaluation crew.  Training is expected to transition to the UK Main Operating Base (RAF Lossiemouth) from January 2021._x000D_
_x000D_
Equipment:  The P-8A Poseidon MPA will be procured under a Foreign Military Sales agreement with the US Government; this will include the delivery of the necessary training devices, mission support systems and an element of the logistics requirement.  9 Boeing P-8A aircraft to a USN standard configuration will be procured._x000D_
_x000D_
Personnel:  The programme will require circa 450 personnel at FOC, comprising 18 frontline crews and up to 7 crews worth of executives, standards, training and evaluation personnel. Ground crew and mission support personnel are anticipated to make up circa 250 of the 450 posts.  Detailed manpower estimates are contained within the relevant Air Cmd Manpower Plan._x000D_
_x000D_
Information:  The P-8A is a data hungry platform requiring some 300+ separate data feeds for mission preparation.  The data collected by the aircraft will also require a significant amount of post-flight analysis.  Dissemination of this data will require potential complex IT connectivity not all of which is currently understood.  Until the UK signs a contract with the US Government for the aircraft we are unlikely to be given access to the relevant information exchange requirement._x000D_
_x000D_
Organisation: 2 x frontline operational squadrons and a dedicated operational conversion unit, all based at the Main Operating Base (RAF Lossiemouth)._x000D_
_x000D_
Infrastructure:  Main Operating Base will be at RAF Lossiemouth.  New infrastructure will be required including a maritime tactical operations centre, new hangars for routine and possibly depth maintenance, squadron operational and technical accommodation as well as the necessary single living or families domestic accommodation._x000D_
_x000D_
Logistics:  Full detail of the logistics support is still under negotiation but will most likely include a mix of service and contractor personnel.</v>
          </cell>
          <cell r="DO20" t="str">
            <v>The PROTECTOR Programme will deliver a future UK capability for deep and persistent armed ISTAR collect out to 2035. The Initial Operating Capability (IOC) will deliver one Operational Task Line (TL) providing long range, long endurance, wide area or focussed surveillance, and precision strike capabilities, by July 2021. Full Operating Capability (FOC) will deliver 3 Operational TLs (at a maximum of 2 locations) by May 2023.  One TL is defined as 24 hours of continuous coverage over a defined location.  PROTECTOR will be armed with UK weapons (Paveway IV laser/GPS-guided bomb, and Dual Mode Seeker Brimstone (laser/internal radar-guided low-collateral missile)).  _x000D_
• Training: The initial training of the instructor cadre and the first 36 crews leading up to IOC will be conducted in the USA under commercial contract with GA-ASI.  Following IOC, the Operational Conversion Unit (OCU), staffed by RAF instructors, will provide aircrew training at the Main Operating Base (MOB) in the UK. _x000D_
• Equipment: The PROTECTOR systemwill be based on the GA-ASI Certifiable Predator B (CPB).  Sixteen Air Vehicles (AV) will be purchased and supported through a hybrid Direct Commercial Sale (DCS)/Foreign Military Sales (FMS) acquisition and logistics strategy._x000D_
• Personnel: The PROTECTOR Force will comprise 80 frontline and instructor crews along with sufficient maintainers to provide operations from 2 deployable locations while training continues at the MOB in the UK.  Support staff will be provided to support 2 squadrons and there will be 59 personnel to undertake Processing, Exploitation and Dissemination activity at 54SU._x000D_
• Information: The PROTECTOR system will be required to interoperate with US and NATO partners in terms of providing equivalent capability and products to end users._x000D_
• Organisation: The PROTECTOR Force will be formed of 2 front-line squadrons and the OCU._x000D_
• Infrastructure: The MOB will be RAF Waddington and will require the construction of new build hangars and office accommodation in order to provide the support solution, forward and depth facilities, a training centre, HQ, ops rooms, and a facility for the storage and maintenance of AVs.  Additional Single Living Accommodation and Service Families Accommodation will be required to support operations from RAF Waddington._x000D_
• Logistics: The logistics support solution will initially be a Contractor Logistics Support (CLS) set-up, providing initial provision of spares, ground support equipment, tooling and logistics support planning.</v>
          </cell>
          <cell r="DP20" t="str">
            <v>The Programme will deliver 2 x Queen Elizabeth Class aircraft carriers, initially capable of operating Lightning II and Merlin aircraft (Crowsnest), as key elements of the Carrier Enabled Power Projection Programme (CEPP).  HMS Queen Elizabeth (ISD Dec 17) and HMS Prince of Wales (ISD Aug 20 (P70)) will be delivered with the flexibility to operate a broader range of aircraft types in the widest range of roles in the future.</v>
          </cell>
          <cell r="DQ20" t="str">
            <v>SFU Project has 4 key outputs:_x000D_
1.  Single Fuel - Create a single fuel weapon to improve intrinsic safety._x000D_
2.  IM Warhead – Replacement of the current non-compliant warhead with an IM warhead before the existing warheads start to reach their end of life._x000D_
3.  Digital Weapon - Digitisation of the weapon to deliver the software integrity improvements necessary to comply with the modern standard (Def Stan 00-56) for systematic safety integrity._x000D_
4.  Fibre Optic Guide-fibre - The replacement guidance link will remove the long communication delays between the platform and the weapon, thereby enabling safety and capability improvements.  In addition, it will remove environmental concerns with the existing Copper/Cadmium (Cu/Cd) wire.</v>
          </cell>
          <cell r="DR20" t="str">
            <v>The scope of the programme covers the design, development and manufacture of 4 Successor SSBN Class submarines, in response to the requirement detailed in the Government White Paper 2006: The Future of the UK's Nuclear Deterrent. The requirement for a class of SSBNs (Successor) to replace the current Vanguard class was subsequently re-endorsed in SDSR 15, which required a force of SSBN submarines to support Continuous at Sea Deterrence (CASD) as delivered under the enduring operation: Op RELENTLESS.</v>
          </cell>
          <cell r="DS20" t="str">
            <v>1.	The Materiel Strategy Programme (“the programme”) seeks to design, orchestrate and implement transformational change within Defence Equipment  and  Support (DE and S), the organisation that equips and supports the Armed Forces for current and future operations, in order that it can operate more effectively and efficiently within a simplified and improved Acquisition System. This is being achieved through two parallel strands of activity: _x000D_
_x000D_
a.	Establishing DE and S as a bespoke, central government trading entity with the necessary freedoms, flexibilities and governance structures. This has been completed._x000D_
_x000D_
b.	Transforming DE and S under its new status by securing an injection of private sector skills whilst ensuring continuity of outputs to its customers. DE and S to be ‘match fit’ by Apr 17._x000D_
_x000D_
2.	A future competition for establishing a GOCO is out of scope of this programme but may be a separate programme in the future with significant dependencies with the Materiel Strategy.</v>
          </cell>
          <cell r="DT20" t="str">
            <v>T26 Single Statement of User Need is to deliver: An interoperable, survivable, available and adaptable capability that is operable globally within the maritime battle space to contribute to sea control for the Joint Force and contribute to maritime force protection with the flexibility to operate across and within the range and scale of operations._x000D_
The new planning assumption is that 8 ASW enabled T26 GCS will be procured in order to replace the 8 T23 ASW Frigates on a 1 for 1 basis from 2025 (deterministic) as soon as possible after the first T23 reaches its Out of Service Date (OSD)._x000D_
The extension to the Demonstration Phase will maintain momentum through 2016/17, at the minimum level of commitment, on 4 critical areas (ship design, long lead items, shore testing, shipbuild facilities) to achieve the earliest realistic ISD of ship 1 whilst we prepare a robust MGBC and contract for the Manufacture Phase and to demonstrate improving readiness through 2016/17 for efficient and effective manufacture.</v>
          </cell>
          <cell r="DU20" t="str">
            <v>P9001305, Watchkeeper will provide the tactical commander with a 24 hour, intelligence, surveillance, target acquisition and reconnaissance (ISTAR) capability.  It will provide accurate, timely and high quality imagery to support decision making and targeting.  The system consists of both ground and air elements containing unmanned air vehicles, sensors, data links, ground control stations, tactical parties and tactical ground vehicles.  The programme is driving to achieve FOC in April 2017 (50%) and planned to endure to an OSD in 2042, with a MLU planned for 2020-2025.  The programme is mandated to deliver an information collection capability but the further dissemination of this information across the tactical battle space is the responsibility of D Info led CIS programmes including LE TacCIS / FALCON /IEP and JCRVT.</v>
          </cell>
          <cell r="DV20" t="str">
            <v>Wildcat has been developed to meet the twin requirements for a dedicated small helicopter for deployment in the Maritime (Surface Combatant Maritime Rotorcraft), and the Littoral and Land environments (Battlefield Reconnaissance Helicopter).  DE and S is procuring the necessary aircraft to field and support the capability and the capital equipment to support the training service (primarily simulators, training facility and courseware). _x000D_
_x000D_
The remainder of the through life training and support services required are being provided through the related Wildcat Integrated Support and Training (WIST) contract which was let 26 Jan 12.  The infrastructure to support the move of Army Wildcat to RNAS Yeovilton from Germany and Dishforth is being delivered by the Wildcat Infrastructure Project (WINFRA).  FLCs are providing the non-Equipment related DLODs (trained people, tactics and procedures, etc...).</v>
          </cell>
          <cell r="DW20" t="str">
            <v>The Berwyn Programme aims to build a new prison in Wrexham (North Wales) that will be operational in 2017.Compliance with Steel Guidance: the programme is compliant with PPN Action Note 16/15 and associated guidance.</v>
          </cell>
          <cell r="DX20" t="str">
            <v>The Common Platform Programme aims to deliver a technology platform which supports business transformation across the Crown Prosecution Service and HMCTS</v>
          </cell>
          <cell r="DY20" t="str">
            <v xml:space="preserve">The CJS Efficiency Programme aims to introduce digital working throughout the Criminal Justice System, in particular to deliver the ‘digital courtroom’. </v>
          </cell>
          <cell r="DZ20" t="str">
            <v xml:space="preserve">The Electronic Monitoring Programme aims to procure an improved electronic tagging system that exploits the latest technology. </v>
          </cell>
          <cell r="EA20" t="str">
            <v>The FITS programme aims to deliver at least £95m per annum reduction in MoJ ICT operating costs through the design and implementation of a new ICT Operating Model.</v>
          </cell>
          <cell r="EB20" t="str">
            <v xml:space="preserve">The aim of the HMCTS Reform Programme is to: modernise the infrastructure and deliver a better and more flexible service to court users; modernise and transform courts and tribunal service to increase efficiency, improve service quality and reduce the cost to the tax payer. </v>
          </cell>
          <cell r="EC20" t="str">
            <v>The Integrated Delivery Programme aims to improve financial control and service for providers and clients by replacing an ageing case management system.</v>
          </cell>
          <cell r="ED20" t="str">
            <v>The Legal Aid Transformation Programme aims to reduce the cost of legal aid through providing a more efficient service, so as to improve public confidence in the system.</v>
          </cell>
          <cell r="EE20" t="str">
            <v>The NICTS Programme aims to address the provision of ICT Services under the Quantum contract which expired at the end of  2012. The new ICT Services contract will sustain the National Offender Management Service until the forthcoming Future IT Sourcing contracts are in place and are ready for applicable services to be transitioned.</v>
          </cell>
          <cell r="EF20" t="str">
            <v>The Prison Unit Cost Programme aims to maximise the delivery of savings from public sector prisons over the three years (to March 2016) by reducing operating costs and supporting the safety, security, and decency of public prisons within the agreed specifications</v>
          </cell>
          <cell r="EG20" t="str">
            <v xml:space="preserve">The project is retendering and mobilising a Secure Training Centre (STC) contract.  The project originally started with a retender of 3 contracts for Rainsbrook, Medway and Hassockfield STCs).  During the course of the project however, this was reduced to 1 contract due to a fall in demand resulting in Hassockfield STC being decommissioned and recent decisions made by the Secretary of State resulting in the National Offender Management Service (NOMS) being asked to take over the running of Medway STC.  The remaining STC at Rainsbrook is a site of about 80 places, which accommodates 12-17 year old boys, and girls (including mothers with babies) remanded or sentenced to custody who, because of their complex needs and risks to self and others, are unsuitable for placement in other parts of the youth secure estate. The project is at the stage of transformation of a new contract with a new provider. </v>
          </cell>
          <cell r="EH20" t="str">
            <v>The MoJ Shared Services Programme’s aim is to deliver transformation in the approach to the provision of back office services in MoJ.</v>
          </cell>
          <cell r="EI20" t="str">
            <v>The NCA’s Transformation Programme which will enable the NCA to become an intelligence-led and digitally- driven organisation. Our current capabilities and operating model limit our ability to relentlessly disrupt the changing threats – especially internet - and digitally related threats.The NCA's Transformation Programme will deliver the  culture, capability and capacity to enable the NCA to be a world-class law enforcement agency, leading  the work to cut serious and organise crime.</v>
          </cell>
          <cell r="EJ20" t="str">
            <v>The Census Transformation Programme will run from 2015 to 2025 and has been segmented into three clear objectives:- Delivery of the 2021 Census: research, development, implementation and operation of a 2021 online Census.- Integrated population statistics outputs: developing and implementing methods for enhancing 2021 outputs and producing new outputs before 2021.- Beyond 2021: Delivery of a recommendation to produce population, household and characteristic information currently provided by the online Census.The Programme will aim to maximise benefits by delivering benefits to ONS and the wider GSS through re-use of systems and services wherever it makes economic sense.</v>
          </cell>
        </row>
        <row r="21">
          <cell r="B21" t="str">
            <v xml:space="preserve">Whilst there is a policy reason for issuing ICR loans to borrowers (enabling access to higher education), there is no policy reason to retain ownership of such loans on the Government’s balance sheet, as long as value can be achieved and borrowers and wider education policy are not impacted negatively. </v>
          </cell>
          <cell r="C21" t="str">
            <v xml:space="preserve">Each of the 326 Local Authorities across England currently maintains a register of the existence of the LLCs that affect land and property within their jurisdiction. The Local Authorities have their own processes, service standards and set their own fees (which currently range from £3 to £76 per residential search and to £146 per commercial search). This gives rise to three key drivers for change; a national resilient service, provide consistency of customer experience and provide consistency of fees. </v>
          </cell>
          <cell r="D21" t="str">
            <v>Spend to Save</v>
          </cell>
          <cell r="E21" t="str">
            <v xml:space="preserve">The Government has adopted a policy of asset disposal where there is no longer a good case in public policy terms for continued public ownership. </v>
          </cell>
          <cell r="F21" t="str">
            <v>The project aims are:Sustain UK's position as leader in biomedical research: Engagement with the most challenging research questions; be on a scale to compete with major new overseas developments; Promote the health of the public and wider UK economy; address key concerns of 2006 Cooksey review on publicly-funded healthcare research; Excellent training environment for biomedical research.</v>
          </cell>
          <cell r="G21" t="str">
            <v xml:space="preserve">Ministers have agreed with our proposals to reform the commercial profession and improving commmercial capability is at the heart of Civil Service Reform. This programme is also aligned with the Functional Leadership agenda led by John Manzoni. </v>
          </cell>
          <cell r="H21" t="str">
            <v>To meet current business needs for secure working, fix vulnerabilities in existing systems, reduce the overall costs of Government IT and provide a modern, secure, effective and affordable service for secure working.</v>
          </cell>
          <cell r="I21" t="str">
            <v>Digital transformation is a fundamental part of government’s plans to improve services for people and reduce expense and waste in government. Without strong online identity assurance it wouldn’t be possible for departments to deliver their planned transformation programmes.</v>
          </cell>
          <cell r="J21" t="str">
            <v xml:space="preserve">  To deliver efficiency savings through a more modern, smaller and more intensively used office estate</v>
          </cell>
          <cell r="K21" t="str">
            <v>The policy intent supported by this project is to achieve quality and cost improvements in finance, payroll and human resources services. The Next Generation Shared Services Strategy published in December 2012 outlined the overall approach. Crown Oversight Function (COF) was established in Cabinet Office to ensure the original benefits case is achieved. This includes supporting the transfer of central departments’ HR and financial transactional services into two Independent Shared Service Centres (ISSCs) provided by arvato (ISSC1) and SSCL (ISSC2)</v>
          </cell>
          <cell r="L21" t="str">
            <v>The policy intent supported by this project is to achieve quality and cost improvements in finance, payroll and human resources services. The Next Generation Shared Services Strategy published in December 2012 outlined the overall approach. Crown Oversight Function (COF) was established in Cabinet Office to ensure the original benefits case is achieved. This includes supporting the transfer of central departments’ HR and financial transactional services into two Independent Shared Service Centres (ISSCs) provided by arvato (ISSC1) and SSCL (ISSC2)</v>
          </cell>
          <cell r="M21" t="str">
            <v>Continue to improve the management of the government estate, establishing a new central body to take ownership of all relevant government land and property, especially offices, and to identify and sell property that government does not need for more productive use</v>
          </cell>
          <cell r="N21" t="str">
            <v>Alignment with Government's Technology Code of PracticeThere is also a strategic aim to utilise/share services with other government departments in the Criminal Justice System.</v>
          </cell>
          <cell r="O21" t="str">
            <v>Supporting the DCMS Single Departmental Plan objective to "Create value from the release of radio spectrum" in particular through "Clearing the 700MHz band as soon as possible, and before January 2022 at the latest".</v>
          </cell>
          <cell r="P21" t="str">
            <v>DCMS Single Departmental Plan Corporate Efficency Objective 1 - Contribute to deficit reduction and implement efficiencies within DCMS and it's arms length bodies and support the government's wider cross-cutting priorities. Work Programme D, Delivery Project I, Blythe House - To dispose of Blythe House by 2023, enabling the building to be put to a more efficient use and securing maximum return on investment</v>
          </cell>
          <cell r="Q21" t="str">
            <v>Supports strategic objectives of connecting the UK and continually driving the UK's connectivity, telecommunications and digital sectors.</v>
          </cell>
          <cell r="R21" t="str">
            <v>Supports strategic objectives of connecting the UK and continually driving the UK's connectivity, telecommunications and digital sectors.</v>
          </cell>
          <cell r="S21" t="str">
            <v>N/A</v>
          </cell>
          <cell r="T21" t="str">
            <v>New Nuclear Programme and Electricity Market Reform</v>
          </cell>
          <cell r="U21" t="str">
            <v>Programme directly supports the Government's policy for managing higher activity radioactive waste in the long term through geological disposal.  Geological disposal is a vital part of the Government's policy to deliver its nuclear new build  programme. The Programme also directly supports DECC's (now BEIS) SDP objective of managing the UK's energy legacy safely and responsibly.</v>
          </cell>
          <cell r="V21" t="str">
            <v>Energy Act 2004 - Part 1 - The Civil Nuclear Industry.</v>
          </cell>
          <cell r="W21" t="str">
            <v>Minsterial approval for the programme given in January 2015 by the Secretary of State for Energy and Climate Change.</v>
          </cell>
          <cell r="X21" t="str">
            <v>Smart meters are an important part of the plan to achieve affordable, secure and sustainable energy. Smart meters will also provide a platform to Smart Energy Grids.</v>
          </cell>
          <cell r="Y21" t="str">
            <v>Common Agricultural Policy</v>
          </cell>
          <cell r="Z21" t="str">
            <v>Technology Code of Practice &amp; Digital by Default initiative</v>
          </cell>
          <cell r="AA21" t="str">
            <v>The Government has given the EA the Strategic Overview role to deliver, with others, the National Flood and Coastal Erosion Risk Management Strategy for England. Successful implementation of the Strategic Overview will ensure that the risk of flooding from all sources and coastal erosion is properly managed by using the full range of options in a co-ordinated way, and achieves the objective of reducing flood risk to over 300,000 homes over the 6 year capital programme to 2021.The TEAM2100 programme aims to fulfil the Government Construction strategy that aims to reduce the cost of Government construction projects by 15-20%.Funding for works within the TEAM2100 programme will use the Government's Flood and Coastal Resillience Partnership Funding policy.</v>
          </cell>
          <cell r="AB21" t="str">
            <v>To secure social, economic and environmental benefits arising from improved river environment. Achieving a sewerage collection system and standard of water quality in the Thames Tideway that is at least as good as that required by compliance with the Urban Waste Water Treatment Directive and Water Framework Directive objectives and as set out in the Thames Tideway Strategic Study 2005.</v>
          </cell>
          <cell r="AC21" t="str">
            <v xml:space="preserve">The key drivers for the project are reducing the cost of childcare for working families and incentivising/ enabling return to work for parents. The 30 hrs Childcare Project is also contributing to DfE' Single Departmental Plan Objective No 2 - Educational excellence everywhere.  </v>
          </cell>
          <cell r="AD21" t="str">
            <v xml:space="preserve"> - Every child should have a place in a safe and well maintained school. We are making changes to the way we invest and distribute capital funding (money for school buildings and equipment) to make sure that:  - There are enough school places where they are needed; - The maintenance and improvement of school buildings is effective and efficient. </v>
          </cell>
          <cell r="AE21" t="str">
            <v>To rebuild or refurbish the 260 schools in the worst condition across England. 46 schools are being funded through Private Finance and 214 schools through capital grant funding.</v>
          </cell>
          <cell r="AF21" t="str">
            <v>The Overseas Territories White Paper - Security, Success and Sustainability</v>
          </cell>
          <cell r="AG21" t="str">
            <v>The A14 Cambridge to Huntingdon Improvement is clearly aligned with the Departments strategic business objectives. It is expected that the scheme will tackle congestion on the roads and improve journey time reliability, improve road safety by reducing incident related delays and encourage sustainable local travel by promoting the ethos of the right traffic on the right road</v>
          </cell>
          <cell r="AH21" t="str">
            <v xml:space="preserve">The scheme supports: i) the Government's pledge to identify, present and protect World Heritage Sites for future generations after signing UN's Education, Scientific &amp; Cultural Organization (UNESCO) World Heritage Convention; ii) The DfT’s Command Paper Action for Roads, vision for the road network and transformational investment to support the economy and the environment; iii) the National Policy Statement for National Networks, which sets out Government’s vision and policy for the future development of nationally significant infrastructure projects including a vision for the strategic road network by 2040; iv) the Road Investment Strategy (2015-2020), period 1, where the scheme has committed funding status, with construction to begin within this period. </v>
          </cell>
          <cell r="AI21" t="str">
            <v xml:space="preserve">Response to the Airports Commission's Final Report.  Government decision to increase airport capacity in south-east England (December 2015).
</v>
          </cell>
          <cell r="AJ21" t="str">
            <v xml:space="preserve">The Crossrail programme supports the achievement of the Department for Transport's key objectives (as summarised in the Crossrail Business Case July 2011):    </v>
          </cell>
          <cell r="AK21" t="str">
            <v>Single Departmental Plan Milestone - Extension of rail services from London Marylebone to Oxford, via Oxford Parkway  -   December 2016  
The East West Rail programme supports the achievement of key objectives for DfT, DCLG and BIS.  The Department for Transport's key objectives are:    
- Support a transport system that is an engine for economic growth but one that is also greener and safer and improves quality of life in our communities.
- Improve the links that help to move goods and people around.
- Secure the sustainability of the railway and create capacity for improvement of services.</v>
          </cell>
          <cell r="AL21" t="str">
            <v xml:space="preserve">The project fulfils the Secretary of State's rail investment strategy (also known as HLOS) capacity requirement published in 2012 for this area of the network, as well as the Manifesto Commitment "between the years 2014 and 2019 over £38 billion will be invested in Britain’s rail network across operations, maintenance and renewals (OMR) and enhancements (infrastructure upgrades)".
The proposal addresses historic under-provision of capacity to meet current demand as well as forecast demand in CP5.  By 2018/19, it is estimated that almost 50% more seats would be needed in the peak morning period into Paddington to accommodate forecast demand (HLOS).
Single Departmental Plan 2015-2020 -  Boosting economics growth and opportunity and building a One Nation Briton by delivering rail enhancements and investing in the region to improve connections to the South West.
</v>
          </cell>
          <cell r="AM21" t="str">
            <v xml:space="preserve">The development of High Speed 2 features prominently in manifesto commitments and forms part of the DfT’s business plan. </v>
          </cell>
          <cell r="AN21" t="str">
            <v>and tackle congestion - IEP will deliver more trains with more seats and faster journeys improving connectivity to and from London and between cities.
Support regional economic developments - IEP creates 730 new skilled jobs at Newton Aycliffe in the North East and secures thousands more in the UK supply chain.
Make the most of our current infrastructure - IEP uses the electrified railway fully by minimising diesel operation under the wires. The bi-mode capability enables locations off the wires to enjoy the benefits of an electric railway as passengers won't need to change trains and journey times are reduced.</v>
          </cell>
          <cell r="AO21" t="str">
            <v>Following a DfT-led public consultation in 2013, the need for a new road crossing in the Lower Thames region was included in the National Infrastructure Plan in 2014.  In addition to addressing the problems caused by congestion and unreliable journeys, improvements in road crossing capacity are also required to support economic growth and improve environmental impacts.</v>
          </cell>
          <cell r="AP21" t="str">
            <v xml:space="preserve">The Midland Main Line programme is a Tier 1 programme that is part of the Government's manifesto commitment to deliver over £38 billion of investment in Britain’s rail network across operations, maintenance and renewals (OMR) and enhancements (infrastructure upgrades). </v>
          </cell>
          <cell r="AQ21" t="str">
            <v xml:space="preserve">Supports the manifesto commitment with respect to the Northern Powerhouse. Support the regional economic developments- improve efficiency, spread demand, increase standards  in customer services, railway performance and station facilities-improve social inclusion, accessibility and modern integration.  
</v>
          </cell>
          <cell r="AR21" t="str">
            <v xml:space="preserve">Improve the Rail Network and deliver better services to customers, by addressing the high running cost of the UK railway compared with other countries; making the most of our current infrastructure; continue to invest in infrastructure such as Crossrail, the Intercity Express Programme, electrification of the network, and tube upgrades, and securing improvements to passenger rail services through a programme of rail franchise replacements.  </v>
          </cell>
          <cell r="AS21" t="str">
            <v>The provision of this service is a commitment for the UK Government under the 1979 Chicago Convention on International Civil Aviation.  In order to meet this obligation and ensure service continuity, DfT has successfully put in place a new service, completing the military withdrawal in Jan 2016.</v>
          </cell>
          <cell r="AT21" t="str">
            <v>lementation Programme is a key plank in the Government's next generation shared service strategy and Civil Service Reform Plan. Divestment of the DfT Shared Service Centre to Arvato in 2013 was the first step in forming the first Independent Shared Service Centre (ISSC1) for providing back office service for DfT and other Government Departments. The Department is now working with the contractor for the migration of its Agencies to a new lower cost enterprise planning (ERP) solution (Agresso).</v>
          </cell>
          <cell r="AU21" t="str">
            <v xml:space="preserve">The programme is part of the manifesto commitment to "Improve connections to the South West with major investment in the M5, A358, A30, A303 and the electrification of the Great Western Main Line and bring in new fast trains on the route".
 The project, together with the related infrastructure works at Waterloo and along the South West Route, fulfils the Secretary of State's rail investment strategy (also known as HLOS) capacity requirement published in 2012 for this area of the network.
• If data is shown in a comparable way, these are the most overcrowded train services in Great Britain and are forecast to have continuing high levels of growth.
• The proposal addresses historic under-provision of capacity to meet current demand as well as forecast demand in CP5.  This is a key concern for SWT.
</v>
          </cell>
          <cell r="AV21" t="str">
            <v>The Thameslink Programme supports the achievement of the department's key objectives as summarised in the Full Business Case (May 2013):-Tackle capacity constraints, grow new markets and support wider housing and economic development plans. Improve efficiency, spread demand, reduce costs and increase the long term value of the railway - Increase standards in customer services, railway performance and station facilities - Improve safety and environmental outcomes - Improve social inclusion, accessibility and modal integration.</v>
          </cell>
          <cell r="AW21" t="str">
            <v>PM Priority</v>
          </cell>
          <cell r="AX21" t="str">
            <v>The care.data programme supports the National Information Board vision and also the NHS England Five Year Forward View</v>
          </cell>
          <cell r="AY21" t="str">
            <v>The programme is part of the national immunisation programme which covers childhood vaccines such as the MMR vaccine and shingles vaccine for adults.  This is an extention of the flu programme for children and adults.  The programme supports the 'Preventing ill health and supporting people to live healthier lives' objective of the Shared delivery plan: 2015-2020, which is the DH Single Departmental Plan.  The milestones match those in the DH operational objectives.</v>
          </cell>
          <cell r="AZ21" t="str">
            <v>The NHS Five Year Forward View (FYFV)[i], Personalised Health and Care 2020 [ii], The Health and Social Care (Safety and Quality) Act 2015 [iii][i] The NHS Five Year Forward View; http://www.england.nhs.uk/ourwork/futurenhs/[ii] Personalised Health and Care 2020; https://www.gov.uk/government/publications/personalised-health-and-care-2020[iii] Health and Social Care (Safety and Quality) Act 2015; http://www.legislation.gov.uk/ukpga/2015/28/contents/enacted/data.htm</v>
          </cell>
          <cell r="BA21" t="str">
            <v>This programme contributes to: *The NHS £22bn efficiency savings programme; *Stated Ministerial ambition to reduce the EEA Healthcare budget; and*As set out in the Shared Delivery Plan - seek to recover the cost of healthcare - up to £500m by the end of 2017/18 from overseas visitors and migrants who use its services</v>
          </cell>
          <cell r="BB21" t="str">
            <v>NIB Framework for Action, P2020</v>
          </cell>
          <cell r="BC21" t="str">
            <v>Secretary of State Patient Online delivery targets.Personalised Health and Care 2020 - Patient Access, Data Access and Interoperability.</v>
          </cell>
          <cell r="BD21" t="str">
            <v xml:space="preserve"> 1) The NHS Five Year Forward View (FYFV) published by NHS England highlights the need to break down the barriers in how health and social care is provided, improve the ability to undertake research and apply innovation, and sustain high quality services.2) Personalised Health and Care 2020 has proposed a 'framework for action' to support front-line staff and citizens exploit the use of information technology outlined in FYFV 3) Health and Social Care (Safety and Quality) Act 2015 includes statutory duties requiring health and social care provider organisation such as GP practices and Trusts to share data with other organisations providing a persons own direct care.4) NIB Framework seeks to deliver better use of data and technology to improve health, transform quality and reduce the cost of health and care services.5) Dept. of Health Improvement Plan (2014) includes the goals of integrating health and social care, improving the use of technology, working more efficiently and improving access.</v>
          </cell>
          <cell r="BE21" t="str">
            <v>This programme supports the Mental Health Taskforce, especially the desire to achieve parity of esteem between physical and mental health services; the programme also enables the Secretary of State for Health to achieve the overarching NHS goals of reducing health inequalities; the programme  supports the transforming rehabilitation agenda.</v>
          </cell>
          <cell r="BF21" t="str">
            <v>Personalised Health and Care 2020Secretary of State for Health give key priorities</v>
          </cell>
          <cell r="BG21" t="str">
            <v>The NPFS is an integral part of the UK Influenza Pandemic Preparedness Strategy; the NPFS it is designed to supplement the response provided by primary care for all those with symptoms in order to access antiviral medicines.</v>
          </cell>
          <cell r="BH21" t="str">
            <v xml:space="preserve">Inception for the programme came from the Prime Ministerial commitment to: "Establish two new PBT centres (first by 2018) and continue to fund all clinically appropriate patients for overseas treatment". </v>
          </cell>
          <cell r="BI21" t="str">
            <v>Department of Health Workforce Pay &amp; Pensions Policy</v>
          </cell>
          <cell r="BJ21" t="str">
            <v>There are a number of strategic policy drivers, which require or mandate the provision of the NHS e-Referral Service:
• Putting Patients first NHS Business Plan 2014/15 – 2016/17
• Securing Excellence in GP IT Services - GP IT Operating Model 2014-16
• Department of Health – Choice Framework 2015-16
• NHS Constitution &amp; Handbook to NHS Constitution
• NHS Mandate
• NHS Standard Contract 2014/15, 2015/16 and 2016/17
• National Information Board (NIB) - Personalised Health and Care 2020
• NHS England 5 year View
• Use of NHS e-Referral Service in the GP Contract
Further to this, delivery of the NHS e-Referral Service supports the Cabinet Office and Government Digital Service – Digital by Default strategy and standards through increasing the number of digital transactions completed within Government and by citizens.</v>
          </cell>
          <cell r="BK21" t="str">
            <v>• The Department of Health’s information strategy, ‘The power of information’.• Meeting the requirements of the Health &amp; Social Care Act 2012.• Meeting the requirements of the Care Act 2014• Supporting the NHS to achieve efficiencies to meet current and future budget challenges.• Meeting the requirements of the NHS National Informatics Board (NIB) November 2014 Framework for Action – Personalised Health and Care 2020• Meeting the Government’s ICT Strategy.</v>
          </cell>
          <cell r="BL21" t="str">
            <v>Public Services Pensions Act 2013</v>
          </cell>
          <cell r="BM21" t="str">
            <v xml:space="preserve">Improving services through the use of digital technology, information and transparency; Enabling people and communities to make decisions about their own health and care; </v>
          </cell>
          <cell r="BN21" t="str">
            <v>Responding to the key threats to the public's health, including global health security, supporting SoS's stautory duties on the public's health, advances from technological advances and the ageing state PHE's facilities.</v>
          </cell>
          <cell r="BO21" t="str">
            <v>The following policy objectives and reports form the policy drivers for the Programme: a) The NHS Five Year Forward View;b) Getting it Right First Time;c) Review of Operational Productivity in NHS Providers- Interim Report;d) Operational productivity and performance in English NHS acute hospitals: Unwarranted variations;e) NHS eProcurement Strategy;f) Better Procurement, Better Value, Better Care; andg) Legislative Context for Mandationh) DH Shared Delivery Plan.</v>
          </cell>
          <cell r="BP21" t="str">
            <v xml:space="preserve">The key drivers of this programme are to not only manage the exit and transition from the existing contract but also return direct control and accountability for Technology services to DWP, increase it's capability for flexible and agile resources and reduce the costs of IT operations. </v>
          </cell>
          <cell r="BQ21" t="str">
            <v>Government’s workplace pension reforms.This is linked to Strategic Objective 2 in the Department's Single Departmental Plan</v>
          </cell>
          <cell r="BR21" t="str">
            <v>The government is reforming the child maintenance system so that it provides encouragement, incentives and support to parents to work together after separation.This is linked to Strategic Objective 3 of the Department's Single Departmental Plan</v>
          </cell>
          <cell r="BS21" t="str">
            <v xml:space="preserve">Delivering efficiently: transforming the way we deliver our services to reduce costs and increase efficiency.  To deliver savings of circa £200m per annum on the estates running costs from 1 April 2018; and deliver an estate that meets the Department’s needs for today and in the future, whilst respecting our people, maintaining and improving customer service and performance, protecting the implementation of welfare reforms and supporting transformation.  </v>
          </cell>
          <cell r="BT21" t="str">
            <v>FEDP's  key drivers are the DWP 2020 vision and the emerging FED Strategy which includes wider deliverables such as UC.   FEDP activity links to 2 strategic objectives within the Single Departmental Plan:Primarily Objective 5 – ‘Delivering efficiently: transforming the way we deliver our services to reduce costs and increase efficiency’ incorporating the DWP activity to reduce of fraud and error while maximizing debt recovery; and,  Secondly, via the work to improve to digital system activity,  Objective 4: ‘Deliver outstanding services to our customers and claimants’ which includes the requirement to ensure our digital technology and data services are easy to use, stable and secure</v>
          </cell>
          <cell r="BU21" t="str">
            <v>To refresh the Department's ageing infrastructure to modern flexible cloud hosting.Deliver the on-going refresh of assests now that they have come to the end of their useful economic life.The provision of stable Operational Services delivery and the enablement of the DWP 2020 Vision.Exit the SSBA Hosting Services contract by 23rd February 2018.Delivery of operational savings.</v>
          </cell>
          <cell r="BV21" t="str">
            <v xml:space="preserve">The Project will deliver the reforms to State Pension included in the Pensions Act 2014.These reforms are designed to give greater clarity about the State Pension someone can expect to receive from the Government, address some inequalities in the current system and provide a firm foundation for saving for retirement for people reaching State Pension age from 6 April 2016.Linked to Strategic Objective 2 in the Department's Single Departmental Plan </v>
          </cell>
          <cell r="BW21" t="str">
            <v>To be a welfare system based on the principles of fairness and responsibility, which protects the most vulnerable and is financially sustainable</v>
          </cell>
          <cell r="BX21" t="str">
            <v>Universal Credit lies at the heart of the Government’s commitment to reform the Welfare State, to make it fairer and more affordable, tackling poverty and welfare dependency whilst supporting the most vulnerable households, ensuring people secure and stay in work and that they are better off in work.</v>
          </cell>
          <cell r="BY21" t="str">
            <v xml:space="preserve">To provide a secure modern fit for purpose HMG office compound for both BHC and DFID in Abuja, Nigeria.  </v>
          </cell>
          <cell r="BZ21" t="str">
            <v>On going requirement for the service. Current contract due to expire 31 August 2016. Service cannot be delivered 'in house' therefore need to tender competitively in line with EU Procurement regulations to deliver the service.</v>
          </cell>
          <cell r="CA21" t="str">
            <v xml:space="preserve"> IT is high-performing and reliable, and meets the needs of 1HMG overseas, thereby enabling staff to do their jobs effectively.  IT allows people to collaborate and deliver shared objectives within the FCO, with PAGs in the UK and overseas, and with others.  The IT estate supports flexible and mobile working, for the majority at Tier 1 Official, but also at higher tiers and where there are more complex security requirements.  The FCO handles and provides information efficiently and transparently, meeting all legal obligations and protecting truly sensitive information.  </v>
          </cell>
          <cell r="CB21" t="str">
            <v>In accordance with GPU Central London accommodation policy providing FCO and wider HMG savings due to reduced rental and running costs</v>
          </cell>
          <cell r="CC21" t="str">
            <v>To support delivery of HMRC’s Transformation agendaTo end the STEPS PFI Contract in 2021To support the wider civil service strategy for Government Hubs</v>
          </cell>
          <cell r="CD21" t="str">
            <v>The current IT contract ends in 2017. The Programme supports HMRC and Government's strategic direction, reducing operating costs and enabling digital delivery.</v>
          </cell>
          <cell r="CE21" t="str">
            <v>CDS aligns with key objectives in the HMRC Business Plan and SR15.  • maximise revenues; • improve the service that we give our customers; • make efficiencies through innovation. By adopting an Agile approach to deliver the new service we are putting our customers at the heart of everything we do, helping them get things right first time, reducing cost and waste.  Our new service will be delivered in accordance with the Department’s new strategy for delivery.CDS aligns with HMRC’s digital agenda and will meet the ‘Digital by Default’ agenda.</v>
          </cell>
          <cell r="CF21" t="str">
            <v xml:space="preserve">TFC is a major part of the government's childcare strategy and upholds the priority to support working families and is part of HMRC'S newly formed Transformation Portfolio.  </v>
          </cell>
          <cell r="CG21" t="str">
            <v>Supports delivery of Strategic Defence Securuty Review (SDSR), CONTEST, the government's counter-terrorism strategy and the Serious Organised Crime Strategy</v>
          </cell>
          <cell r="CH21" t="str">
            <v>Alignment with NGSS strategyMigtation to a supported Oracle ERP version</v>
          </cell>
          <cell r="CI21" t="str">
            <v>Reduce the risk to the UK and its interest overseas from terrorism, so that people can go about their lives freely and with confidence.</v>
          </cell>
          <cell r="CJ21" t="str">
            <v>Securing the Border is fundamental to protecting the public from terrorism, crime, illegal immigration, trafficking and importation of illegal goods and DSAB supports this through the delivery of a modern ICT platform that delivers capability and aligns with Govt ICT and Procurement Strategies.</v>
          </cell>
          <cell r="CK21" t="str">
            <v>The Coalition’s programme for Government published in May 2010 included a commitment to scale back the disclosure and barring services then delivered by the CRB and the ISA to “common sense levels”. In fulfilling this commitment, the Government said they would deliver improvements to disclosure and barring services ensuring that they: are efficient and easy to use, removing unnecessary burdens for employers, employees and those who volunteer; are more proportionate and better protect the rights of the individual; and help to safeguard children and vulnerable adults from abuse by those who work with them.</v>
          </cell>
          <cell r="CL21" t="str">
            <v>HO, DCLG and DH published business case plans that included the following priorities:• Free up the police to fight crime more effectively and efficiently• Protect our citizens from terrorism• Decentralise power as far as possible• Promote better healthcare outcomes, including national health outcome measures, patient reported outcome measures and patient experience measures• Keep communities safe from fire and other emergencies through prevention, protection and response</v>
          </cell>
          <cell r="CM21" t="str">
            <v>• Immigration, terrorism and serious organised crime are major global issues;• Ongoing funding pressures across UK government sector;• Opportunity to reduce costs through convergence of biometrics capabilities;• Improve data sharing across UK and overseas organisations;• Meet legislation requirements for privacy and personal data management;• Maximise potential of new technologies and stimulate SME markets;• Disaggregate existing supply base where value for money is not achieved;• Achieve better value for money.• Re-use of existing IT components where possible.</v>
          </cell>
          <cell r="CN21" t="str">
            <v>The Programme primarily supports the Home Office strategic objectives to reduce immigration and promote growth, and is the primary vehicle to modernise immigration IT. The Programme also supports the GDS strategy of Digital by Default.</v>
          </cell>
          <cell r="CO21" t="str">
            <v>• People – helping people move to new, more flexible ways of working that suit both the individual and the business;• Technology – equipping people with modern IT and communications tools, supporting mobility and collaboration;• Workspace – modernising our workplaces to meet future business needs while reducing cost to the taxpayer.</v>
          </cell>
          <cell r="CP21" t="str">
            <v>Aligns with GDS disaggregation approach plus greater use of SME's</v>
          </cell>
          <cell r="CQ21" t="str">
            <v>SDP - Defence Task 8: Support The Efficient Running Of The Department, The Generation Of Military Forces And The Delivery Of Government Commitments</v>
          </cell>
          <cell r="CR21" t="str">
            <v>SDP - Defence Task 8: Support The Efficient Running Of The Department, The Generation Of Military Forces And The Delivery Of Government Commitments</v>
          </cell>
          <cell r="CS21" t="str">
            <v>SDP - Defence Task 8: Support The Efficient Running Of The Department, The Generation Of Military Forces And The Delivery Of Government Commitments</v>
          </cell>
          <cell r="CT21" t="str">
            <v>SDP - Defence Task 8: Support The Efficient Running Of The Department, The Generation Of Military Forces And The Delivery Of Government Commitments</v>
          </cell>
          <cell r="CU21" t="str">
            <v>SDP - Defence Task 8: Support The Efficient Running Of The Department, The Generation Of Military Forces And The Delivery Of Government Commitments</v>
          </cell>
          <cell r="CV21" t="str">
            <v>SDP - Defence Task 8: Support The Efficient Running Of The Department, The Generation Of Military Forces And The Delivery Of Government Commitments</v>
          </cell>
          <cell r="CW21" t="str">
            <v>SDP-Defence Tasks 7&amp;8: Direct The Department And Development And Employment Of The Armed Forces; Support The Efficient Running Of The Department, The Generation Of Military Forces And The Delivery Of Government Commitments</v>
          </cell>
          <cell r="CX21" t="str">
            <v>SDP - Defence Task 8: Support The Efficient Running Of The Department, The Generation Of Military Forces And The Delivery Of Government Commitments</v>
          </cell>
          <cell r="CY21" t="str">
            <v>SDP - Defence Task 8: Support The Efficient Running Of The Department, The Generation Of Military Forces And The Delivery Of Government Commitments</v>
          </cell>
          <cell r="CZ21" t="str">
            <v>SDP - Defence Task 8: Support The Efficient Running Of The Department, The Generation Of Military Forces And The Delivery Of Government Commitments</v>
          </cell>
          <cell r="DA21" t="str">
            <v>SDP - Defence Task 8: Support The Efficient Running Of The Department, The Generation Of Military Forces And The Delivery Of Government Commitments</v>
          </cell>
          <cell r="DB21" t="str">
            <v>SDP - Defence Task 8: Support The Efficient Running Of The Department, The Generation Of Military Forces And The Delivery Of Government Commitments</v>
          </cell>
          <cell r="DC21" t="str">
            <v>SDP - Defence Task 8: Support The Efficient Running Of The Department, The Generation Of Military Forces And The Delivery Of Government Commitments</v>
          </cell>
          <cell r="DD21" t="str">
            <v>SDP - Defence Task 1: Homeland defence, security and resilience</v>
          </cell>
          <cell r="DE21" t="str">
            <v>SDP - Defence Task 8: Support The Efficient Running Of The Department, The Generation Of Military Forces And The Delivery Of Government Commitments</v>
          </cell>
          <cell r="DF21" t="str">
            <v>SDP - Defence Task 8: Support The Efficient Running Of The Department, The Generation Of Military Forces And The Delivery Of Government Commitments</v>
          </cell>
          <cell r="DG21" t="str">
            <v>SDP - Defence Task 8: Support The Efficient Running Of The Department, The Generation Of Military Forces And The Delivery Of Government Commitments</v>
          </cell>
          <cell r="DH21" t="str">
            <v>SDP - Defence Task 8: Support The Efficient Running Of The Department, The Generation Of Military Forces And The Delivery Of Government Commitments</v>
          </cell>
          <cell r="DI21" t="str">
            <v>SDP - Defence Task 8: Support The Efficient Running Of The Department, The Generation Of Military Forces And The Delivery Of Government Commitments</v>
          </cell>
          <cell r="DJ21" t="str">
            <v>SDP - Defence Task 8: Support The Efficient Running Of The Department, The Generation Of Military Forces And The Delivery Of Government Commitments</v>
          </cell>
          <cell r="DK21" t="str">
            <v>SDP - Defence Task 8: Support The Efficient Running Of The Department, The Generation Of Military Forces And The Delivery Of Government Commitments</v>
          </cell>
          <cell r="DL21" t="str">
            <v>SDP - Defence Task 8: Support The Efficient Running Of The Department, The Generation Of Military Forces And The Delivery Of Government Commitments</v>
          </cell>
          <cell r="DM21" t="str">
            <v>SDP - Defence Task 8: Support The Efficient Running Of The Department, The Generation Of Military Forces And The Delivery Of Government Commitments</v>
          </cell>
          <cell r="DN21" t="str">
            <v>SDP - Defence Task 8: Support The Efficient Running Of The Department, The Generation Of Military Forces And The Delivery Of Government Commitments</v>
          </cell>
          <cell r="DO21" t="str">
            <v>SDP - Defence Task 8: Support The Efficient Running Of The Department, The Generation Of Military Forces And The Delivery Of Government Commitments</v>
          </cell>
          <cell r="DP21" t="str">
            <v>SDP - Defence Task 8: Support The Efficient Running Of The Department, The Generation Of Military Forces And The Delivery Of Government Commitments</v>
          </cell>
          <cell r="DQ21" t="str">
            <v>SDP - Defence Task 8: Support The Efficient Running Of The Department, The Generation Of Military Forces And The Delivery Of Government Commitments</v>
          </cell>
          <cell r="DR21" t="str">
            <v>SDP - Defence Task 8: Support The Efficient Running Of The Department, The Generation Of Military Forces And The Delivery Of Government Commitments</v>
          </cell>
          <cell r="DS21" t="str">
            <v>SDP - Defence Task 8: Support The Efficient Running Of The Department, The Generation Of Military Forces And The Delivery Of Government Commitments</v>
          </cell>
          <cell r="DT21" t="str">
            <v>SDP - Defence Task 8: Support The Efficient Running Of The Department, The Generation Of Military Forces And The Delivery Of Government Commitments</v>
          </cell>
          <cell r="DU21" t="str">
            <v>SDP - Defence Task 8: Support The Efficient Running Of The Department, The Generation Of Military Forces And The Delivery Of Government Commitments</v>
          </cell>
          <cell r="DV21" t="str">
            <v>SDP - Defence Task 8: Support The Efficient Running Of The Department, The Generation Of Military Forces And The Delivery Of Government Commitments</v>
          </cell>
          <cell r="DW21" t="str">
            <v>In January 2013, the (then) Secretary of State, Chris Grayling, announced, as one of five priorities for transforming the justice system, the intent to modernise the prison estate. https://www.gov.uk/government/news/changes-to-the-prison-estate</v>
          </cell>
          <cell r="DX21" t="str">
            <v xml:space="preserve">The Programme is a ministerial priority under the CJS Strategy and Action Plan. It supports the objective of a modern, efficient CJS and is a key workstream within the HMCTS Reform Programme. </v>
          </cell>
          <cell r="DY21" t="str">
            <v>"Swift and Sure Justice: the Government's Plans for Reform of Criminal Justice ” published in July 2012 June and Damian Green, Minister of State for Policing and Criminal Justice announcement in June 2013 that courtrooms will be fully digital by 2016. Programme objectives align with Court Reform and Freeing Up Police Time objectives.</v>
          </cell>
          <cell r="DZ21" t="str">
            <v>Use electronic monitoring to: support the completion of the work to revolutionalise the way we manage offenders in the community; harness the latest technology to reduce reoffending; deploy new technology to monitor offenders in the community; support the changes introduced through Transforming Rehabilitation, court reforms and PCCs</v>
          </cell>
          <cell r="EA21" t="str">
            <v>Cost savings and efficiency</v>
          </cell>
          <cell r="EB21" t="str">
            <v>Efficiency &amp; reform</v>
          </cell>
          <cell r="EC21" t="str">
            <v>LAA Strategic objective: Improve casework to reduce cost, enhance control and give better customer service. Redesign transactional services to meet a new Digital by Default Service Standard.</v>
          </cell>
          <cell r="ED21" t="str">
            <v xml:space="preserve">MoJ Structural Reform Plan </v>
          </cell>
          <cell r="EE21" t="str">
            <v xml:space="preserve">Enabling change and business continuity pending implentation of FITS. </v>
          </cell>
          <cell r="EF21" t="str">
            <v xml:space="preserve">Deficit reduction - The Written Ministerial Statement of November 2012 committed NOMS to £450m of additional net savings (in addition to the previously agreed efficiency savings) over the period to 2018/19. </v>
          </cell>
          <cell r="EG21" t="str">
            <v xml:space="preserve">STCs form part of the 'business as usual' provision of the youth custodial sector. </v>
          </cell>
          <cell r="EH21" t="str">
            <v>Cost savings and efficiency</v>
          </cell>
          <cell r="EI21" t="str">
            <v>Home Secretary priority for the NCA; National Security Strategy, Serious and Organised Crime Strategy</v>
          </cell>
          <cell r="EJ21" t="str">
            <v>The recommendation to deliver 3 objectives was endorsed by the Minister for the Cabinet Office in July 2014 in the Government's response to the National Statistician’s March 2014 recommendations on the future if the census.“The Government welcomes the recommendation for a predominantly online census in 2021 supplemented by further use of administrative and survey data. Government recognises the value of the census ... The census provides information on the population that is of fundamental importance to society. ... We welcome the increased use of administrative data in producing the census in 2021 and other population statistics, and to improve statistics between censuses, since this would make the best use of all available data and provide a sound basis for the greater use of administrative data and surveys in the future.” The Government has given a clear mandate for the Census Transformation Programme (CTP).</v>
          </cell>
        </row>
        <row r="22">
          <cell r="B22" t="str">
            <v>Asset Realisation</v>
          </cell>
          <cell r="C22" t="str">
            <v>Public Service Delivery Reform (Transformation)</v>
          </cell>
          <cell r="D22" t="str">
            <v>Procurement</v>
          </cell>
          <cell r="E22" t="str">
            <v>Asset Realisation</v>
          </cell>
          <cell r="F22" t="str">
            <v>Infrastructure</v>
          </cell>
          <cell r="G22" t="str">
            <v>Other</v>
          </cell>
          <cell r="H22" t="str">
            <v>Government Operations Reform (Transformation)</v>
          </cell>
          <cell r="I22" t="str">
            <v>Digital</v>
          </cell>
          <cell r="J22" t="str">
            <v>Government Operations Reform (Transformation)</v>
          </cell>
          <cell r="K22" t="str">
            <v>Government Operations Reform (Transformation)</v>
          </cell>
          <cell r="L22" t="str">
            <v>Government Operations Reform (Transformation)</v>
          </cell>
          <cell r="M22" t="str">
            <v>Asset Realisation</v>
          </cell>
          <cell r="N22" t="str">
            <v>Procurement</v>
          </cell>
          <cell r="O22" t="str">
            <v>Infrastructure</v>
          </cell>
          <cell r="P22" t="str">
            <v>Other</v>
          </cell>
          <cell r="Q22" t="str">
            <v>Infrastructure</v>
          </cell>
          <cell r="R22" t="str">
            <v>Infrastructure</v>
          </cell>
          <cell r="S22" t="str">
            <v>Infrastructure</v>
          </cell>
          <cell r="T22" t="str">
            <v>Infrastructure</v>
          </cell>
          <cell r="U22" t="str">
            <v>Infrastructure</v>
          </cell>
          <cell r="V22" t="str">
            <v>Procurement</v>
          </cell>
          <cell r="W22" t="str">
            <v>Government Operations Reform (Transformation)</v>
          </cell>
          <cell r="X22" t="str">
            <v>Infrastructure</v>
          </cell>
          <cell r="Y22" t="str">
            <v>Digital</v>
          </cell>
          <cell r="Z22" t="str">
            <v>ICT Development and Refresh</v>
          </cell>
          <cell r="AA22" t="str">
            <v>Infrastructure</v>
          </cell>
          <cell r="AB22" t="str">
            <v>Infrastructure</v>
          </cell>
          <cell r="AC22" t="str">
            <v>Public Service Delivery Reform (Transformation)</v>
          </cell>
          <cell r="AD22" t="str">
            <v>Infrastructure</v>
          </cell>
          <cell r="AE22" t="str">
            <v>Procurement</v>
          </cell>
          <cell r="AF22" t="str">
            <v>Infrastructure</v>
          </cell>
          <cell r="AG22" t="str">
            <v xml:space="preserve">Infrastructure </v>
          </cell>
          <cell r="AH22" t="str">
            <v xml:space="preserve">Infrastructure </v>
          </cell>
          <cell r="AI22" t="str">
            <v xml:space="preserve">Infrastructure </v>
          </cell>
          <cell r="AJ22" t="str">
            <v xml:space="preserve">Infrastructure </v>
          </cell>
          <cell r="AK22" t="str">
            <v xml:space="preserve">Infrastructure </v>
          </cell>
          <cell r="AL22" t="str">
            <v xml:space="preserve">Infrastructure </v>
          </cell>
          <cell r="AM22" t="str">
            <v xml:space="preserve">Infrastructure </v>
          </cell>
          <cell r="AN22" t="str">
            <v xml:space="preserve">Other </v>
          </cell>
          <cell r="AO22" t="str">
            <v xml:space="preserve">Infrastructure </v>
          </cell>
          <cell r="AP22" t="str">
            <v xml:space="preserve">Infrastructure </v>
          </cell>
          <cell r="AQ22" t="str">
            <v xml:space="preserve">Infrastructure </v>
          </cell>
          <cell r="AR22" t="str">
            <v>Procurement</v>
          </cell>
          <cell r="AS22" t="str">
            <v>Public Service Delivery Reform (Transformation)</v>
          </cell>
          <cell r="AT22" t="str">
            <v>Transformation Project</v>
          </cell>
          <cell r="AU22" t="str">
            <v xml:space="preserve">Infrastructure </v>
          </cell>
          <cell r="AV22" t="str">
            <v xml:space="preserve">Infrastructure </v>
          </cell>
          <cell r="AW22" t="str">
            <v>Public Service Delivery Reform (Transformation)</v>
          </cell>
          <cell r="AX22" t="str">
            <v>Other</v>
          </cell>
          <cell r="AY22" t="str">
            <v>Other</v>
          </cell>
          <cell r="AZ22" t="str">
            <v>Government Operations Reform (Transformation)</v>
          </cell>
          <cell r="BA22" t="str">
            <v>Public Service Delivery Reform (Transformation)</v>
          </cell>
          <cell r="BB22" t="str">
            <v>ICT Development and Refresh</v>
          </cell>
          <cell r="BC22" t="str">
            <v>ICT Development and Refresh</v>
          </cell>
          <cell r="BD22" t="str">
            <v>ICT Development and Refresh</v>
          </cell>
          <cell r="BE22" t="str">
            <v>Public Service Delivery Reform (Transformation)</v>
          </cell>
          <cell r="BF22" t="str">
            <v>ICT Development and Refresh</v>
          </cell>
          <cell r="BG22" t="str">
            <v>ICT Development and Refresh</v>
          </cell>
          <cell r="BH22" t="str">
            <v>Public Service Delivery Reform (Transformation)</v>
          </cell>
          <cell r="BI22" t="str">
            <v>ICT Development and Refresh</v>
          </cell>
          <cell r="BJ22" t="str">
            <v>Digital</v>
          </cell>
          <cell r="BK22" t="str">
            <v>ICT Development and Refresh</v>
          </cell>
          <cell r="BL22" t="str">
            <v>Procurement</v>
          </cell>
          <cell r="BM22" t="str">
            <v>Public Service Delivery Reform (Transformation)</v>
          </cell>
          <cell r="BN22" t="str">
            <v>Infrastructure</v>
          </cell>
          <cell r="BO22" t="str">
            <v>Procurement</v>
          </cell>
          <cell r="BP22" t="str">
            <v>ICT Development and Refresh</v>
          </cell>
          <cell r="BQ22" t="str">
            <v>Public Service Delivery Reform (Transformation)</v>
          </cell>
          <cell r="BR22" t="str">
            <v>Public Service Delivery Reform (Transformation)</v>
          </cell>
          <cell r="BS22" t="str">
            <v>Public Service Delivery Reform (Transformation)</v>
          </cell>
          <cell r="BT22" t="str">
            <v>Public Service Delivery Reform (Transformation)</v>
          </cell>
          <cell r="BU22" t="str">
            <v>ICT Development and Refresh</v>
          </cell>
          <cell r="BV22" t="str">
            <v>Public Service Delivery Reform (Transformation)</v>
          </cell>
          <cell r="BW22" t="str">
            <v>Public Service Delivery Reform (Transformation)</v>
          </cell>
          <cell r="BX22" t="str">
            <v>Public Service Delivery Reform (Transformation)</v>
          </cell>
          <cell r="BY22" t="str">
            <v>Other</v>
          </cell>
          <cell r="BZ22" t="str">
            <v>Procurement</v>
          </cell>
          <cell r="CA22" t="str">
            <v>ICT Development and Refresh</v>
          </cell>
          <cell r="CB22" t="str">
            <v>Other</v>
          </cell>
          <cell r="CC22" t="str">
            <v>Government Operations Reform (Transformation)</v>
          </cell>
          <cell r="CD22" t="str">
            <v>Government Operations Reform (Transformation)</v>
          </cell>
          <cell r="CE22" t="str">
            <v>ICT Development and Refresh</v>
          </cell>
          <cell r="CF22" t="str">
            <v>Digital</v>
          </cell>
          <cell r="CG22" t="str">
            <v>Other</v>
          </cell>
          <cell r="CH22" t="str">
            <v>ICT Development and Refresh</v>
          </cell>
          <cell r="CI22" t="str">
            <v>ICT Development and Refresh</v>
          </cell>
          <cell r="CJ22" t="str">
            <v>ICT Development and Refresh</v>
          </cell>
          <cell r="CK22" t="str">
            <v>Public Service Delivery Reform (Transformation)</v>
          </cell>
          <cell r="CL22" t="str">
            <v>Procurement</v>
          </cell>
          <cell r="CM22" t="str">
            <v>ICT Development and Refresh</v>
          </cell>
          <cell r="CN22" t="str">
            <v>ICT Development and Refresh</v>
          </cell>
          <cell r="CO22" t="str">
            <v>Government Operations Reform (Transformation)</v>
          </cell>
          <cell r="CP22" t="str">
            <v>ICT Development and Refresh</v>
          </cell>
          <cell r="CQ22" t="str">
            <v>Military Capability</v>
          </cell>
          <cell r="CR22" t="str">
            <v>Military Capability</v>
          </cell>
          <cell r="CS22" t="str">
            <v>Military Capability</v>
          </cell>
          <cell r="CT22" t="str">
            <v>Military Capability</v>
          </cell>
          <cell r="CU22" t="str">
            <v>Military Capability</v>
          </cell>
          <cell r="CV22" t="str">
            <v>Military Capability</v>
          </cell>
          <cell r="CW22" t="str">
            <v>Military Capability</v>
          </cell>
          <cell r="CX22" t="str">
            <v>Military Capability</v>
          </cell>
          <cell r="CY22" t="str">
            <v>Military Capability</v>
          </cell>
          <cell r="CZ22" t="str">
            <v>Military Capability</v>
          </cell>
          <cell r="DA22" t="str">
            <v>Govt ops reform</v>
          </cell>
          <cell r="DB22" t="str">
            <v>Military Capability</v>
          </cell>
          <cell r="DC22" t="str">
            <v>Military Capability</v>
          </cell>
          <cell r="DD22" t="str">
            <v>ICT dev &amp; refresh</v>
          </cell>
          <cell r="DE22" t="str">
            <v>ICT dev &amp; refresh</v>
          </cell>
          <cell r="DF22" t="str">
            <v>Military Capability</v>
          </cell>
          <cell r="DG22" t="str">
            <v>Military Capability</v>
          </cell>
          <cell r="DH22" t="str">
            <v>Military Capability</v>
          </cell>
          <cell r="DI22" t="str">
            <v>Military Capability</v>
          </cell>
          <cell r="DJ22" t="str">
            <v>Military Capability</v>
          </cell>
          <cell r="DK22" t="str">
            <v>Govt ops reform</v>
          </cell>
          <cell r="DL22" t="str">
            <v>ICT dev &amp; refresh</v>
          </cell>
          <cell r="DM22" t="str">
            <v>Military Capability</v>
          </cell>
          <cell r="DN22" t="str">
            <v>Military Capability</v>
          </cell>
          <cell r="DO22" t="str">
            <v>Military Capability</v>
          </cell>
          <cell r="DP22" t="str">
            <v>Military Capability</v>
          </cell>
          <cell r="DQ22" t="str">
            <v>Military Capability</v>
          </cell>
          <cell r="DR22" t="str">
            <v>Military Capability</v>
          </cell>
          <cell r="DS22" t="str">
            <v>Military Capability</v>
          </cell>
          <cell r="DT22" t="str">
            <v>Military Capability</v>
          </cell>
          <cell r="DU22" t="str">
            <v>Military Capability</v>
          </cell>
          <cell r="DV22" t="str">
            <v>Military Capability</v>
          </cell>
          <cell r="DW22" t="str">
            <v>Infrastructure</v>
          </cell>
          <cell r="DX22" t="str">
            <v>Government Operations Reform (Transformation)</v>
          </cell>
          <cell r="DY22" t="str">
            <v>ICT Development and Refresh</v>
          </cell>
          <cell r="DZ22" t="str">
            <v>Procurement</v>
          </cell>
          <cell r="EA22" t="str">
            <v>ICT Development and Refresh</v>
          </cell>
          <cell r="EB22" t="str">
            <v>Public Service Delivery Reform (Transformation)</v>
          </cell>
          <cell r="EC22" t="str">
            <v>ICT Development and Refresh</v>
          </cell>
          <cell r="ED22" t="str">
            <v>Public Service Delivery Reform (Transformation)</v>
          </cell>
          <cell r="EE22" t="str">
            <v>ICT Development and Refresh</v>
          </cell>
          <cell r="EF22" t="str">
            <v>Government Operations Reform (Transformation)</v>
          </cell>
          <cell r="EG22" t="str">
            <v>Procurement</v>
          </cell>
          <cell r="EH22" t="str">
            <v>Government Operations Reform (Transformation)</v>
          </cell>
          <cell r="EI22" t="str">
            <v>ICT Development and Refresh</v>
          </cell>
          <cell r="EJ22" t="str">
            <v>Other</v>
          </cell>
        </row>
        <row r="23">
          <cell r="C23" t="str">
            <v>Digital</v>
          </cell>
          <cell r="D23" t="str">
            <v>Infrastructure</v>
          </cell>
          <cell r="H23" t="str">
            <v>ICT Development and Refresh</v>
          </cell>
          <cell r="I23" t="str">
            <v>Public Service Delivery Reform (Transformation)</v>
          </cell>
          <cell r="K23" t="str">
            <v>ICT Development and Refresh</v>
          </cell>
          <cell r="L23" t="str">
            <v>ICT Development and Refresh</v>
          </cell>
          <cell r="M23" t="str">
            <v>Government Operations Reform (Transformation)</v>
          </cell>
          <cell r="N23" t="str">
            <v>ICT Development and Refresh</v>
          </cell>
          <cell r="O23" t="str">
            <v>Digital</v>
          </cell>
          <cell r="P23" t="str">
            <v>Asset Realisation</v>
          </cell>
          <cell r="Q23" t="str">
            <v>Digital</v>
          </cell>
          <cell r="R23" t="str">
            <v>Digital</v>
          </cell>
          <cell r="V23" t="str">
            <v>Decommissioning</v>
          </cell>
          <cell r="W23" t="str">
            <v>Decommissioning</v>
          </cell>
          <cell r="Y23" t="str">
            <v>ICT Development and Refresh</v>
          </cell>
          <cell r="AC23" t="str">
            <v>Digital</v>
          </cell>
          <cell r="AD23" t="str">
            <v>Procurement</v>
          </cell>
          <cell r="AE23" t="str">
            <v>Infrastructure</v>
          </cell>
          <cell r="AJ23" t="str">
            <v>Public Service Delivery Reform (Transformation)</v>
          </cell>
          <cell r="AM23" t="str">
            <v>Transformation Project</v>
          </cell>
          <cell r="AN23" t="str">
            <v>Procurement</v>
          </cell>
          <cell r="AS23" t="str">
            <v>Government Operations Reform (Transformation)</v>
          </cell>
          <cell r="AV23" t="str">
            <v>Procurement</v>
          </cell>
          <cell r="AY23" t="str">
            <v>Procurement</v>
          </cell>
          <cell r="AZ23" t="str">
            <v>ICT Development and Refresh</v>
          </cell>
          <cell r="BA23" t="str">
            <v>Government Operations Reform (Transformation)</v>
          </cell>
          <cell r="BB23" t="str">
            <v>Digital</v>
          </cell>
          <cell r="BC23" t="str">
            <v>Procurement</v>
          </cell>
          <cell r="BD23" t="str">
            <v>Procurement</v>
          </cell>
          <cell r="BG23" t="str">
            <v>Other</v>
          </cell>
          <cell r="BH23" t="str">
            <v>Infrastructure</v>
          </cell>
          <cell r="BI23" t="str">
            <v>Digital</v>
          </cell>
          <cell r="BJ23" t="str">
            <v>ICT Development and Refresh</v>
          </cell>
          <cell r="BK23" t="str">
            <v>Procurement</v>
          </cell>
          <cell r="BL23" t="str">
            <v>Public Service Delivery Reform (Transformation)</v>
          </cell>
          <cell r="BM23" t="str">
            <v>Digital</v>
          </cell>
          <cell r="BN23" t="str">
            <v>Other</v>
          </cell>
          <cell r="BO23" t="str">
            <v>Government Operations Reform (Transformation)</v>
          </cell>
          <cell r="BP23" t="str">
            <v>Digital</v>
          </cell>
          <cell r="BQ23" t="str">
            <v>Other</v>
          </cell>
          <cell r="BR23" t="str">
            <v>ICT Development and Refresh</v>
          </cell>
          <cell r="BS23" t="str">
            <v>Infrastructure</v>
          </cell>
          <cell r="BT23" t="str">
            <v>ICT Development and Refresh</v>
          </cell>
          <cell r="BU23" t="str">
            <v>Digital</v>
          </cell>
          <cell r="BV23" t="str">
            <v>Government Operations Reform (Transformation)</v>
          </cell>
          <cell r="BW23" t="str">
            <v>ICT Development and Refresh</v>
          </cell>
          <cell r="BX23" t="str">
            <v>ICT Development and Refresh</v>
          </cell>
          <cell r="CA23" t="str">
            <v>Digital</v>
          </cell>
          <cell r="CC23" t="str">
            <v>Infrastructure</v>
          </cell>
          <cell r="CD23" t="str">
            <v>Procurement</v>
          </cell>
          <cell r="CE23" t="str">
            <v>Public Service Delivery Reform (Transformation)</v>
          </cell>
          <cell r="CF23" t="str">
            <v>Public Service Delivery Reform (Transformation)</v>
          </cell>
          <cell r="CH23" t="str">
            <v>Government Operations Reform (Transformation)</v>
          </cell>
          <cell r="CI23" t="str">
            <v>Infrastructure</v>
          </cell>
          <cell r="CJ23" t="str">
            <v>Digital</v>
          </cell>
          <cell r="CL23" t="str">
            <v>Infrastructure</v>
          </cell>
          <cell r="CN23" t="str">
            <v>Digital</v>
          </cell>
          <cell r="CO23" t="str">
            <v>Infrastructure</v>
          </cell>
          <cell r="CV23" t="str">
            <v>Infrastructure</v>
          </cell>
          <cell r="CW23" t="str">
            <v>Govt ops reform</v>
          </cell>
          <cell r="DA23" t="str">
            <v>ICT dev &amp; refresh</v>
          </cell>
          <cell r="DD23" t="str">
            <v>Military Capability</v>
          </cell>
          <cell r="DE23" t="str">
            <v>Military Capability</v>
          </cell>
          <cell r="DK23" t="str">
            <v>Military Capability</v>
          </cell>
          <cell r="DL23" t="str">
            <v>Govt ops reform</v>
          </cell>
          <cell r="DW23" t="str">
            <v>Government Operations Reform (Transformation)</v>
          </cell>
          <cell r="DX23" t="str">
            <v>Digital</v>
          </cell>
          <cell r="DY23" t="str">
            <v>Government Operations Reform (Transformation)</v>
          </cell>
          <cell r="DZ23" t="str">
            <v>ICT Development and Refresh</v>
          </cell>
          <cell r="EA23" t="str">
            <v>Procurement</v>
          </cell>
          <cell r="EB23" t="str">
            <v>Digital</v>
          </cell>
          <cell r="EC23" t="str">
            <v>Digital</v>
          </cell>
          <cell r="ED23" t="str">
            <v>Procurement</v>
          </cell>
          <cell r="EH23" t="str">
            <v>Infrastructure</v>
          </cell>
          <cell r="EI23" t="str">
            <v>Government Operations Reform (Transformation)</v>
          </cell>
          <cell r="EJ23" t="str">
            <v>Digital</v>
          </cell>
        </row>
        <row r="24">
          <cell r="K24" t="str">
            <v>Procurement</v>
          </cell>
          <cell r="L24" t="str">
            <v>Procurement</v>
          </cell>
          <cell r="M24" t="str">
            <v>Infrastructure</v>
          </cell>
          <cell r="N24" t="str">
            <v>Digital</v>
          </cell>
          <cell r="V24" t="str">
            <v>Infrastructure</v>
          </cell>
          <cell r="Y24" t="str">
            <v>Public Service Delivery Reform (Transformation)</v>
          </cell>
          <cell r="AJ24" t="str">
            <v>Procurement</v>
          </cell>
          <cell r="AN24" t="str">
            <v xml:space="preserve">Infrastructure </v>
          </cell>
          <cell r="AZ24" t="str">
            <v>Procurement</v>
          </cell>
          <cell r="BA24" t="str">
            <v>ICT Development and Refresh</v>
          </cell>
          <cell r="BB24" t="str">
            <v>Public Service Delivery Reform (Transformation)</v>
          </cell>
          <cell r="BC24" t="str">
            <v>Digital</v>
          </cell>
          <cell r="BG24" t="str">
            <v>Decommissioning</v>
          </cell>
          <cell r="BH24" t="str">
            <v>Procurement</v>
          </cell>
          <cell r="BK24" t="str">
            <v>Infrastructure</v>
          </cell>
          <cell r="BO24" t="str">
            <v>ICT Development and Refresh</v>
          </cell>
          <cell r="BR24" t="str">
            <v>Government Operations Reform (Transformation)</v>
          </cell>
          <cell r="BS24" t="str">
            <v>Procurement</v>
          </cell>
          <cell r="BT24" t="str">
            <v>Government Operations Reform (Transformation)</v>
          </cell>
          <cell r="BW24" t="str">
            <v>Digital</v>
          </cell>
          <cell r="BX24" t="str">
            <v>Government Operations Reform (Transformation)</v>
          </cell>
          <cell r="CA24" t="str">
            <v>Procurement</v>
          </cell>
          <cell r="CE24" t="str">
            <v>Procurement</v>
          </cell>
          <cell r="CF24" t="str">
            <v>Infrastructure</v>
          </cell>
          <cell r="CI24" t="str">
            <v>Procurement</v>
          </cell>
          <cell r="CJ24" t="str">
            <v>Government Operations Reform (Transformation)</v>
          </cell>
          <cell r="CN24" t="str">
            <v>Public Service Delivery Reform (Transformation)</v>
          </cell>
          <cell r="CO24" t="str">
            <v>ICT Development and Refresh</v>
          </cell>
          <cell r="DW24" t="str">
            <v>Public Service Delivery Reform (Transformation)</v>
          </cell>
          <cell r="DX24" t="str">
            <v>ICT Development and Refresh</v>
          </cell>
          <cell r="DY24" t="str">
            <v>Public Service Delivery Reform (Transformation)</v>
          </cell>
          <cell r="EA24" t="str">
            <v>Infrastructure</v>
          </cell>
          <cell r="EB24" t="str">
            <v>Infrastructure</v>
          </cell>
          <cell r="EJ24" t="str">
            <v>ICT Development and Refresh</v>
          </cell>
        </row>
        <row r="25">
          <cell r="G25" t="str">
            <v>An enabling programme to transform the commercial capability of the commercial profession within the Civil Service</v>
          </cell>
          <cell r="H25" t="str">
            <v>Security; transformation</v>
          </cell>
          <cell r="P25" t="str">
            <v>Protection of public access to the national museum collections</v>
          </cell>
          <cell r="V25" t="str">
            <v>Procurement of a contractor to manage a business &amp; complete a programme of work to decommission the Magnox and Research Sites and put them into C&amp;M.</v>
          </cell>
          <cell r="AH25" t="str">
            <v xml:space="preserve"> </v>
          </cell>
          <cell r="AN25" t="str">
            <v>Nothing stated</v>
          </cell>
          <cell r="AX25" t="str">
            <v>Care.data is a programme of work which aims to increase the range and detail of information that is collected across Health and Social Care services, then to securely connect that information together and make it available to those who plan NHS services, as well as to researchers, clinicians, medical charities and businesses that support the NHS to make services better.</v>
          </cell>
          <cell r="AY25" t="str">
            <v>NHS delivery of a national public health intervention.</v>
          </cell>
          <cell r="BG25" t="str">
            <v>National Emergency Response Capability</v>
          </cell>
          <cell r="BH25" t="str">
            <v xml:space="preserve">The Programme will deliver a new national service for NHS patients which utilises proton beam technology from summer 2018. </v>
          </cell>
          <cell r="BN25" t="str">
            <v>This is a major change programme to create for the first time a national hub for public health science.</v>
          </cell>
          <cell r="BQ25" t="str">
            <v xml:space="preserve">The Programme is seeking to establish pension saving as a new social norm. </v>
          </cell>
          <cell r="BS25" t="str">
            <v>PLP is not a cross department transformation programme. It is an enabler for transformation which, along with technology, Employee Deal and the 4 main change programmes will deliver transformation of DWP through to 2020 and beyond. This is the way the Permanent Secretary has decided to achieve transformation in this Department.</v>
          </cell>
          <cell r="BY25" t="str">
            <v>Real estate</v>
          </cell>
          <cell r="CB25" t="str">
            <v>Real estate</v>
          </cell>
          <cell r="CG25" t="str">
            <v xml:space="preserve">We are providing Operational Capability to Law Enforcement Community and SIA.  Law enforcement are operationally independent to government. </v>
          </cell>
          <cell r="CI25" t="str">
            <v>Business Change</v>
          </cell>
          <cell r="EJ25" t="str">
            <v xml:space="preserve">The category 'other' has been used, as the Programme does not fit into the other categories set out in Section 1.07 of the Guidance. The ten yearly Census is a large, complex programme involving every household in England &amp; Wales, that has elements of IT development, statistical research, digital and service procurement but is not 'public service delivery reform.'    </v>
          </cell>
        </row>
        <row r="26">
          <cell r="B26" t="str">
            <v>Above Dept delegated spend limit &amp;/or novel &amp; contentious</v>
          </cell>
          <cell r="C26" t="str">
            <v>Above Dept delegated spend limit &amp;/or novel &amp; contentious</v>
          </cell>
          <cell r="D26" t="str">
            <v>Above Dept delegated spend limit &amp;/or novel &amp; contentious</v>
          </cell>
          <cell r="E26" t="str">
            <v>Above Dept delegated spend limit &amp;/or novel &amp; contentious</v>
          </cell>
          <cell r="F26" t="str">
            <v>Above Dept delegated spend limit &amp;/or novel &amp; contentious</v>
          </cell>
          <cell r="G26" t="str">
            <v xml:space="preserve">A letter from GCCO to the Chairwoman of the PAC outlined that the delivery of the Commercial Capability Programme, given its status as the trailblazer in the delivery of the CEO CS functional agenda, would be a major project therefore part of the GMPP.   </v>
          </cell>
          <cell r="H26" t="str">
            <v>Recommendation of MPA PAR in July 2015</v>
          </cell>
          <cell r="I26" t="str">
            <v>Over delegated expenditure</v>
          </cell>
          <cell r="K26" t="str">
            <v>Spending over departmental expenditure limitsThe project is also novel and innovative</v>
          </cell>
          <cell r="M26" t="str">
            <v>High Profile programme to implement commitment in Budget 2015</v>
          </cell>
          <cell r="N26" t="str">
            <v>Spend above delegated limits, complex exit arrangements from existing contracts and links to wider CJS reforms</v>
          </cell>
          <cell r="Q26" t="str">
            <v>PM Priority and size/complexity</v>
          </cell>
          <cell r="R26" t="str">
            <v>PM Prioirty and size/value</v>
          </cell>
          <cell r="S26" t="str">
            <v>Complexity and requirement for intervention</v>
          </cell>
          <cell r="T26" t="str">
            <v>High ValueNovel and contentious</v>
          </cell>
          <cell r="U26" t="str">
            <v>High Value.Novel and Contentious.Reputational Risk.</v>
          </cell>
          <cell r="V26" t="str">
            <v>High ValueReputational Risk</v>
          </cell>
          <cell r="W26" t="str">
            <v>High ValueReputational Risk</v>
          </cell>
          <cell r="X26" t="str">
            <v>High ValueComplexNovel and ContentiousReputational Risk</v>
          </cell>
          <cell r="Y26" t="str">
            <v>Above Dept delegated spend limit &amp;/or novel &amp; contentious</v>
          </cell>
          <cell r="Z26" t="str">
            <v>Above Dept delegated spend limit &amp;/or novel &amp; contentious</v>
          </cell>
          <cell r="AA26" t="str">
            <v>Above Dept delegated spend limit &amp;/or novel &amp; contentious</v>
          </cell>
          <cell r="AB26" t="str">
            <v>Above Dept delegated spend limit &amp;/or novel &amp; contentious</v>
          </cell>
          <cell r="AD26" t="str">
            <v>This is a high spend, high risk programme.  The programme is a ministerial priority.  Cabinet Office and HMT have agreed there will be an annual piece of assurance on the Priority School Building Programme overall.</v>
          </cell>
          <cell r="AF26" t="str">
            <v>Was one of the original projects identified and selected for inclusion at the time the GMPP was initiated in 2011.</v>
          </cell>
          <cell r="AW26" t="str">
            <v>PM priority, size and complexity</v>
          </cell>
          <cell r="AX26" t="str">
            <v xml:space="preserve">Although not predicted to be a high spend programme, Care.data is a high profile and political programme which has attracted significant public attention.  Following a publicity crisis surrounding the programme the SRO responsibilities were transferred to a new SRO in March 2014. The programme was brought onto GMPP in 2013 and received a 'red' DCA in the first PVR due to conflicting understanding of spend, lack of clarity on scope and weak governance arrangements.  </v>
          </cell>
          <cell r="AY26" t="str">
            <v>High value over full lifecycle and novel method of delivery</v>
          </cell>
          <cell r="AZ26" t="str">
            <v>This is a high risk, high spend programme.  It is a successor to the National Programme for IT, which had a troubled delivery background.</v>
          </cell>
          <cell r="BA26" t="str">
            <v>Value of cashable benefit and complexity</v>
          </cell>
          <cell r="BB26" t="str">
            <v>This is a high risk, high spend project that has a key role in transforming customer journeys.</v>
          </cell>
          <cell r="BC26" t="str">
            <v xml:space="preserve">This is a high spend high risk project, which supports “the Power of Information”, the information strategy published by the DH in May 2012 which sets a ten-year framework for transforming information for the NHS, public health and social care.  </v>
          </cell>
          <cell r="BD26" t="str">
            <v>HSCN is the successor programme to the Public Services for Health Network (PSNH) and N3 programmes, both of which were GMPP programmes.  This is a high risk, high spend programme that has had a difficult delivery background.</v>
          </cell>
          <cell r="BE26" t="str">
            <v>joined the GMPP after it was disaggregated from the Health &amp; Justice Programme (a Coalition Agreement programme). A large and complex programme working across a number of departments and ALBs</v>
          </cell>
          <cell r="BF26" t="str">
            <v>The NDSD Programme is joining at at Q4 2015/16 after substantial work over the previous period with IPA.  The programme has undertaken two reviews, returning an Amber rating in December 2015 and Amber in April 2016.  This is a major, high risk, high spend programme with dependencies across the DH Portfolio.</v>
          </cell>
          <cell r="BG26" t="str">
            <v>The NPFS is of National Importance and forms a key part of the mitigation to address the number one risk on the National Risk Register</v>
          </cell>
          <cell r="BH26" t="str">
            <v>High value &amp; complexity.</v>
          </cell>
          <cell r="BI26" t="str">
            <v>Originally this was part of a larger programme, which then disaggregated. This remained on the GMPP as it is of high value and has a high impact if there is a break in the continuity of the service during the transition phase.</v>
          </cell>
          <cell r="BJ26" t="str">
            <v>Choose and Book (CAB) was a national electronic referral and booking service which gives patients, who are being referred for treatment, a choice of place, date and time for their appointment in a hospital or clinic. Patients could book their appointment either at the GP surgery, from home, work or other locations, either by telephone via a National Telephone Appointment Line or over the Internet. The driving force and vision for the Project was to create the new NHS e-Referral System, ensuring continuity of the CAB service, increase utilisation and provide a platform that allows for future development of CAB.
eRS is a high risk, high spend ICT programme to replace existing ICT functionality, transform the future system and deliver wider benefits in the NHS.  The programme has been on GMPP since 2013.</v>
          </cell>
          <cell r="BK26" t="str">
            <v>Major project which was high cost and high risk</v>
          </cell>
          <cell r="BL26" t="str">
            <v>Originally this was part of a larger GMPP programme, which has now been disaggregated. It has remained on the GMPP as it part of the Secretary of State's statutory requirement, and will have high visibility and impact if there is a break in the pension service.</v>
          </cell>
          <cell r="BN26" t="str">
            <v>High value &amp; complexity</v>
          </cell>
          <cell r="BQ26" t="str">
            <v>Programme on the GMPP because the Whole Life Cost is above the department’s delegated financial authority, and the risk/complexity in delivering this ministerial priority makes it of significant interest to HMT and Cabinet Office.</v>
          </cell>
          <cell r="BR26" t="str">
            <v>Above delegated limits - meets GMPP criteria</v>
          </cell>
          <cell r="BT26" t="str">
            <v>Programme on the GMPP because the Whole Life Cost is above the department’s delegated financial authority, and the risk/complexity in delivering this ministerial priority makes it of significant interest to HMT and Cabinet Office.</v>
          </cell>
          <cell r="BV26" t="str">
            <v>Programme on the GMPP because the Whole Life Cost is above the department’s delegated financial authority, and the risk/complexity in delivering this ministerial priority makes it of significant interest to HMT and Cabinet Office.</v>
          </cell>
          <cell r="BW26" t="str">
            <v>Programme on the GMPP because the Whole Life Cost is above the department’s delegated financial authority, and the risk/complexity in delivering this ministerial priority makes it of significant interest to HMT and Cabinet Office.</v>
          </cell>
          <cell r="BX26" t="str">
            <v>Programme on the GMPP because the Whole Life Cost is above the department’s delegated financial authority, and the risk/complexity in delivering this ministerial priority makes it of significant interest to HMT and Cabinet Office.</v>
          </cell>
          <cell r="BY26" t="str">
            <v>This was one of the original projects selected for inclusion on the first iteration of GMPP.</v>
          </cell>
          <cell r="BZ26" t="str">
            <v>Project was above Departmental delegated threshold</v>
          </cell>
          <cell r="CA26" t="str">
            <v>Programme is above the department's delegated threshold</v>
          </cell>
          <cell r="CB26" t="str">
            <v>Project was above FCO delegated threshold</v>
          </cell>
          <cell r="CC26" t="str">
            <v xml:space="preserve">Over delegated authority limits </v>
          </cell>
          <cell r="CD26" t="str">
            <v>Over delegated authority limits / Biggest IT contract in government</v>
          </cell>
          <cell r="CE26" t="str">
            <v>Over delegated authority limits</v>
          </cell>
          <cell r="CF26" t="str">
            <v>Over delegated authority limits</v>
          </cell>
          <cell r="CG26" t="str">
            <v>wlc over £100m</v>
          </cell>
          <cell r="CH26" t="str">
            <v>whole life cost greater than £100m</v>
          </cell>
          <cell r="CI26" t="str">
            <v>Over £100m WLC</v>
          </cell>
          <cell r="CJ26" t="str">
            <v>whole life cost greater than £100m</v>
          </cell>
          <cell r="CK26" t="str">
            <v>whole life cost greater than £100m</v>
          </cell>
          <cell r="CL26" t="str">
            <v>whole life cost greater than £100m</v>
          </cell>
          <cell r="CM26" t="str">
            <v>Whole life cost greater than £100m</v>
          </cell>
          <cell r="CN26" t="str">
            <v>whole life cost greater than £100m</v>
          </cell>
          <cell r="CP26" t="str">
            <v>whole life cost greater than £100m</v>
          </cell>
          <cell r="DW26" t="str">
            <v xml:space="preserve">Spend over MOJ delegated limits. </v>
          </cell>
          <cell r="DX26" t="str">
            <v>Highly complex programme, major use of agile approach for a project of this magnitude in government, serious earlier problems, spend above delegated limits</v>
          </cell>
          <cell r="DY26" t="str">
            <v>Spend over MOJ delegated limits , key component of CJ reform, challenging and geographically diverse stakeholder community</v>
          </cell>
          <cell r="DZ26" t="str">
            <v>This 3rd generation of tagging and support services are being procured for the first time using 4 functional  (services, platform, tags and networks) contracts competitions as opposed to single sole provider contract that has been used previously. This added complexity together with the value of the contract exceeding MOJ delegated limits requires MPA assurance.</v>
          </cell>
          <cell r="EA26" t="str">
            <v>Complex Procurement and contractual transition; spend over delegated limits, giving significant savings to MOJ</v>
          </cell>
          <cell r="EB26" t="str">
            <v>Major change programme with significant savings envisaged, impacting on all aspects of courts operations. Spend above delegated limits, complex and diverse stakeholder community. Currently MOJ's No1 programme</v>
          </cell>
          <cell r="EC26" t="str">
            <v>Spend above delegated limit, requirement to meet NAO recommendations giving it a high profile for LAA.</v>
          </cell>
          <cell r="ED26" t="str">
            <v>One of MOJ's "Top 5" change projects, massive savings envisaged from a small spend, is a key part of MOJ savings plan. High level of interest from HMT. Complex and anti-change stakeholder community and a significant impact of access to justice by the public</v>
          </cell>
          <cell r="EE26" t="str">
            <v>Spend above delgated limits and high dependency of business on maintaining business continuity</v>
          </cell>
          <cell r="EF26" t="str">
            <v>Major business transformation programme which impacts significantly on driving out savings and has contract spend (CDS project) which is above MOJ delegated limits</v>
          </cell>
          <cell r="EG26" t="str">
            <v xml:space="preserve">Spend above delegated limits and sensitive business environment. </v>
          </cell>
          <cell r="EH26" t="str">
            <v xml:space="preserve">The spend for the programme is above MOJ delegated limits.In the early stage of the programme were serious issues so it remains under MPA oversight. It is also linked to the Cabinet office NGSS programme which is also subject to MPA /GMPP monitoring </v>
          </cell>
          <cell r="EI26" t="str">
            <v>Whole Life Cost greater than £100m.</v>
          </cell>
          <cell r="EJ26" t="str">
            <v xml:space="preserve">The census delivers major benefits across central and local government, as well as to businesses, ethnic minority and community groups, academics and the general public. There are significant challenges and major operational and operational risks for the department.     </v>
          </cell>
        </row>
        <row r="27">
          <cell r="B27" t="str">
            <v>No</v>
          </cell>
          <cell r="C27" t="str">
            <v>No</v>
          </cell>
          <cell r="D27" t="str">
            <v>No</v>
          </cell>
          <cell r="E27" t="str">
            <v>No</v>
          </cell>
          <cell r="F27" t="str">
            <v>No</v>
          </cell>
          <cell r="G27" t="str">
            <v>Increase</v>
          </cell>
          <cell r="H27" t="str">
            <v>No</v>
          </cell>
          <cell r="I27" t="str">
            <v>No</v>
          </cell>
          <cell r="J27" t="str">
            <v>No</v>
          </cell>
          <cell r="K27" t="str">
            <v>Decrease</v>
          </cell>
          <cell r="L27" t="str">
            <v>No</v>
          </cell>
          <cell r="M27" t="str">
            <v>No</v>
          </cell>
          <cell r="N27" t="str">
            <v>No</v>
          </cell>
          <cell r="O27" t="str">
            <v>No</v>
          </cell>
          <cell r="P27" t="str">
            <v>No</v>
          </cell>
          <cell r="Q27" t="str">
            <v>No</v>
          </cell>
          <cell r="R27" t="str">
            <v>No</v>
          </cell>
          <cell r="S27" t="str">
            <v>No</v>
          </cell>
          <cell r="T27" t="str">
            <v>No</v>
          </cell>
          <cell r="U27" t="str">
            <v>No</v>
          </cell>
          <cell r="V27" t="str">
            <v>No</v>
          </cell>
          <cell r="W27" t="str">
            <v>No</v>
          </cell>
          <cell r="X27" t="str">
            <v>No</v>
          </cell>
          <cell r="Y27" t="str">
            <v>No</v>
          </cell>
          <cell r="Z27" t="str">
            <v>No</v>
          </cell>
          <cell r="AA27" t="str">
            <v>No</v>
          </cell>
          <cell r="AB27" t="str">
            <v>No</v>
          </cell>
          <cell r="AC27" t="str">
            <v>No</v>
          </cell>
          <cell r="AD27" t="str">
            <v>Increase</v>
          </cell>
          <cell r="AE27" t="str">
            <v>No</v>
          </cell>
          <cell r="AF27" t="str">
            <v>No</v>
          </cell>
          <cell r="AG27" t="str">
            <v>No</v>
          </cell>
          <cell r="AH27" t="str">
            <v>No</v>
          </cell>
          <cell r="AI27" t="str">
            <v>No</v>
          </cell>
          <cell r="AJ27" t="str">
            <v>No</v>
          </cell>
          <cell r="AK27" t="str">
            <v>No</v>
          </cell>
          <cell r="AL27" t="str">
            <v>No</v>
          </cell>
          <cell r="AM27" t="str">
            <v>No</v>
          </cell>
          <cell r="AN27" t="str">
            <v>No</v>
          </cell>
          <cell r="AO27" t="str">
            <v>No</v>
          </cell>
          <cell r="AP27" t="str">
            <v>No</v>
          </cell>
          <cell r="AQ27" t="str">
            <v>No</v>
          </cell>
          <cell r="AR27" t="str">
            <v>No</v>
          </cell>
          <cell r="AS27" t="str">
            <v>No</v>
          </cell>
          <cell r="AT27" t="str">
            <v>Decrease</v>
          </cell>
          <cell r="AU27" t="str">
            <v>No</v>
          </cell>
          <cell r="AV27" t="str">
            <v>No</v>
          </cell>
          <cell r="AW27" t="str">
            <v>No</v>
          </cell>
          <cell r="AX27" t="str">
            <v>No</v>
          </cell>
          <cell r="AY27" t="str">
            <v>No</v>
          </cell>
          <cell r="AZ27" t="str">
            <v>No</v>
          </cell>
          <cell r="BA27" t="str">
            <v>Decrease</v>
          </cell>
          <cell r="BB27" t="str">
            <v>No</v>
          </cell>
          <cell r="BC27" t="str">
            <v>No</v>
          </cell>
          <cell r="BD27" t="str">
            <v>No</v>
          </cell>
          <cell r="BE27" t="str">
            <v>No</v>
          </cell>
          <cell r="BF27" t="str">
            <v>No</v>
          </cell>
          <cell r="BG27" t="str">
            <v>No</v>
          </cell>
          <cell r="BH27" t="str">
            <v>No</v>
          </cell>
          <cell r="BI27" t="str">
            <v>No</v>
          </cell>
          <cell r="BJ27" t="str">
            <v>No</v>
          </cell>
          <cell r="BK27" t="str">
            <v>No</v>
          </cell>
          <cell r="BL27" t="str">
            <v>Decrease</v>
          </cell>
          <cell r="BM27" t="str">
            <v>No</v>
          </cell>
          <cell r="BN27" t="str">
            <v>No</v>
          </cell>
          <cell r="BO27" t="str">
            <v>No</v>
          </cell>
          <cell r="BP27" t="str">
            <v>No</v>
          </cell>
          <cell r="BQ27" t="str">
            <v>No</v>
          </cell>
          <cell r="BR27" t="str">
            <v>No</v>
          </cell>
          <cell r="BS27" t="str">
            <v>No</v>
          </cell>
          <cell r="BT27" t="str">
            <v>Increase</v>
          </cell>
          <cell r="BU27" t="str">
            <v>No</v>
          </cell>
          <cell r="BV27" t="str">
            <v>No</v>
          </cell>
          <cell r="BW27" t="str">
            <v>No</v>
          </cell>
          <cell r="BX27" t="str">
            <v>No</v>
          </cell>
          <cell r="BY27" t="str">
            <v>No</v>
          </cell>
          <cell r="BZ27" t="str">
            <v>No</v>
          </cell>
          <cell r="CA27" t="str">
            <v>No</v>
          </cell>
          <cell r="CB27" t="str">
            <v>No</v>
          </cell>
          <cell r="CC27" t="str">
            <v>No</v>
          </cell>
          <cell r="CD27" t="str">
            <v>No</v>
          </cell>
          <cell r="CE27" t="str">
            <v>No</v>
          </cell>
          <cell r="CF27" t="str">
            <v>No</v>
          </cell>
          <cell r="CG27" t="str">
            <v>No</v>
          </cell>
          <cell r="CH27" t="str">
            <v>No</v>
          </cell>
          <cell r="CI27" t="str">
            <v>No</v>
          </cell>
          <cell r="CJ27" t="str">
            <v>No</v>
          </cell>
          <cell r="CK27" t="str">
            <v>No</v>
          </cell>
          <cell r="CL27" t="str">
            <v>No</v>
          </cell>
          <cell r="CM27" t="str">
            <v>No</v>
          </cell>
          <cell r="CN27" t="str">
            <v>No</v>
          </cell>
          <cell r="CO27" t="str">
            <v>No</v>
          </cell>
          <cell r="CP27" t="str">
            <v>No</v>
          </cell>
          <cell r="CQ27" t="str">
            <v>Decrease</v>
          </cell>
          <cell r="CR27" t="str">
            <v>No</v>
          </cell>
          <cell r="CS27" t="str">
            <v>No</v>
          </cell>
          <cell r="CT27" t="str">
            <v>N/A</v>
          </cell>
          <cell r="CU27" t="str">
            <v>No</v>
          </cell>
          <cell r="CV27" t="str">
            <v>Increase</v>
          </cell>
          <cell r="CW27" t="str">
            <v>No</v>
          </cell>
          <cell r="CY27" t="str">
            <v>No</v>
          </cell>
          <cell r="CZ27" t="str">
            <v>No</v>
          </cell>
          <cell r="DA27" t="str">
            <v>No</v>
          </cell>
          <cell r="DB27" t="str">
            <v>No</v>
          </cell>
          <cell r="DC27" t="str">
            <v>No</v>
          </cell>
          <cell r="DD27" t="str">
            <v>No</v>
          </cell>
          <cell r="DE27" t="str">
            <v>No</v>
          </cell>
          <cell r="DF27" t="str">
            <v>No</v>
          </cell>
          <cell r="DG27" t="str">
            <v>Increase</v>
          </cell>
          <cell r="DH27" t="str">
            <v>No</v>
          </cell>
          <cell r="DI27" t="str">
            <v>No</v>
          </cell>
          <cell r="DJ27" t="str">
            <v>No</v>
          </cell>
          <cell r="DK27" t="str">
            <v>No</v>
          </cell>
          <cell r="DL27" t="str">
            <v>No</v>
          </cell>
          <cell r="DM27" t="str">
            <v>No</v>
          </cell>
          <cell r="DN27" t="str">
            <v>No</v>
          </cell>
          <cell r="DO27" t="str">
            <v>No</v>
          </cell>
          <cell r="DP27" t="str">
            <v>No</v>
          </cell>
          <cell r="DQ27" t="str">
            <v>No</v>
          </cell>
          <cell r="DR27" t="str">
            <v>No</v>
          </cell>
          <cell r="DS27" t="str">
            <v>No</v>
          </cell>
          <cell r="DT27" t="str">
            <v>No</v>
          </cell>
          <cell r="DU27" t="str">
            <v>No</v>
          </cell>
          <cell r="DV27" t="str">
            <v>No</v>
          </cell>
          <cell r="DW27" t="str">
            <v>No</v>
          </cell>
          <cell r="DX27" t="str">
            <v>No</v>
          </cell>
          <cell r="DY27" t="str">
            <v>No</v>
          </cell>
          <cell r="DZ27" t="str">
            <v>Decrease</v>
          </cell>
          <cell r="EA27" t="str">
            <v>No</v>
          </cell>
          <cell r="EB27" t="str">
            <v>No</v>
          </cell>
          <cell r="EC27" t="str">
            <v>No</v>
          </cell>
          <cell r="ED27" t="str">
            <v>Decrease</v>
          </cell>
          <cell r="EE27" t="str">
            <v>No</v>
          </cell>
          <cell r="EF27" t="str">
            <v>No</v>
          </cell>
          <cell r="EG27" t="str">
            <v>Decrease</v>
          </cell>
          <cell r="EH27" t="str">
            <v>No</v>
          </cell>
          <cell r="EI27" t="str">
            <v>No</v>
          </cell>
          <cell r="EJ27" t="str">
            <v>No</v>
          </cell>
        </row>
        <row r="28">
          <cell r="G28" t="str">
            <v>In December 2015 the Corporate Management Board (CMB) endorsed work to develop plans for a single central commercial specialist employer as an operating unit within CO. Civil Service Board (CSB) endorsement was received in January 2016 (and April 2016). The establishment of the new entity will be key to success and will be central to BAU operations across the commercial profession. The programme scope has increased significantly - the programme now includes setting up the new entity, supporting departments with their target opertaing models for commercial activity (with a suite of Blueprints) and transition plans for senior commercial staff.</v>
          </cell>
          <cell r="J28" t="str">
            <v>No change since previous quarter. The programme is being expanded to cover the devolved administrations in addition to England.</v>
          </cell>
          <cell r="K28" t="str">
            <v>The scope of ISSC1 has reduced to focus on DfT only and no longer includes OGDs.</v>
          </cell>
          <cell r="L28" t="str">
            <v>Met Police have joined the programme and are using services since 2015.</v>
          </cell>
          <cell r="AD28" t="str">
            <v>In May 2012, the Secretary of State confirmed that 261 schools had been prioritised for the PSBP.  One of these schools has been closed by the Local Authority due to a lack of demand in the local area for school places.A further phase of the programme has been confirmed and in February 2015, a buildings at a further 278 schools where prioirtised for rebuulding and/or refurbishment.This bring the total number of schools where buildings ate being revuiolt and/or refurbished to 537.</v>
          </cell>
          <cell r="AF28" t="str">
            <v>Minor Variations Orders have been issued.</v>
          </cell>
          <cell r="AP28" t="str">
            <v>A revised business case (SOBC) is being developed as a result of the Hendy Review which is expected to be submitted for approval to BICC in October 16.</v>
          </cell>
          <cell r="AT28" t="str">
            <v xml:space="preserve">Following successful agreement to exit the OGDs from their commitment to ISSC1, agreement was reached with the supplier to maintain delivery of existing services but not to migrate further members of the DfT family onto a new platform. However, the supplier will migrate the whole of DVSA onto a SAP platform. This represents a decrease in scope. This is subject to contractualisation of the agreement with the contractor which is ongoing at present. </v>
          </cell>
          <cell r="AZ28" t="str">
            <v xml:space="preserve">The overall scope is aligned with the approved Revised Project Agreement (RPA) Business Case, supplemented by the approved IPPMA (ePrescribing) business case.  No material scope change since business case approvals. </v>
          </cell>
          <cell r="BA28" t="str">
            <v>The Cost Recovery Bill due to be introduced on 6 July has been put on pause following the outcome of the EU Referendum.  The consultation response on extending charging into Primary Care (linked to the Bill measures) also has a Brexit dimension; as a result we are unable to publish the response (in full or in part) until we receive a ministerial steer.</v>
          </cell>
          <cell r="BD28" t="str">
            <v>N/A</v>
          </cell>
          <cell r="BG28" t="str">
            <v>The project scope has not changed but the approach to delivering it has not been adjusted and it will be delivered in two components:  Stage 1 - Public facing and Stage 2 - Back Office</v>
          </cell>
          <cell r="BI28" t="str">
            <v>n/a</v>
          </cell>
          <cell r="BL28" t="str">
            <v xml:space="preserve">Implementation planning has indicated that the original delivery approach is no longer viable.  This would provide a level of risk to the NHS Pensions Service that was not acceptable. By refining the Hybrid Model so that the NHSBSA undertake Pensioner and Payroll Administration services the transition from the EP Service Provider can be achieved within required timescales.  </v>
          </cell>
          <cell r="BT28" t="str">
            <v xml:space="preserve">Whilst the FED Programme was originally set up to help the Department implement the Fraud and Error Strategy, the Department’s proactive approach in tackling FED activity is reflected in an evolving Programme scope.  A detailed table is available showing original scope, position at OBC stage and current position. </v>
          </cell>
          <cell r="CN28" t="str">
            <v>As a result of a delivery pace which is slower than originally predicted, a proportion of scope will move into 2018/19. IPT are prioritising achievement of the legacy system decommissioning dates - a strategy which was endorsed by the Programme board in May 2015.</v>
          </cell>
          <cell r="CQ28" t="str">
            <v>***** Milestone 3 was re-baselined from Jun 16 to Sep 16. (20160429-A400M CM3 Update to CAS-OS)  *****_x000D_
Milestones 5 and 6 were re-baselined from Sep 17 and 18 respectively to Nov 17 and 18 respectively due to late delivery of aircraft (Out Letter: DG Fin 6.3 (286.15) dated 10 December 2015 refers).  _x000D_
Contract Amendment 38 for the Equipment Main Gate Business Case (MGBC) - Apr 2011 - still valid._x000D_
Training Solution MGBC Training Service Support Contract - Mar 2013 - still valid._x000D_
In Service Support MGBC, approved by IAC - 20 Feb 14 - still valid.</v>
          </cell>
          <cell r="CR28" t="str">
            <v>N/A</v>
          </cell>
          <cell r="CT28" t="str">
            <v>The initial draft mandate for the Armd Inf 2026 Programme was endorsed at the first Armd Inf 2026 2* PB on 5 Mar 15, but never issued.  The Programme Mandate is currently with the Army Portfolio Office for staffing to CGS for approval.</v>
          </cell>
          <cell r="CU28" t="str">
            <v>The CR2 LEP project passed Initial Gate in Mar 16.</v>
          </cell>
          <cell r="CV28" t="str">
            <v>In the last quarter, it has been agreed to include the project to deliver the Ashdown estate (formerly known as Area 19) of 322 Service Families Accommodation (SFA) homes within the scope of the ABP. The Ashdown Project is delivering properties that form part of the estate baseline over and above which the ABP will deliver. By including this project within the programme, it is possible to manage delivery of new build SFA on Salisbury Plain from within a single team and provide support in the financial profiling of delivery. This approach has been agreed by the Army, Defence Infrastructure Organisation (DIO) and DP and AS.</v>
          </cell>
          <cell r="CW28" t="str">
            <v>The Programme scope remains current however work to update the Programme mandate to reflect the recent changes to the Benefits is ongoing.</v>
          </cell>
          <cell r="CX28" t="str">
            <v>Full IAC/HMT Approval for the 7 Boat programme was obtained on 8 Jun 12 with the Boat 4 Main Build contract signed on 1 Nov 12. In accordance with the whole programme approval out letter caveat a Review Note was submitted and approved ahead of the Boat 4 Main Build contract, signed on 18 Nov 15. The HMT approval sought before contractual commitments to the Main Build for Boats 6-7 will now be a whole programme Review Note submission in Q4 2016, preceded by an Astute Information Note, submitted in Jun 16. The approvals work will provide an in-depth baselined view of current and forecast performance, in terms of risk, opportunities, cost and schedule. This will also be informed by the DES Project Controls transformation initiative, known as ‘Spiral 1’. An Information Note that outlines the strategy to address the issues to support this Review Note was submitted in 21 Dec 2015.</v>
          </cell>
          <cell r="CY28" t="str">
            <v>The CEPP programme scope is set-out in an Annex to the SRO Letter of Appointment from PUS, dated 25 January 2016. The Mandate is updated to reflect SofS’ endorsed Policy Statement of 28 March 2013. A Level 1 Programme Plan and a Programme Management Plan dated 5 February 2016 details the approved scope in more detail.</v>
          </cell>
          <cell r="CZ28" t="str">
            <v>Agreed</v>
          </cell>
          <cell r="DA28" t="str">
            <v>The scope of the Programme has not changed.</v>
          </cell>
          <cell r="DB28" t="str">
            <v>N/A</v>
          </cell>
          <cell r="DC28" t="str">
            <v>Scope and baseline of the D and M Phase was agreed by the IAC in May 2016.</v>
          </cell>
          <cell r="DD28" t="str">
            <v>N/A</v>
          </cell>
          <cell r="DE28" t="str">
            <v>Aligned to most recent IGBC submission.</v>
          </cell>
          <cell r="DF28" t="str">
            <v>The LE TacCIS Programme does not have a Programme level business case but is made up from its constituent, in-flight projects.  All of these Projects remain within their approved scope.</v>
          </cell>
          <cell r="DG28" t="str">
            <v>SDSR15 has changed the scope of the Lightning Programme and has provided an increse in funds to support the creation of a second Front Line Sqn by 2023, which will be operational by Dec 2023.  This change has been captured in a revised Mandate which is due to be forwarded to CAS for signature imminently.</v>
          </cell>
          <cell r="DH28" t="str">
            <v>There has been no change to the scope of the programme. The review of the IMS and FOE will be complete by the end of Jul 17 and, if endorsed, will confirm the completion of the transition period in Dec 18 _x000D_
_x000D_
Due to regulatory issues at the West Moors site the transfer of the jerry can filling operation, testing lab and storage of packed oils and lubricants (with associated training) will be delayed for a period of 12-18 months. During this period the Authority will continue to operate West Moors, address the regulatory issues and deliver efficiency in operating the site. In terms of staff, this delay means the 44 in-scope staff at West Moors did not transfer on 1 Aug 15. Staff at West Moors have been informed of this revised position._x000D_
_x000D_
There is significant interest across Defence on additional capabilities and services could be provided through the LCST contract, including a wider inventory that includes of common items and hand tools, many of which are currently provided through a plethora of overlapping contracts across DE and S project teams. LDOC is forming project teams to take this work forward on a coherent programme management basis so that implementation could take place soon after the end of the transition period. It is important the DP’s focus remains on delivering the transition phase based on the current scope of LCST but it is very encouraging to see the appetite across the MOD to exploit the full opportunities of LCST.  It reinforces the potential for the programme to delivery benefit beyond those in the MGBC._x000D_
_x000D_
There has been no change to the scope of the programme. The review of the IMS and FOE will be complete by the end of Jul 17 and, if endorsed, will confirm the completion of the transition period in Dec 18.</v>
          </cell>
          <cell r="DI28" t="str">
            <v>N/A</v>
          </cell>
          <cell r="DJ28" t="str">
            <v>N/A</v>
          </cell>
          <cell r="DK28" t="str">
            <v>N/A</v>
          </cell>
          <cell r="DL28" t="str">
            <v>No</v>
          </cell>
          <cell r="DM28" t="str">
            <v>NO - however, the URD was recently reviewed and agreed to be still valid. It has also been updated to provide more detailed guidance and direction. Specifically, two new high level characteristics have been broken out from the original six to ensure that benefits are being monitored in these areas. _x000D_
SRO has directed that the SRD be rewritten to reflect the URD changes and to ensure alignment with High Level Characteristics of the URD to allow benefit tracking and to provide the detail necessary to develop a programme that is well aligned with essential requirements. This work is on track to complete by Sept 2016.</v>
          </cell>
          <cell r="DO28" t="str">
            <v>N/A</v>
          </cell>
          <cell r="DP28" t="str">
            <v>Funding for the SDSR Option &amp;quot;&amp;quot;Man and Operate the Second Carrier&amp;quot;&amp;quot; has been transferred to the TLB but not yet to the programme S9 line.  When transferred to the Programme following the formal costing, this will change the Programme scope to 2 Carriers, one at VHR one at HR.</v>
          </cell>
          <cell r="DQ28" t="str">
            <v>N/A</v>
          </cell>
          <cell r="DR28" t="str">
            <v>The Programme Scope hasn't changed, however work continues to understand the impact  of the Initial Look Request (ILR) work and ongoing affordability issues. Initial Gate IAC / HMT Approval for the Assessment Phase (AP) of the Successor programme was obtained on 14 Apr 11. More recently, additional funding via a Review Note was sought and subsequently agreed by the IAC and HMT in Feb 16 to de-risk the build phase and complete the AP. IAC approval for Delivery Phase 1 was sought on 28 Jun 16 to enable main production start in Sep 16.  The IAC has made a recommendation to Min DP prior to staffing across Whitehall, the outcome of which will be reported within the next quarter.</v>
          </cell>
          <cell r="DS28" t="str">
            <v>N/A</v>
          </cell>
          <cell r="DT28" t="str">
            <v>SDSR 15 has reduced the scope of the T26 Programme to deliver 8 ASW enabled T26 and included 2 additional OPVs as KIC infill (to be taken out of the T26 Programme and transferred into the B2OPV programme). SDSR also announced a concept phase for a new light GP frigate, this will fall within the scope of a new and separate programme replacing the last 5 T26s. The manufacture of 2 additional B2 OPVs is assumed to avoid an unsustainable industrial base.</v>
          </cell>
          <cell r="DU28" t="str">
            <v>Although the Programme Mandate exists and has been widely circulated it is yet to be signed and formally issued to the SRO.</v>
          </cell>
          <cell r="DV28" t="str">
            <v>The MGBC approved the procurement of 80 aircraft (35 SCMR and 45 BRH).  Subsequent Equipment Examination and Defence Reviews (SDSR) have reduced this number to 62 (28 SCMR and 34 BRH).  This has been reflected in the contract but has not generated a formal MG amendment or review note.  The SRO formal delegation and Programme Mandate remains valid.</v>
          </cell>
          <cell r="DW28" t="str">
            <v>There is no scope change. This comment (repeated from Q4 2015/16) refers to programme name and brief description (1.06). The prison name was announced by the SoS for Justice on 17 February 2016. The programme against this  programme ID should therefore be amended to  'Berwyn Programme'.</v>
          </cell>
          <cell r="DZ28" t="str">
            <v xml:space="preserve"> A Written Ministerial statement was tabled in the House of Commons on 25 Feb 2016 announcing that the Ministry of Justice will terminate the contract to develop a bespoke tagging product with Steatite Limited (Lot 3) and will shortly begin a new procurement process for a commercial off the shelf (COTS) technology already on the market providing geo-location and curfew capability. </v>
          </cell>
          <cell r="ED28" t="str">
            <v>Crime tender abolished, Residence Test lost at Supreme Court and Fee Reversal for  minimum of 12 months; due to be reversed in April</v>
          </cell>
          <cell r="EG28" t="str">
            <v>The Project successfully awarded new contracts in September 2015 for both Medway (to the incumbent, G4S) and Rainsbrook (new provider, MTCnovo) STCs.  However, shortly before the new contract was due to commence at Medway STC on 1 April 2016, the Secretary of State announced a further short contract extension in light of developments (e.g. the Medway STC Improvement Board’s impending deliberations; and G4S’s announcement to sell its children’s services arm of its business).  The Secretary of State subsequently announced, on 12 May 2016, that the operation of Medway STC would be taken over by the National Offender Management Service (NOMS). This took place from 1 July 2016 and as a result, Medway STC has been removed from the scope of this Project.</v>
          </cell>
        </row>
        <row r="29">
          <cell r="B29" t="str">
            <v>The sale results in a reduction in Public Sector Net Debt.</v>
          </cell>
          <cell r="C29" t="str">
            <v xml:space="preserve">Implement Legislative changes to the Local Land Charges ACT 1975 to allow Land Registry to become the sole registering authority of Local Land Charge Services. </v>
          </cell>
          <cell r="D29" t="str">
            <v>Spend to Save: Cost avoidance over 25 year operating life of over £100M.</v>
          </cell>
          <cell r="E29" t="str">
            <v>Protect UK nuclear non-proliferation interests and avoid any increase in the risk of nuclear proliferation and protect national secruity interests</v>
          </cell>
          <cell r="F29" t="str">
            <v>Breadth of world class science in a multi-disciplinary institute</v>
          </cell>
          <cell r="G29" t="str">
            <v>Improved delivery confidence: Government has the necessary assured professional capability</v>
          </cell>
          <cell r="H29" t="str">
            <v>1. Secure government against disruptive threats, reducing the vulnerability of information, operations and people, as well protecting the integrity of the most sensitive government policies.</v>
          </cell>
          <cell r="I29" t="str">
            <v>All the central government services that need to adopt GOV.UK Verify are able to do so</v>
          </cell>
          <cell r="J29" t="str">
            <v>A smaller, better utilised estate by consolidating into a smaller number of Hub centres, drives material savings against the current cost baseline</v>
          </cell>
          <cell r="K29" t="str">
            <v>Delivery of the required services at a standard at least comparable to that provided by the DfT Shared Service Centre (SSC) at handover</v>
          </cell>
          <cell r="L29" t="str">
            <v>Cost Savings - Difference between what it would cost to provide the service for users in the "as is" model and the price charged by SSCL</v>
          </cell>
          <cell r="M29" t="str">
            <v>A fit-for-purpose estate. Supporting the delivery of departments' operational and business needs</v>
          </cell>
          <cell r="N29" t="str">
            <v>Savings as a result of renegotiation and extension of Compass Contract</v>
          </cell>
          <cell r="O29" t="str">
            <v>Improvement in mobile performance of between £430-£560.  Mobile users should benefit from performance improvements deep indoors.</v>
          </cell>
          <cell r="P29" t="str">
            <v>Increased access to the collections currently held at Blythe House will enhance the cultural offer the UK can make to visitiors from the UK and overseas</v>
          </cell>
          <cell r="Q29" t="str">
            <v>Reducing the digital divide for both households and businesses.</v>
          </cell>
          <cell r="R29" t="str">
            <v>Upgrade in capability of connecting businesses where they reside in not-spots.</v>
          </cell>
          <cell r="S29" t="str">
            <v xml:space="preserve">Benefits to visitors of the free display space: the value to visitors of engaging with art exhibitions and contemporary performances </v>
          </cell>
          <cell r="T29" t="str">
            <v>Low carbon baseload generation capacity</v>
          </cell>
          <cell r="U29" t="str">
            <v>Relieve future generations of the burden of responsibility for actively managing the costs and the safety and security risks associated with the UK’s legacy waste by providing a permanent disposal solution</v>
          </cell>
          <cell r="V29" t="str">
            <v>A saving of 10% on the extant plans - MODP and RSRL Optimised Plans. (Updated from 5% to 10% by HMT during Spending Review 2013).</v>
          </cell>
          <cell r="W29" t="str">
            <v>Faster progress in decommissioning reduces the time that older facilities present intolerable risks</v>
          </cell>
          <cell r="X29" t="str">
            <v>To promote cost-effective energy savings, enabling all consumers to better manage their energy consumption and expenditure and deliver carbon savings.</v>
          </cell>
          <cell r="Y29" t="str">
            <v xml:space="preserve">Reduce as far as possible the total cost of delivering CAP in the future </v>
          </cell>
          <cell r="Z29" t="str">
            <v xml:space="preserve">Replace 2 major ICT contracts that are due to expire in 2017 and 2018 and re-procure. </v>
          </cell>
          <cell r="AA29" t="str">
            <v xml:space="preserve">Management of the tidal flood risk in the Thames estuary from Teddington to Sheerness/Shoeburyness through asset refurbishment and replacement.  </v>
          </cell>
          <cell r="AB29" t="str">
            <v xml:space="preserve">To reduce discharges of untreated sewage into the tidal Thames from a frequency of 50 to 60 occurrences now to around 3-4 in a typical year; and overflow volume from around 18 million tonnes to 2.5 million tonnes in a typical year; in a way that secures value for money for customers and the taxpayer, in order to protect the ecology of the Thames, reduce aesthetic pollution, protect river users and to achieve compliance with the Urban Waster Water Directive (UWWTD). </v>
          </cell>
          <cell r="AC29" t="str">
            <v>Increase in parental employment</v>
          </cell>
          <cell r="AD29" t="str">
            <v>Preventing poor educational outcomes due to substandard building conditions</v>
          </cell>
          <cell r="AE29" t="str">
            <v xml:space="preserve">Preventing poor educational outcomes due to substandard building conditions. </v>
          </cell>
          <cell r="AF29" t="str">
            <v>Economic growth through tourism development and expected population increases and reverses the island’s long-term decline and improve the long-term economic and social development prospects.</v>
          </cell>
          <cell r="AG29" t="str">
            <v>Combat Congestion</v>
          </cell>
          <cell r="AH29" t="str">
            <v>Travel time (benefit) and vehicle operating costs (disbenefit)</v>
          </cell>
          <cell r="AI29" t="str">
            <v>For passengers, cheaper and more frequent access to flights</v>
          </cell>
          <cell r="AJ29" t="str">
            <v>Reduced cross-city journey times.</v>
          </cell>
          <cell r="AK29" t="str">
            <v>Expected housing &amp; employment growth will lead travel demand</v>
          </cell>
          <cell r="AL29" t="str">
            <v>Increased route capacity for passengers and freight</v>
          </cell>
          <cell r="AM29" t="str">
            <v>Increased capacity to meet long term demand, and to improve resilience and reliability across the network</v>
          </cell>
          <cell r="AN29" t="str">
            <v>Quality (Improved train quality - improved ride and refinement)</v>
          </cell>
          <cell r="AO29" t="str">
            <v>Supporting economic growth</v>
          </cell>
          <cell r="AP29" t="str">
            <v>Improved journey times between Midlands cities (Sheffield, Derby, Nottingham) and London</v>
          </cell>
          <cell r="AQ29" t="str">
            <v>Journey time benefits: faster service to northern hub destinations</v>
          </cell>
          <cell r="AR29" t="str">
            <v>Supporting the economy by offering competitive rail services between urban centres, providing sufficient passenger capacity and expanding rail’s mode share.</v>
          </cell>
          <cell r="AS29" t="str">
            <v>Modernising the service</v>
          </cell>
          <cell r="AT29" t="str">
            <v>Delivering the required services and maintaining acceptable minimum quality levels "delivers acceptable service")</v>
          </cell>
          <cell r="AU29" t="str">
            <v>Increased capacity on peak services into London Waterloo</v>
          </cell>
          <cell r="AV29" t="str">
            <v>Reduced journey times: Less need to interchange</v>
          </cell>
          <cell r="AW29" t="str">
            <v>Bring benefit to NHS patients and create a genomics medicine service for the NHS</v>
          </cell>
          <cell r="AX29" t="str">
            <v>To improve the health of the population through the collection, linkage and application of a wide range of health and care data</v>
          </cell>
          <cell r="AY29" t="str">
            <v>Reduced likelihood of flu for children, at risk groups and the population as a whole</v>
          </cell>
          <cell r="AZ29" t="str">
            <v>Deliver modern IT systems and services to the NHS to enable integrated care</v>
          </cell>
          <cell r="BA29" t="str">
            <v>Improve cost recovery in the NHS from visitors and migrants to ensure that it receives a fair contribution for the cost of healthcare it provides</v>
          </cell>
          <cell r="BB29" t="str">
            <v>Improve quality of prescribing and patient safety and clinical governance</v>
          </cell>
          <cell r="BC29" t="str">
            <v>Ensure on-going provision and evolution of GP clinical IT systems, with transition to new contractual arrangements in advance of the expiry of the GPSoC call offs in March 2014</v>
          </cell>
          <cell r="BD29" t="str">
            <v>Where possible to disaggregate the service to deliver smaller contracts</v>
          </cell>
          <cell r="BE29" t="str">
            <v>Improved access to healthcare and support services for vulnerable individuals through effective liaison with appropriate services and a reduction in health inequalities</v>
          </cell>
          <cell r="BF29" t="str">
            <v xml:space="preserve">To improve the responsiveness to customer needs and reliability of data services. </v>
          </cell>
          <cell r="BG29" t="str">
            <v>Minimise the potential impact of a future UK pandemic</v>
          </cell>
          <cell r="BH29" t="str">
            <v>Clinical &amp; Patients - Improved treatment outcomes by patient groups.</v>
          </cell>
          <cell r="BI29" t="str">
            <v>Transition - DH requires that the successful supplier transfers the service from the current service provider to their own management, in an approach that minimises risk to the on-going service.</v>
          </cell>
          <cell r="BJ29" t="str">
            <v>September 2015 – 52% GP to 1st Outpatient referrals through NHS e-RS</v>
          </cell>
          <cell r="BK29" t="str">
            <v>Centrally provided NHSmail implemented in Organisations as the only email service</v>
          </cell>
          <cell r="BL29" t="str">
            <v>Deliver a compliant NHS Pension Scheme Post-July 2017.</v>
          </cell>
          <cell r="BM29" t="str">
            <v>Channel shift to reduce cost per transaction</v>
          </cell>
          <cell r="BN29" t="str">
            <v>To maximise the contribution of PHE’s national public health science to the UK and globally.</v>
          </cell>
          <cell r="BO29" t="str">
            <v xml:space="preserve">To create a reliable, effective service to Trusts, ensuring continuity of core functions and making it easy for them to be efficient and organised. </v>
          </cell>
          <cell r="BP29" t="str">
            <v>Insource HPE AMS and AD servies into DWP providing a net saving over £69.5M (9.8%) over 7 years - Ref SIP objective 5 Efficiency portfolio: transforming the way we deliver our services to reduce costs and increase efficiency.</v>
          </cell>
          <cell r="BQ29" t="str">
            <v xml:space="preserve">Deliver Automatic enrolment - a new duty on employers to automatically enrol their eligible workers into a qualifying workplace pension scheme; to increase the incentive to remain saving in a pension scheme there is a mandatory employer contribution. </v>
          </cell>
          <cell r="BR29" t="str">
            <v>Phase 1 introduced the new IT system, changes to policy and regulations and the introduction of a mandatory gateway.</v>
          </cell>
          <cell r="BS29" t="str">
            <v>To govern estates demand management across the Department and optimise alignment between the strategic workforce plan (Human Resources), affordability (Financial Strategy, Planning and Analysis Directorate (FSPAD)and organisation design (Business Transformation Group) to enable a future workforce of the right size, in the right locations to better meet future business needs</v>
          </cell>
          <cell r="BT29" t="str">
            <v xml:space="preserve">To ensure the Programme is fully aligned to the Department's 2020 vision through the delivery of projects and initiatives that support realisation of the vision. </v>
          </cell>
          <cell r="BU29" t="str">
            <v>Net Benefits of exiting SSBA Hosting Services contract estimated at £46m over 7 years (operational costs) reference Objective 5 SIP transforming the way we deliver our services to reduce costs and increase efficiency.</v>
          </cell>
          <cell r="BV29" t="str">
            <v xml:space="preserve">In 2016 most people will receive the same amount of state pension as they would have done under the current system. Around 20% will have a higher outcome. By 2020 around 75% of people who reached state pension age under the new system will have a higher outcome.  This proportion gradually diminishes over time, falling to around two thirds by 2040 and 55% by 2050.  The overall impact will be broadly cost-neutral.  </v>
          </cell>
          <cell r="BW29" t="str">
            <v>To deliver a service that is financially sustainable- PIP will target resources at those who most need them.</v>
          </cell>
          <cell r="BX29" t="str">
            <v>Full Employment – Universal Credit will transform the Labour Market by ensuring claimants are always better off in work. A smooth taper, increased incentives and a simple easy to understand benefit will produce up to 250,000 additional entrants in to work</v>
          </cell>
          <cell r="BY29" t="str">
            <v>To provide a single secure vfm office environment for HMG personnel and assets</v>
          </cell>
          <cell r="BZ29" t="str">
            <v>To provide a single consolidated contract between One HMG partners.</v>
          </cell>
          <cell r="CA29" t="str">
            <v>Transform the FCO’s ‘Official’ technology and deliver the flexible, reliable and modern tools our staff need to do their jobs” whilst “harnessing digital technology to transform the way that they work"</v>
          </cell>
          <cell r="CB29" t="str">
            <v>To save the FCO £4.9m RDEL per year</v>
          </cell>
          <cell r="CC29" t="str">
            <v>Exit from the existing HMRC estate and contracts - accommodation savings</v>
          </cell>
          <cell r="CD29" t="str">
            <v>IT run costs reduction</v>
          </cell>
          <cell r="CE29" t="str">
            <v xml:space="preserve">Electronic processing of Postal declarations &amp; better risk targetting </v>
          </cell>
          <cell r="CF29" t="str">
            <v xml:space="preserve">Through TFC, the Government will provide 20 per cent of childcare costs for eligible working families, subject to an annual limit of £2,000 contribution from the Government for each child (£4,000 for disabled children).  This is equivalent to basic rate tax relief on childcare costs up to £10,000 (£20,000) a year.  </v>
          </cell>
          <cell r="CG29" t="str">
            <v>People &amp; Ways of Working: Improve the knowledge and skills of the operational community.</v>
          </cell>
          <cell r="CH29" t="str">
            <v>Shared cross govermnent platform achieving better value for money through consolidated IT and of back office support cost</v>
          </cell>
          <cell r="CI29" t="str">
            <v xml:space="preserve">More Stable IT system </v>
          </cell>
          <cell r="CJ29" t="str">
            <v xml:space="preserve">Deliver a system that is cheaper to operate (cashable savings and does not form part of economic benefits profile) </v>
          </cell>
          <cell r="CK29" t="str">
            <v>Savings to customer whilst maintaining existing quality of service</v>
          </cell>
          <cell r="CL29" t="str">
            <v>Direct cost savings: The net cash difference between ESN and continuing with Airwave.  This involves comparing the cost of ESN (including dual running, mobilisation costs and all core and non core running costs including devices) with the cost of continuing Airwave (core costs, traffic units and devices as well as the current purchase of 3G functionality from the High Street), highlighting the savings from device rationalisation.</v>
          </cell>
          <cell r="CM29" t="str">
            <v>1. Implement those aspects of the Biometrics Strategy which are in scope for delivery by the HOB programme.</v>
          </cell>
          <cell r="CN29" t="str">
            <v xml:space="preserve">Ability for the UK to continue to operate an immigration system into the 2020s - existing IT is incomplete, obsolete and approaching end of life. The economic dis-benefit of failure to replace is estimated at over £800m. Without this replacement the Home Office will be unable to deliver its transformation plans for 2020 which are predicated on digital by default; differentiation; management of immigration demand and improved use of data. </v>
          </cell>
          <cell r="CO29" t="str">
            <v>Substantially reduce HO property holding through intensive use of existing strategic propertiesReduced estates costs reduction and VFM relocation by 2020</v>
          </cell>
          <cell r="CP29" t="str">
            <v>further and faster digitisation of operational processes and greater leverage of data insights to shape policy and drive operational decisions</v>
          </cell>
          <cell r="CQ29" t="str">
            <v>Sustained provision of Tactical AT aircraft to fulfil DSD concurrency requirements.</v>
          </cell>
          <cell r="CR29" t="str">
            <v>Delivery of a rapidly deployable, airborne SIGINT capability across the spectrum of ops to 2035.</v>
          </cell>
          <cell r="CS29" t="str">
            <v>Increased likelihood of mission success.</v>
          </cell>
          <cell r="CT29" t="str">
            <v>Benefit 1.  Increased likelihood of mission success</v>
          </cell>
          <cell r="CU29" t="str">
            <v>Armoured Infantry Brigades, with enhanced armoured capability, able to warfight at divisional level</v>
          </cell>
          <cell r="CV29" t="str">
            <v>Reduced operating costs for the Army and DCYP - Locally Employed Civilians' pay, military allowances</v>
          </cell>
          <cell r="CW29" t="str">
            <v>Army Reserve integrated into Whole Army Business</v>
          </cell>
          <cell r="CX29" t="str">
            <v>Meet departmental plan of SSNs at Force Elements @ Readiness (FE@R) and maintenance of (CASD).</v>
          </cell>
          <cell r="CY29" t="str">
            <v>The re-generation of Carrier Strike capability with the ability to embark up to 24 F35B LTNG II airc</v>
          </cell>
          <cell r="CZ29" t="str">
            <v>Commonality, modularity and re-use of requirements, technologies, components, all up missiles and assurance evidence</v>
          </cell>
          <cell r="DA29" t="str">
            <v>Visibiltiy of MOD wide requirements to leverage better pricing.</v>
          </cell>
          <cell r="DB29" t="str">
            <v>The CPC Project will provide a modern industrial facility, and sustain the capability to manufacture</v>
          </cell>
          <cell r="DC29" t="str">
            <v>25% reduction in personnel liability in ASaC and ASW cadre</v>
          </cell>
          <cell r="DD29" t="str">
            <v>Benefits being refined.</v>
          </cell>
          <cell r="DE29" t="str">
            <v>1.The SK5 constellation life extension by Dec 19, extending the current Out of Service Date to 2025.</v>
          </cell>
          <cell r="DF29" t="str">
            <v>Reduced Capital Cost</v>
          </cell>
          <cell r="DG29" t="str">
            <v>Increased Op Advantage - Enhanced ability to deliver Combat Air effects within contested airspace.</v>
          </cell>
          <cell r="DH29" t="str">
            <v>Principal benefit: removal of current high level risk to delivery of support to Front Line Command.</v>
          </cell>
          <cell r="DI29" t="str">
            <v>Mitigation of the Defence Board Ops risk against ageing Single Hulled Tankers (SHTs)</v>
          </cell>
          <cell r="DJ29" t="str">
            <v>Achieve full compliance with the mandated CAA ATM regulations.</v>
          </cell>
          <cell r="DK29" t="str">
            <v>Improved Retention</v>
          </cell>
          <cell r="DL29" t="str">
            <v>Standardisation of technology and components to simplify integration of applications and lower the cost of delivery and support</v>
          </cell>
          <cell r="DM29" t="str">
            <v>Design – ensure the capability required for the UK to design and develop physics packages and crucial subsystems.</v>
          </cell>
          <cell r="DN29" t="str">
            <v>Able to conduct MPA missions worldwide, in all weathers and in both permissive and contested environ</v>
          </cell>
          <cell r="DO29" t="str">
            <v>The ability to conduct 3 Task Lines and operate from 2 deployed locations on a continuous basis.</v>
          </cell>
          <cell r="DP29" t="str">
            <v>Two QEC aircraft carriers to the force structure._x000D_
Two QEC aircraft carriers to the force structure</v>
          </cell>
          <cell r="DQ29" t="str">
            <v>Deliver the long-term plan for residual safety risk reduction to maintain the ALARP status of SF</v>
          </cell>
          <cell r="DR29" t="str">
            <v xml:space="preserve">To meet the Ministry of Defence's departmental plan to support the maintenance of Continuous At Sea </v>
          </cell>
          <cell r="DS29" t="str">
            <v>Reduced delay in approved projects - Financial (Non-Cashable)</v>
          </cell>
          <cell r="DT29" t="str">
            <v>The T26 provides enhanced capability by replacing the ageing T23 ASW Frigates</v>
          </cell>
          <cell r="DU29" t="str">
            <v>Increased timely, accurate and appropriate information and intelligence to requestor</v>
          </cell>
          <cell r="DV29" t="str">
            <v>Unbroken delivery of aviation capability to the Navy's Committed, Responsive and Augmentation Forces</v>
          </cell>
          <cell r="DW29" t="str">
            <v>Reconfigure the custodial estate and release savings through the provision of cheaper more efficient prisons</v>
          </cell>
          <cell r="DX29" t="str">
            <v>Reduced manual processing costs</v>
          </cell>
          <cell r="DY29" t="str">
            <v>Introduce into business as usual a streamlined digital file for Police and CPS</v>
          </cell>
          <cell r="DZ29" t="str">
            <v>Reducing cost</v>
          </cell>
          <cell r="EA29" t="str">
            <v>Annual cost reduction of at least £95m against the existing ICT baseline spend of £352m per annum</v>
          </cell>
          <cell r="EB29" t="str">
            <v>Civil, Family and Tribunals ICT  (people and process benefits)</v>
          </cell>
          <cell r="EC29" t="str">
            <v xml:space="preserve">Savings associated with assuring Fund spend as a result of the implementation of IDP. </v>
          </cell>
          <cell r="ED29" t="str">
            <v>Savings of £184.5m (originally £220m)</v>
          </cell>
          <cell r="EE29" t="str">
            <v xml:space="preserve">From 1st January 2013 the provision of key IT services to public sector prisons, privately managed prisons and HQ transitioned from the HP managed Quantum services to a new contract with HP (NICTS Contract). </v>
          </cell>
          <cell r="EF29" t="str">
            <v xml:space="preserve">To reduce unit cost in real terms by £2,200 [†] p.a. per place when compared to the 2012/13 baseline on a consistent basis.[†]    This is calculated on direct operating cost of public sector prisons only divided by the number of operational capacity places only.  For future years the planned savings and changes in capacity (closures, new houseblocks) is taken into account.  The future years inflation rates is based on HMT GDPs. </v>
          </cell>
          <cell r="EG29" t="str">
            <v>Achieve contract saving</v>
          </cell>
          <cell r="EH29" t="str">
            <v>To contribute savings towards the MoJ SR13 back office savings target</v>
          </cell>
          <cell r="EI29" t="str">
            <v>The NCA has a comprehensive understanding of the serious and organised crime threats affecting the UK and its interests, and by using our unique knowledge and expertise, we will successfully inform and drive our strategic and tactical response.</v>
          </cell>
          <cell r="EJ29" t="str">
            <v>Benefit to central government. Valued at £66m (£71m last Qtr return - figures updated, no change to methodology) annually. For example,  macro-economic policy benefit, allocation of health funds, use in assessing transport schemes plus numerous uses unquantified. For example, use as a denominator in other measures, addressing topical issues such as house prices.</v>
          </cell>
        </row>
        <row r="30">
          <cell r="B30" t="str">
            <v>Non-Monetised Benefit</v>
          </cell>
          <cell r="C30" t="str">
            <v>Non-Monetised Benefit</v>
          </cell>
          <cell r="D30" t="str">
            <v>Monetised Benefit</v>
          </cell>
          <cell r="E30" t="str">
            <v>Non-Monetised Benefit</v>
          </cell>
          <cell r="F30" t="str">
            <v>Non-Monetised Benefit</v>
          </cell>
          <cell r="G30" t="str">
            <v>Non-Monetised Benefit</v>
          </cell>
          <cell r="H30" t="str">
            <v>Non-Monetised Benefit</v>
          </cell>
          <cell r="I30" t="str">
            <v>N/A</v>
          </cell>
          <cell r="J30" t="str">
            <v>Monetised Benefit</v>
          </cell>
          <cell r="K30" t="str">
            <v>Non-Monetised Benefit</v>
          </cell>
          <cell r="L30" t="str">
            <v>Monetised Benefit</v>
          </cell>
          <cell r="M30" t="str">
            <v>Non-Monetised Benefit</v>
          </cell>
          <cell r="N30" t="str">
            <v>Monetised Benefit</v>
          </cell>
          <cell r="O30" t="str">
            <v>Monetised Benefit</v>
          </cell>
          <cell r="P30" t="str">
            <v>N/A</v>
          </cell>
          <cell r="Q30" t="str">
            <v>Non-Monetised Benefit</v>
          </cell>
          <cell r="R30" t="str">
            <v>Non-Monetised Benefit</v>
          </cell>
          <cell r="S30" t="str">
            <v>Monetised Benefit</v>
          </cell>
          <cell r="T30" t="str">
            <v>Non-Monetised Benefit</v>
          </cell>
          <cell r="U30" t="str">
            <v>Non-Monetised Benefit</v>
          </cell>
          <cell r="V30" t="str">
            <v>Monetised Benefit</v>
          </cell>
          <cell r="W30" t="str">
            <v>Non-Monetised Benefit</v>
          </cell>
          <cell r="X30" t="str">
            <v>Monetised Benefit</v>
          </cell>
          <cell r="Y30" t="str">
            <v>Monetised Benefit</v>
          </cell>
          <cell r="Z30" t="str">
            <v>Monetised Benefit</v>
          </cell>
          <cell r="AA30" t="str">
            <v>Monetised Benefit</v>
          </cell>
          <cell r="AB30" t="str">
            <v>Monetised Benefit</v>
          </cell>
          <cell r="AC30" t="str">
            <v>Monetised Benefit</v>
          </cell>
          <cell r="AD30" t="str">
            <v>Monetised Benefit</v>
          </cell>
          <cell r="AE30" t="str">
            <v>Non-Monetised Benefit</v>
          </cell>
          <cell r="AF30" t="str">
            <v>Non-Monetised Benefit</v>
          </cell>
          <cell r="AG30" t="str">
            <v>Monetised Benefit</v>
          </cell>
          <cell r="AH30" t="str">
            <v>Monetised Benefit</v>
          </cell>
          <cell r="AI30" t="str">
            <v>Monetised Benefit</v>
          </cell>
          <cell r="AJ30" t="str">
            <v>Monetised Benefit</v>
          </cell>
          <cell r="AK30" t="str">
            <v>Monetised Benefit</v>
          </cell>
          <cell r="AL30" t="str">
            <v>Monetised Benefit</v>
          </cell>
          <cell r="AM30" t="str">
            <v>Monetised Benefit</v>
          </cell>
          <cell r="AN30" t="str">
            <v>Monetised Benefit</v>
          </cell>
          <cell r="AO30" t="str">
            <v>Monetised Benefit</v>
          </cell>
          <cell r="AP30" t="str">
            <v>Monetised Benefit</v>
          </cell>
          <cell r="AQ30" t="str">
            <v>Monetised Benefit</v>
          </cell>
          <cell r="AR30" t="str">
            <v>N/A</v>
          </cell>
          <cell r="AS30" t="str">
            <v>Non-Monetised Benefit</v>
          </cell>
          <cell r="AT30" t="str">
            <v>Non-Monetised Benefit</v>
          </cell>
          <cell r="AU30" t="str">
            <v>Non-Monetised Benefit</v>
          </cell>
          <cell r="AV30" t="str">
            <v>Monetised Benefit</v>
          </cell>
          <cell r="AW30" t="str">
            <v>Non-Monetised Benefit</v>
          </cell>
          <cell r="AX30" t="str">
            <v>Non-Monetised Benefit</v>
          </cell>
          <cell r="AY30" t="str">
            <v>Non-Monetised Benefit</v>
          </cell>
          <cell r="AZ30" t="str">
            <v>Monetised Benefit</v>
          </cell>
          <cell r="BA30" t="str">
            <v>Monetised Benefit</v>
          </cell>
          <cell r="BB30" t="str">
            <v>Non-Monetised Benefit</v>
          </cell>
          <cell r="BC30" t="str">
            <v>Non-Monetised Benefit</v>
          </cell>
          <cell r="BD30" t="str">
            <v>Non-Monetised Benefit</v>
          </cell>
          <cell r="BE30" t="str">
            <v>Non-Monetised Benefit</v>
          </cell>
          <cell r="BF30" t="str">
            <v>Monetised Benefit</v>
          </cell>
          <cell r="BG30" t="str">
            <v>Non-Monetised Benefit</v>
          </cell>
          <cell r="BH30" t="str">
            <v>Non-Monetised Benefit</v>
          </cell>
          <cell r="BI30" t="str">
            <v>Non-Monetised Benefit</v>
          </cell>
          <cell r="BJ30" t="str">
            <v>Monetised Benefit</v>
          </cell>
          <cell r="BK30" t="str">
            <v>Monetised Benefit</v>
          </cell>
          <cell r="BL30" t="str">
            <v>Non-Monetised Benefit</v>
          </cell>
          <cell r="BM30" t="str">
            <v>Monetised Benefit</v>
          </cell>
          <cell r="BN30" t="str">
            <v>Monetised Benefit</v>
          </cell>
          <cell r="BO30" t="str">
            <v>Non-Monetised Benefit</v>
          </cell>
          <cell r="BP30" t="str">
            <v>Monetised Benefit</v>
          </cell>
          <cell r="BQ30" t="str">
            <v>Non-Monetised Benefit</v>
          </cell>
          <cell r="BR30" t="str">
            <v>N/A</v>
          </cell>
          <cell r="BS30" t="str">
            <v>Monetised Benefit</v>
          </cell>
          <cell r="BT30" t="str">
            <v>Non-Monetised Benefit</v>
          </cell>
          <cell r="BU30" t="str">
            <v>Monetised Benefit</v>
          </cell>
          <cell r="BV30" t="str">
            <v>Monetised Benefit</v>
          </cell>
          <cell r="BW30" t="str">
            <v>Non-Monetised Benefit</v>
          </cell>
          <cell r="BX30" t="str">
            <v>Non-Monetised Benefit</v>
          </cell>
          <cell r="BY30" t="str">
            <v>Non-Monetised Benefit</v>
          </cell>
          <cell r="BZ30" t="str">
            <v>Non-Monetised Benefit</v>
          </cell>
          <cell r="CA30" t="str">
            <v>Non-Monetised Benefit</v>
          </cell>
          <cell r="CB30" t="str">
            <v>Monetised Benefit</v>
          </cell>
          <cell r="CC30" t="str">
            <v>Monetised Benefit</v>
          </cell>
          <cell r="CD30" t="str">
            <v>Monetised Benefit</v>
          </cell>
          <cell r="CE30" t="str">
            <v>Monetised Benefit</v>
          </cell>
          <cell r="CF30" t="str">
            <v>Non-Monetised Benefit</v>
          </cell>
          <cell r="CG30" t="str">
            <v>Monetised Benefit</v>
          </cell>
          <cell r="CH30" t="str">
            <v>Non-Monetised Benefit</v>
          </cell>
          <cell r="CI30" t="str">
            <v>Non-Monetised Benefit</v>
          </cell>
          <cell r="CJ30" t="str">
            <v>Monetised Benefit</v>
          </cell>
          <cell r="CK30" t="str">
            <v>Monetised Benefit</v>
          </cell>
          <cell r="CL30" t="str">
            <v>Monetised Benefit</v>
          </cell>
          <cell r="CM30" t="str">
            <v>Monetised Benefit</v>
          </cell>
          <cell r="CN30" t="str">
            <v>Non-Monetised Benefit</v>
          </cell>
          <cell r="CO30" t="str">
            <v>Monetised Benefit</v>
          </cell>
          <cell r="CP30" t="str">
            <v>Non-Monetised Benefit</v>
          </cell>
          <cell r="CQ30" t="str">
            <v>Non-Monetised</v>
          </cell>
          <cell r="CR30" t="str">
            <v>Non-Monetised</v>
          </cell>
          <cell r="CS30" t="str">
            <v>Non-Monetised</v>
          </cell>
          <cell r="CT30" t="str">
            <v>Non-Monetised</v>
          </cell>
          <cell r="CU30" t="str">
            <v>Non-Monetised</v>
          </cell>
          <cell r="CV30" t="str">
            <v>Monetised</v>
          </cell>
          <cell r="CW30" t="str">
            <v>Non-Monetised</v>
          </cell>
          <cell r="CX30" t="str">
            <v>Non-Monetised</v>
          </cell>
          <cell r="CY30" t="str">
            <v>Non-Monetised</v>
          </cell>
          <cell r="CZ30" t="str">
            <v>Monetised</v>
          </cell>
          <cell r="DA30" t="str">
            <v>Monetised</v>
          </cell>
          <cell r="DB30" t="str">
            <v>Non-Monetised</v>
          </cell>
          <cell r="DC30" t="str">
            <v>Monetised</v>
          </cell>
          <cell r="DD30" t="str">
            <v>Non-Monetised</v>
          </cell>
          <cell r="DE30" t="str">
            <v>Non-Monetised</v>
          </cell>
          <cell r="DF30" t="str">
            <v>Monetised</v>
          </cell>
          <cell r="DG30" t="str">
            <v>Non-Monetised</v>
          </cell>
          <cell r="DH30" t="str">
            <v>Non-Monetised</v>
          </cell>
          <cell r="DI30" t="str">
            <v>Non-Monetised</v>
          </cell>
          <cell r="DJ30" t="str">
            <v>Non-Monetised</v>
          </cell>
          <cell r="DK30" t="str">
            <v>Non-Monetised</v>
          </cell>
          <cell r="DL30" t="str">
            <v>Monetised</v>
          </cell>
          <cell r="DM30" t="str">
            <v>Non-Monetised</v>
          </cell>
          <cell r="DN30" t="str">
            <v>Non-Monetised</v>
          </cell>
          <cell r="DO30" t="str">
            <v>Non-Monetised</v>
          </cell>
          <cell r="DP30" t="str">
            <v>Non-Monetised</v>
          </cell>
          <cell r="DQ30" t="str">
            <v>Non-Monetised</v>
          </cell>
          <cell r="DR30" t="str">
            <v>Non-Monetised</v>
          </cell>
          <cell r="DS30" t="str">
            <v>Non-Monetised</v>
          </cell>
          <cell r="DT30" t="str">
            <v>Non-Monetised</v>
          </cell>
          <cell r="DU30" t="str">
            <v>Non-Monetised</v>
          </cell>
          <cell r="DV30" t="str">
            <v>Non-Monetised</v>
          </cell>
          <cell r="DW30" t="str">
            <v>Monetised Benefit</v>
          </cell>
          <cell r="DX30" t="str">
            <v>Monetised Benefit</v>
          </cell>
          <cell r="DY30" t="str">
            <v>Non-Monetised Benefit</v>
          </cell>
          <cell r="DZ30" t="str">
            <v>Monetised Benefit</v>
          </cell>
          <cell r="EA30" t="str">
            <v>Monetised Benefit</v>
          </cell>
          <cell r="EB30" t="str">
            <v>Monetised Benefit</v>
          </cell>
          <cell r="EC30" t="str">
            <v>Monetised Benefit</v>
          </cell>
          <cell r="ED30" t="str">
            <v>Monetised Benefit</v>
          </cell>
          <cell r="EE30" t="str">
            <v>Monetised Benefit</v>
          </cell>
          <cell r="EF30" t="str">
            <v>Monetised Benefit</v>
          </cell>
          <cell r="EG30" t="str">
            <v>Monetised Benefit</v>
          </cell>
          <cell r="EH30" t="str">
            <v>Monetised Benefit</v>
          </cell>
          <cell r="EI30" t="str">
            <v>Non-Monetised Benefit</v>
          </cell>
          <cell r="EJ30" t="str">
            <v>Monetised Benefit</v>
          </cell>
        </row>
        <row r="31">
          <cell r="B31" t="str">
            <v>Sold elements of the loan portfolio are taken off HMG’s balance sheet, reducing the Government’s risk exposure.</v>
          </cell>
          <cell r="C31" t="str">
            <v>Digitisation of 70% of Local Land Charges data by April 2020, 80% by December 2020, and 100% by July 2023. Improved customer access, experience, service resilience and transformation</v>
          </cell>
          <cell r="D31" t="str">
            <v>Maintain UK presence in Antartica and the South Atlantic.</v>
          </cell>
          <cell r="E31" t="str">
            <v xml:space="preserve">Reduce public sector net debt </v>
          </cell>
          <cell r="F31" t="str">
            <v>development and training of critical mass of basic and clinical researchers</v>
          </cell>
          <cell r="G31" t="str">
            <v>The Function has gravitas, credibility and focuses on areas where greatest value is extracted</v>
          </cell>
          <cell r="H31" t="str">
            <v>2. Provide a modern, usable capability to work at SECRET, in particular providing technology that can create, exchange and store SECRET information securely in a range of environments.</v>
          </cell>
          <cell r="I31" t="str">
            <v>Demographic coverage: 90% for services using GOV.UK Verify (from est 60% in April 2015 / 78% in June 2015)</v>
          </cell>
          <cell r="J31" t="str">
            <v>Ownership of freehold properties - Government is building up a portfolio which trhoughout and by end of business case period will have a quantifiable asset value</v>
          </cell>
          <cell r="K31" t="str">
            <v>Achieving material and continued overall cost savings in the provision of the required services, for the Department for Transport and its executive agencies/trading funds, including through a mechanism to ensure that achieves cost efficiency.</v>
          </cell>
          <cell r="L31" t="str">
            <v>Shareholder Benefits - Dividends paid to HMG from profits made in the delivery model where HMG is a shareholder</v>
          </cell>
          <cell r="M31" t="str">
            <v>A more commercial approach - Incentivising the efficient use of departmental land and property assets through knowing and using alternative use values in decision making, and as the basis for economic charging</v>
          </cell>
          <cell r="N31" t="str">
            <v>Savings as a result of re-procurement of Networks and Telephony through CCS approved PSN frameworks</v>
          </cell>
          <cell r="O31" t="str">
            <v>Network Investment Saved of clearing spectrum between £560m-£940m.  Bringing forward clearance accelerates benefits.</v>
          </cell>
          <cell r="P31" t="str">
            <v>The collections are held in the correct environmental conditions, with the nations assets safeguarded for future generations</v>
          </cell>
          <cell r="Q31" t="str">
            <v>Availability and take-up of faster broadband speeds through publicly funded interventions  is estimated to be £6.3 bn p.a by 2024 which is equivalent to an uplift of 0.03 percentage points on the UK's real annual GVA growth.</v>
          </cell>
          <cell r="R31" t="str">
            <v>Ability to maintain social connection for those premises in not-spots.</v>
          </cell>
          <cell r="S31" t="str">
            <v>New investment in the UK: the economy will benefit from private investment attracted to the New Tate Modern from overseas donors.</v>
          </cell>
          <cell r="T31" t="str">
            <v>Reduced cost (inclusive of system cost) of new nuclear as opposed to offshore wind or CCS.</v>
          </cell>
          <cell r="U31" t="str">
            <v>Reduce long term risks associated with surface-level storage of radioactive waste, including vulnerability to environmental impacts, societal and climate change</v>
          </cell>
          <cell r="V31" t="str">
            <v>Achieve the Milestone dates for Sites into Care and Maintenance (Interim End State) consistent with MODP and RSRL Optimised Plans but at reduced cost.</v>
          </cell>
          <cell r="W31" t="str">
            <v>More efficient delivery of the Sellafield Lifetime Plan (LTP)</v>
          </cell>
          <cell r="X31" t="str">
            <v>To promote cost-effective smoother electricity demand, so as to facilitate anticipated changes in the electricity supply sector and reduce the costs of delivering (generating and distributing) energy</v>
          </cell>
          <cell r="Y31" t="str">
            <v>Mitigate risk and reduce cost of disallowance penalties that England may be subject to</v>
          </cell>
          <cell r="Z31" t="str">
            <v xml:space="preserve">Reduce running costs of ICT services for DEFRA by 20-25% by 2020 (On a like for like basis) </v>
          </cell>
          <cell r="AA31" t="str">
            <v>To plan and manage the works over the 10 years from 2015 to 2025 optimising the programme to achieve efficiencies of over 20%.</v>
          </cell>
          <cell r="AB31" t="str">
            <v xml:space="preserve">To ensure sufficient strategic sewer capacity and storage to accommodate, in combination with other approaches (e.g SuDS), current and future demand and to prevent lack of capacity being a constraint on London's growth for the next 100 years. The estimated environmental benefits range of outcome 1 and 2 is between £7.4 billion to £12.7 billion in 2014 prices. </v>
          </cell>
          <cell r="AC31" t="str">
            <v>Reduce the cost of child care (to parents)</v>
          </cell>
          <cell r="AD31" t="str">
            <v>Reduced pressures on the local schools system that would otherwise have been created due to uninhabitable premisses</v>
          </cell>
          <cell r="AE31" t="str">
            <v>Reduced pressures on the local school system that would otherwise have been created due to uninhabitable premises.</v>
          </cell>
          <cell r="AF31" t="str">
            <v xml:space="preserve">St Helena's increased financial self-sufficiency, leading eventually to graduation from UK budgetary support. </v>
          </cell>
          <cell r="AG31" t="str">
            <v>Unlock Growth</v>
          </cell>
          <cell r="AH31" t="str">
            <v>Landscape</v>
          </cell>
          <cell r="AI31" t="str">
            <v>Fall in flight delay times</v>
          </cell>
          <cell r="AJ31" t="str">
            <v>Increased rail network capacity into central London, relieving crowding and congestion and congestion.</v>
          </cell>
          <cell r="AK31" t="str">
            <v>Enables faster and more direct east-west services outside London</v>
          </cell>
          <cell r="AL31" t="str">
            <v>Improved journey times for passenger and freight</v>
          </cell>
          <cell r="AM31" t="str">
            <v>Improved connectivity by delivering better journey times and making travel easier</v>
          </cell>
          <cell r="AN31" t="str">
            <v>Noise (Reduced noise on roads as travellers choose rail)</v>
          </cell>
          <cell r="AO31" t="str">
            <v>More free-flowing network</v>
          </cell>
          <cell r="AP31" t="str">
            <v>Increased passenger capacity between Midlands cities and London</v>
          </cell>
          <cell r="AQ31" t="str">
            <v>Journey quality: improving railway performance and stations</v>
          </cell>
          <cell r="AR31" t="str">
            <v>Delivery of consistent excellent standards in customer service, including train and station presentation, passenger information and retail facilities</v>
          </cell>
          <cell r="AS31" t="str">
            <v>Protecting the service as the military steps down</v>
          </cell>
          <cell r="AT31" t="str">
            <v>Standardising processes and outcomes sought from shared services wherever realistically possibl, affordabeleand cost effective including through minimising and prioritising change requests ("standardised approach")</v>
          </cell>
          <cell r="AU31" t="str">
            <v>To increase passenger revenue on the South West Trains network</v>
          </cell>
          <cell r="AV31" t="str">
            <v>Reduced passenger wait times: Increasied service frequency</v>
          </cell>
          <cell r="AW31" t="str">
            <v>Create an ethical and transparent programme based on consent</v>
          </cell>
          <cell r="AX31" t="str">
            <v>To improve the satisfaction and empowerment of patients</v>
          </cell>
          <cell r="AY31" t="str">
            <v>Improved health awareness among children</v>
          </cell>
          <cell r="AZ31" t="str">
            <v>Transform the way information flows within the health service to improve productivity and efficiency</v>
          </cell>
          <cell r="BA31" t="str">
            <v>Support fairness of access to the NHS</v>
          </cell>
          <cell r="BB31" t="str">
            <v>Enhance the patient experience of the prescribing and dispensing process</v>
          </cell>
          <cell r="BC31" t="str">
            <v>Establish commercial and management arrangements for GP IT that facilitate an open and informed market over the life of this investment.</v>
          </cell>
          <cell r="BD31" t="str">
            <v>To start to deliver benefits as soon as possible</v>
          </cell>
          <cell r="BE31" t="str">
            <v>Diversion of individuals, where appropriate, out of the youth and criminal justice systems into health or other supportive services</v>
          </cell>
          <cell r="BF31" t="str">
            <v xml:space="preserve">To maximise the value of every pound spent on data management across the health and social care system. </v>
          </cell>
          <cell r="BG31" t="str">
            <v>Supporting international efforts to detect its emergence, and early assessment of the virus by sharing scientific information</v>
          </cell>
          <cell r="BH31" t="str">
            <v>Clinical &amp; Patients - Decrease in side effects and late secondary malignancy.</v>
          </cell>
          <cell r="BI31" t="str">
            <v xml:space="preserve">Operate - DH requires that, as a minimum, existing service levels are maintained by the supplier. </v>
          </cell>
          <cell r="BJ31" t="str">
            <v>September 2016 – 60% GP to 1st Outpatient referrals through NHS e-RS</v>
          </cell>
          <cell r="BK31" t="str">
            <v>Reduced paper correspondence in Health and Care through provision of a secure, hosted email service to approved standards.</v>
          </cell>
          <cell r="BL31" t="str">
            <v>Deliver customer experience,quality and efficiency transformation.</v>
          </cell>
          <cell r="BM31" t="str">
            <v>Reduction in fraud</v>
          </cell>
          <cell r="BN31" t="str">
            <v>To maintain the continuity of and to maximise PHE’s ability to deliver the control of infectious diseases and environmental hazards and to prepare and respond to emergencies.</v>
          </cell>
          <cell r="BO31" t="str">
            <v>To create economical, and continuously improving prices - providing cost efficiency for Trusts. (To deliver £2.4 billion in cashable savings by 2023.)</v>
          </cell>
          <cell r="BP31" t="str">
            <v>To execute DWPs 2020 vision by  regaining direct control and ownership of its application services, achieving greater flexibility and agility in Application design, maintenance and change  at a safe rate of change while reducing costs.  Ref Objective 5 SIP</v>
          </cell>
          <cell r="BQ31" t="str">
            <v xml:space="preserve">Deliver The National Employment Savings Trust - NEST has a public service obligation to accept any employer who wishes to use it to meet their employer duty. It provides a high-quality low-cost pension to individuals on low to moderate earnings. </v>
          </cell>
          <cell r="BR31" t="str">
            <v>Phase 2 introduced client charging and triggered the start of proactive CSA schemes case closure activity and successfully went live between 30 June 2014 and 11 August 2014</v>
          </cell>
          <cell r="BS31" t="str">
            <v>Agree and align workforce interventions between the strategic workforce plans (exits, recruitment and redeployment) and estates dates in a cost effective way, to continue to build a skilled, expert and confident workforce which understands its customers and delivers extraordinary business performance and customer service</v>
          </cell>
          <cell r="BT31" t="str">
            <v>To support the Department in the delivery of the Fraud, Error and Debt Strategy to reduce levels of fraud, error and debt across the benefit and tax credit systems up to 2020.</v>
          </cell>
          <cell r="BU31" t="str">
            <v>The SSBA Hosting Services contract is a non-strategic commercial offering which must be exited to align the Department with current Government strategic commerical offerings such as the Crown Hosting Service (CHS) and Public Services Network (PSN).</v>
          </cell>
          <cell r="BV31" t="str">
            <v>Clarifies for individuals what they will get from the State and supports individuals in their decision-making about plans for saving and/or making voluntary NI contributions in preparation for retirement.</v>
          </cell>
          <cell r="BW31" t="str">
            <v>To deliver a service that is cost effective- PIP will provide a cost effective, accurate and modern service to claimants.</v>
          </cell>
          <cell r="BX31" t="str">
            <v>Improving Efficiency – Universal Credit will remove layers of complexity, promote increased use of digital channels and reduce the cost in the current system</v>
          </cell>
          <cell r="BY31" t="str">
            <v>To provide a platform to further HMG interests in Nigeria including but not limited to increasing regional security, doubling UK exports and reducing illegal migration.</v>
          </cell>
          <cell r="BZ31" t="str">
            <v>To continue to provide staff and their dependents the services and facilities to move their personal effects between London and posts with minimal disruption.</v>
          </cell>
          <cell r="CA31" t="str">
            <v>A reduction in the cost of running FCO IT Estate of £13.9m p.a by FY 17/18</v>
          </cell>
          <cell r="CB31" t="str">
            <v>Consolidation of London FCO operations into one refurbished and modernised building with a new electrical and communication 'spine' throughout and completely rewired to modern standards on floors 2 and 3.</v>
          </cell>
          <cell r="CC31" t="str">
            <v>Migrate fewer staff into Regional Centre locations (which includes in the short term Transitional &amp; Stepping Stone sites)</v>
          </cell>
          <cell r="CD31" t="str">
            <v>Resource costs reduction</v>
          </cell>
          <cell r="CE31" t="str">
            <v xml:space="preserve">More efficient processes for customers (trade) </v>
          </cell>
          <cell r="CF31" t="str">
            <v xml:space="preserve">Delivery of the TFC scheme will provide access to more affordable childcare for up to 2 million working families when fully up and running. Around 1.3 million of these are likely to have qualifying childcare costs and around 1 million families are likely to be better off under the new scheme. </v>
          </cell>
          <cell r="CG31" t="str">
            <v>Covert Acquisition: Improve lawful intercept and sensitive communications data capabilities.</v>
          </cell>
          <cell r="CH31" t="str">
            <v>Coordinated approach to implementation of cross government polices affecting staff</v>
          </cell>
          <cell r="CI31" t="str">
            <v>Networked IT system enables remote repair and maintenance</v>
          </cell>
          <cell r="CJ31" t="str">
            <v>Deliver a system that is cheaper and quicker to make changes (cashable savings and does not form part of economic benefits profile)</v>
          </cell>
          <cell r="CK31" t="str">
            <v>Staff cost savings</v>
          </cell>
          <cell r="CL31" t="str">
            <v>Police productivity: The benefits in police time and corporate savings from access to mobile data, over and above assumed current plans.</v>
          </cell>
          <cell r="CM31" t="str">
            <v>2. Ensuring the continuity of current biometric search and match capability as existing contract service agreements come to an end.</v>
          </cell>
          <cell r="CN31" t="str">
            <v xml:space="preserve">IT Cost Avoidance - the IPT System will be cheaper to run.  </v>
          </cell>
          <cell r="CO31" t="str">
            <v xml:space="preserve">Modern workplaces  and technology that enable productivity and improved business outcomes to deliver productivity benefits from 17/18 </v>
          </cell>
          <cell r="CP31" t="str">
            <v>Improved efficiency of staff through better IT (benefit included in Smarter Working Programme business case)</v>
          </cell>
          <cell r="CQ31" t="str">
            <v>Increased Availability of Tactical Air Mobility FE@R in comparison to legacy C130J fleet.</v>
          </cell>
          <cell r="CR31" t="str">
            <v>Generate the ability to fuse/layer ISTAR capabilities across disparate operating environments.</v>
          </cell>
          <cell r="CS31" t="str">
            <v>Increased lethality enables Strike operations.</v>
          </cell>
          <cell r="CT31" t="str">
            <v>Benefit 2.  Increased lethality enables greater Armd Inf independence on operations</v>
          </cell>
          <cell r="CU31" t="str">
            <v>Reduction in friendly casualties.</v>
          </cell>
          <cell r="CV31" t="str">
            <v>Reduced operating costs for DMS</v>
          </cell>
          <cell r="CW31" t="str">
            <v>Army Reserve capable (enabled and supported) of delivering against specified outputs</v>
          </cell>
          <cell r="CX31" t="str">
            <v>Deliver the largest and most advanced attack submarines ever ordered by the Royal Navy.</v>
          </cell>
          <cell r="CY31" t="str">
            <v>The ability to project 5th Generation Combat Aircraft, capable of operating in contested airspace, f</v>
          </cell>
          <cell r="CZ31" t="str">
            <v>Stockpile savings through common holdings</v>
          </cell>
          <cell r="DA31" t="str">
            <v>Contributes to a 33% reduction in FAA airframe types and associated op and support costs</v>
          </cell>
          <cell r="DC31" t="str">
            <v>Contributes to a 33% reduction in FAA airframe types and associated op and support costs</v>
          </cell>
          <cell r="DE31" t="str">
            <v>2.Replacement of the SK5 PFI contract before 31 Aug 22 to ensure capability continuity.</v>
          </cell>
          <cell r="DF31" t="str">
            <v>Reduced system running costs</v>
          </cell>
          <cell r="DG31" t="str">
            <v>Increased LII Freedom of Action.</v>
          </cell>
          <cell r="DH31" t="str">
            <v>Greater visibility of supply chain costs (enabling improved decision making).</v>
          </cell>
          <cell r="DI31" t="str">
            <v>Provision of fuelling at sea support to the RN in support of FF2020 and out to the 2040's</v>
          </cell>
          <cell r="DJ31" t="str">
            <v>Sustained ATM capability meeting national regulatory standards with increased levels of availability</v>
          </cell>
          <cell r="DK31" t="str">
            <v>Improved recruitment</v>
          </cell>
          <cell r="DL31" t="str">
            <v>Mobility as a way of life to allow access to information where and when it is needed</v>
          </cell>
          <cell r="DM31" t="str">
            <v>Production – ensure the manufacturing capability required to make, support, dismantle and/or dispose of current and future UK warheads.</v>
          </cell>
          <cell r="DN31" t="str">
            <v>Protect the deterrent through the conduct of effective and persistent Anti-Submarine Warfare (ASW).</v>
          </cell>
          <cell r="DO31" t="str">
            <v>The ability to provide Persistent Wide Area Surveillance using on-board sensors.</v>
          </cell>
          <cell r="DP31" t="str">
            <v>The ability to operate a 5th Generation combat aircraft from the maritime environment.</v>
          </cell>
          <cell r="DQ31" t="str">
            <v>Deliver upgraded capability to meet enduring requirement to sustain a credible torpedo capability.</v>
          </cell>
          <cell r="DS31" t="str">
            <v>Reduced cost increase on approved projects - Financial (Non-Cashable)</v>
          </cell>
          <cell r="DT31" t="str">
            <v>Procurement, D&amp;M of T26 contributes to UK economy, employment, export, sustaining build capability.</v>
          </cell>
          <cell r="DU31" t="str">
            <v>Increased agility in ISTAR collection</v>
          </cell>
          <cell r="DV31" t="str">
            <v>Unbroken delivery of JHC attribution, superceding Lynx Mk7/9A, until 2044.</v>
          </cell>
          <cell r="DW31" t="str">
            <v>Achieve a low cost per prisoner place</v>
          </cell>
          <cell r="DX31" t="str">
            <v>Enable wider business change by restructuring existing processes</v>
          </cell>
          <cell r="DY31" t="str">
            <v>Deliver full digital working in the magistrates’ courts and Crown Court</v>
          </cell>
          <cell r="DZ31" t="str">
            <v>Improvement in the enforcement of Orders</v>
          </cell>
          <cell r="EA31" t="str">
            <v>Reduction in spend on the retained internal ICT organisation</v>
          </cell>
          <cell r="EB31" t="str">
            <v>HQ savings  (people and process benefits)</v>
          </cell>
          <cell r="EC31" t="str">
            <v>Savings which legal aid providers will be able to make as a result of the implementation of IDP - agreed with MOJ these are included in the monetised benefits profile.</v>
          </cell>
          <cell r="ED31" t="str">
            <v>Improving Efficiency in Legal Aid provisions</v>
          </cell>
          <cell r="EE31" t="str">
            <v xml:space="preserve">Considerable usability improvements </v>
          </cell>
          <cell r="EF31" t="str">
            <v>To deliver an overall reduction in spend over the lifetime of the programme in public sector prisons by £550 million with ongoing annualised savings of £306 million (15%) against a 2012/13 baseline.</v>
          </cell>
          <cell r="EG31" t="str">
            <v>Increase % of Young People leaving an STC having made educational progress</v>
          </cell>
          <cell r="EH31" t="str">
            <v>To negotiate value for money third party supply contracts for future delivery of shared services to MoJ through exploiting established cross government framework contracts offering scale economies.</v>
          </cell>
          <cell r="EI31" t="str">
            <v>Our Operating Model will ensure our resource is in the right place, when and where we need it, working to consistent and interoperable standards.</v>
          </cell>
          <cell r="EJ31" t="str">
            <v>Benefit to local government. Valued at £174m (£166m last Qtr return - figures updated, no change to methodology) annually e.g. School planning, local capital schemes plus unquantified uses  e.g. emergency service planning</v>
          </cell>
        </row>
        <row r="32">
          <cell r="B32" t="str">
            <v>Non-Monetised Benefit</v>
          </cell>
          <cell r="C32" t="str">
            <v>Non-Monetised Benefit</v>
          </cell>
          <cell r="D32" t="str">
            <v>Non-Monetised Benefit</v>
          </cell>
          <cell r="E32" t="str">
            <v>Monetised Benefit</v>
          </cell>
          <cell r="F32" t="str">
            <v>Non-Monetised Benefit</v>
          </cell>
          <cell r="G32" t="str">
            <v>Non-Monetised Benefit</v>
          </cell>
          <cell r="H32" t="str">
            <v>Non-Monetised Benefit</v>
          </cell>
          <cell r="I32" t="str">
            <v>N/A</v>
          </cell>
          <cell r="J32" t="str">
            <v>Monetised Benefit</v>
          </cell>
          <cell r="K32" t="str">
            <v>Monetised Benefit</v>
          </cell>
          <cell r="L32" t="str">
            <v>Monetised Benefit</v>
          </cell>
          <cell r="M32" t="str">
            <v>Monetised Benefit</v>
          </cell>
          <cell r="N32" t="str">
            <v>Monetised Benefit</v>
          </cell>
          <cell r="O32" t="str">
            <v>Monetised Benefit</v>
          </cell>
          <cell r="P32" t="str">
            <v>N/A</v>
          </cell>
          <cell r="Q32" t="str">
            <v>Monetised Benefit</v>
          </cell>
          <cell r="R32" t="str">
            <v>Non-Monetised Benefit</v>
          </cell>
          <cell r="S32" t="str">
            <v>Monetised Benefit</v>
          </cell>
          <cell r="T32" t="str">
            <v>Non-Monetised Benefit</v>
          </cell>
          <cell r="U32" t="str">
            <v>Non-Monetised Benefit</v>
          </cell>
          <cell r="V32" t="str">
            <v>Non-Monetised Benefit</v>
          </cell>
          <cell r="W32" t="str">
            <v>Monetised Benefit</v>
          </cell>
          <cell r="X32" t="str">
            <v>Monetised Benefit</v>
          </cell>
          <cell r="Y32" t="str">
            <v>Monetised Benefit</v>
          </cell>
          <cell r="Z32" t="str">
            <v>Monetised Benefit</v>
          </cell>
          <cell r="AA32" t="str">
            <v>Monetised Benefit</v>
          </cell>
          <cell r="AB32" t="str">
            <v>Monetised Benefit</v>
          </cell>
          <cell r="AC32" t="str">
            <v>Monetised Benefit</v>
          </cell>
          <cell r="AD32" t="str">
            <v>Monetised Benefit</v>
          </cell>
          <cell r="AE32" t="str">
            <v>Monetised Benefit</v>
          </cell>
          <cell r="AF32" t="str">
            <v>Non-Monetised Benefit</v>
          </cell>
          <cell r="AG32" t="str">
            <v>Non-Monetised Benefit</v>
          </cell>
          <cell r="AH32" t="str">
            <v>Non-Monetised Benefit</v>
          </cell>
          <cell r="AI32" t="str">
            <v>Monetised Benefit</v>
          </cell>
          <cell r="AJ32" t="str">
            <v>Monetised Benefit</v>
          </cell>
          <cell r="AK32" t="str">
            <v>Monetised Benefit</v>
          </cell>
          <cell r="AL32" t="str">
            <v>Monetised Benefit</v>
          </cell>
          <cell r="AM32" t="str">
            <v>Monetised Benefit</v>
          </cell>
          <cell r="AN32" t="str">
            <v>Monetised Benefit</v>
          </cell>
          <cell r="AO32" t="str">
            <v>Monetised Benefit</v>
          </cell>
          <cell r="AP32" t="str">
            <v>Monetised Benefit</v>
          </cell>
          <cell r="AQ32" t="str">
            <v>Monetised Benefit</v>
          </cell>
          <cell r="AR32" t="str">
            <v>N/A</v>
          </cell>
          <cell r="AS32" t="str">
            <v>Non-Monetised Benefit</v>
          </cell>
          <cell r="AT32" t="str">
            <v>Non-Monetised Benefit</v>
          </cell>
          <cell r="AU32" t="str">
            <v>Monetised Benefit</v>
          </cell>
          <cell r="AV32" t="str">
            <v>Monetised Benefit</v>
          </cell>
          <cell r="AW32" t="str">
            <v>Non-Monetised Benefit</v>
          </cell>
          <cell r="AX32" t="str">
            <v>Non-Monetised Benefit</v>
          </cell>
          <cell r="AY32" t="str">
            <v>Non-Monetised Benefit</v>
          </cell>
          <cell r="AZ32" t="str">
            <v>Monetised Benefit</v>
          </cell>
          <cell r="BA32" t="str">
            <v>Non-Monetised Benefit</v>
          </cell>
          <cell r="BB32" t="str">
            <v>Monetised Benefit</v>
          </cell>
          <cell r="BC32" t="str">
            <v>Non-Monetised Benefit</v>
          </cell>
          <cell r="BD32" t="str">
            <v>Non-Monetised Benefit</v>
          </cell>
          <cell r="BE32" t="str">
            <v>Non-Monetised Benefit</v>
          </cell>
          <cell r="BF32" t="str">
            <v>Monetised Benefit</v>
          </cell>
          <cell r="BG32" t="str">
            <v>Non-Monetised Benefit</v>
          </cell>
          <cell r="BH32" t="str">
            <v>Non-Monetised Benefit</v>
          </cell>
          <cell r="BI32" t="str">
            <v>Non-Monetised Benefit</v>
          </cell>
          <cell r="BJ32" t="str">
            <v>Monetised Benefit</v>
          </cell>
          <cell r="BK32" t="str">
            <v>Monetised Benefit</v>
          </cell>
          <cell r="BL32" t="str">
            <v>Monetised Benefit</v>
          </cell>
          <cell r="BM32" t="str">
            <v>Monetised Benefit</v>
          </cell>
          <cell r="BN32" t="str">
            <v>Monetised Benefit</v>
          </cell>
          <cell r="BO32" t="str">
            <v>Monetised Benefit</v>
          </cell>
          <cell r="BP32" t="str">
            <v>Monetised Benefit</v>
          </cell>
          <cell r="BQ32" t="str">
            <v>Non-Monetised Benefit</v>
          </cell>
          <cell r="BR32" t="str">
            <v>Monetised Benefit</v>
          </cell>
          <cell r="BS32" t="str">
            <v>Non-Monetised Benefit</v>
          </cell>
          <cell r="BT32" t="str">
            <v>Non-Monetised Benefit</v>
          </cell>
          <cell r="BU32" t="str">
            <v>Non-Monetised Benefit</v>
          </cell>
          <cell r="BV32" t="str">
            <v>Non-Monetised Benefit</v>
          </cell>
          <cell r="BW32" t="str">
            <v>Non-Monetised Benefit</v>
          </cell>
          <cell r="BX32" t="str">
            <v>Monetised Benefit</v>
          </cell>
          <cell r="BY32" t="str">
            <v>Non-Monetised Benefit</v>
          </cell>
          <cell r="BZ32" t="str">
            <v>Non-Monetised Benefit</v>
          </cell>
          <cell r="CA32" t="str">
            <v>Monetised Benefit</v>
          </cell>
          <cell r="CB32" t="str">
            <v>Non-Monetised Benefit</v>
          </cell>
          <cell r="CC32" t="str">
            <v>Monetised Benefit</v>
          </cell>
          <cell r="CD32" t="str">
            <v>Monetised Benefit</v>
          </cell>
          <cell r="CE32" t="str">
            <v>Monetised Benefit</v>
          </cell>
          <cell r="CF32" t="str">
            <v>Non-Monetised Benefit</v>
          </cell>
          <cell r="CG32" t="str">
            <v>Monetised Benefit</v>
          </cell>
          <cell r="CH32" t="str">
            <v>Non-Monetised Benefit</v>
          </cell>
          <cell r="CI32" t="str">
            <v>Non-Monetised Benefit</v>
          </cell>
          <cell r="CJ32" t="str">
            <v>Monetised Benefit</v>
          </cell>
          <cell r="CK32" t="str">
            <v>Monetised Benefit</v>
          </cell>
          <cell r="CL32" t="str">
            <v>Monetised Benefit</v>
          </cell>
          <cell r="CM32" t="str">
            <v>Monetised Benefit</v>
          </cell>
          <cell r="CN32" t="str">
            <v>Non-Monetised Benefit</v>
          </cell>
          <cell r="CO32" t="str">
            <v>Non-Monetised Benefit</v>
          </cell>
          <cell r="CP32" t="str">
            <v>Monetised Benefit</v>
          </cell>
          <cell r="CQ32" t="str">
            <v>Non-Monetised</v>
          </cell>
          <cell r="CR32" t="str">
            <v>Non-Monetised</v>
          </cell>
          <cell r="CS32" t="str">
            <v>Non-Monetised</v>
          </cell>
          <cell r="CT32" t="str">
            <v>Non-Monetised</v>
          </cell>
          <cell r="CU32" t="str">
            <v>Non-Monetised</v>
          </cell>
          <cell r="CV32" t="str">
            <v>Monetised</v>
          </cell>
          <cell r="CW32" t="str">
            <v>Non-Monetised</v>
          </cell>
          <cell r="CX32" t="str">
            <v>Non-Monetised</v>
          </cell>
          <cell r="CY32" t="str">
            <v>Non-Monetised</v>
          </cell>
          <cell r="CZ32" t="str">
            <v>Monetised</v>
          </cell>
          <cell r="DA32" t="str">
            <v>Monetised</v>
          </cell>
          <cell r="DC32" t="str">
            <v>Monetised</v>
          </cell>
          <cell r="DE32" t="str">
            <v>Non-Monetised</v>
          </cell>
          <cell r="DF32" t="str">
            <v>Monetised</v>
          </cell>
          <cell r="DG32" t="str">
            <v>Non-Monetised</v>
          </cell>
          <cell r="DH32" t="str">
            <v>Non-Monetised</v>
          </cell>
          <cell r="DI32" t="str">
            <v>Non-Monetised</v>
          </cell>
          <cell r="DJ32" t="str">
            <v>Non-Monetised</v>
          </cell>
          <cell r="DK32" t="str">
            <v>Non-Monetised</v>
          </cell>
          <cell r="DL32" t="str">
            <v>non-Monetised</v>
          </cell>
          <cell r="DM32" t="str">
            <v>Non-Monetised</v>
          </cell>
          <cell r="DN32" t="str">
            <v>Non-Monetised</v>
          </cell>
          <cell r="DO32" t="str">
            <v>Non-Monetised</v>
          </cell>
          <cell r="DP32" t="str">
            <v>Non-Monetised</v>
          </cell>
          <cell r="DQ32" t="str">
            <v>Non-Monetised</v>
          </cell>
          <cell r="DS32" t="str">
            <v>Non-Monetised</v>
          </cell>
          <cell r="DT32" t="str">
            <v>Monetised</v>
          </cell>
          <cell r="DU32" t="str">
            <v>Non-Monetised</v>
          </cell>
          <cell r="DV32" t="str">
            <v>Non-Monetised</v>
          </cell>
          <cell r="DW32" t="str">
            <v>Monetised Benefit</v>
          </cell>
          <cell r="DX32" t="str">
            <v>Monetised Benefit</v>
          </cell>
          <cell r="DY32" t="str">
            <v>Monetised Benefit</v>
          </cell>
          <cell r="DZ32" t="str">
            <v>Non-Monetised Benefit</v>
          </cell>
          <cell r="EA32" t="str">
            <v>Monetised Benefit</v>
          </cell>
          <cell r="EB32" t="str">
            <v>Monetised Benefit</v>
          </cell>
          <cell r="EC32" t="str">
            <v>Non-Monetised Benefit</v>
          </cell>
          <cell r="ED32" t="str">
            <v>Non-Monetised Benefit</v>
          </cell>
          <cell r="EE32" t="str">
            <v>Non-Monetised Benefit</v>
          </cell>
          <cell r="EF32" t="str">
            <v>Monetised Benefit</v>
          </cell>
          <cell r="EG32" t="str">
            <v>Non-Monetised Benefit</v>
          </cell>
          <cell r="EH32" t="str">
            <v>Monetised Benefit</v>
          </cell>
          <cell r="EI32" t="str">
            <v>Non-Monetised Benefit</v>
          </cell>
          <cell r="EJ32" t="str">
            <v>Monetised Benefit</v>
          </cell>
        </row>
        <row r="33">
          <cell r="B33" t="str">
            <v>It is necessary to ensure the proceeds represent VfM for the taxpayer.</v>
          </cell>
          <cell r="C33" t="str">
            <v>Consolidate the Local Land Charges Register into one central digital register and provide electronic searches</v>
          </cell>
          <cell r="D33" t="str">
            <v>Maintain UK 's leading position in Polar science.</v>
          </cell>
          <cell r="E33" t="str">
            <v>Value for Money to the UK taxpayer.  See benefits narrative section at 9.21</v>
          </cell>
          <cell r="F33" t="str">
            <v>Attraction and retention of talent</v>
          </cell>
          <cell r="G33" t="str">
            <v>Talent is deployed where need and value to be extracted is greatest</v>
          </cell>
          <cell r="H33" t="str">
            <v>3. Provide the ability to work collaboratively at SECRET across departmental boundaries.  This will improve the efficiency and the effectiveness of cross-Whitehall working.</v>
          </cell>
          <cell r="I33" t="str">
            <v>Success rate: 90% for services using GOV.UK Verify (from 50% in April 2015)</v>
          </cell>
          <cell r="J33" t="str">
            <v>Standardising the approaches to the provision of common technology, security and building services drives efficiency savings in estate operating costs</v>
          </cell>
          <cell r="K33" t="str">
            <v>Offering value for money and attractive services to other central Government users that delivers wider Government growth.</v>
          </cell>
          <cell r="L33" t="str">
            <v>Terminal Value - Assumed Terminal Value of the SSCL business to HMG on the sale of its shareholding at any point where it decided to exit the joint venture</v>
          </cell>
          <cell r="M33" t="str">
            <v>Cross Government Portfolio Management - Optimising asset utilisation across departments (and potentially the wider public sector) and across the different land and property portfolios</v>
          </cell>
          <cell r="N33" t="str">
            <v>Savings as a result of re-procurement of Print services through CCS approved Print frameworks</v>
          </cell>
          <cell r="O33" t="str">
            <v xml:space="preserve">Reduced Handset Costs to Consumers as it will be possible for manufacturers to sell a standard product that will work throughout the world. </v>
          </cell>
          <cell r="P33" t="str">
            <v>Blythe House is released for housing which will contribute to the government's housing targetsand drive to release public land for housing</v>
          </cell>
          <cell r="Q33" t="str">
            <v>Rise in employment of approximately 20,000 jobs attributable to the publicly funded intervention due to broadband availability and take-up.</v>
          </cell>
          <cell r="R33" t="str">
            <v>Access to Governement and Local Authority digital services which provide their services via mobile connectivity routes.</v>
          </cell>
          <cell r="S33" t="str">
            <v xml:space="preserve">Education and learning: Tate aims to inspire the public in new ways of learning through art.  </v>
          </cell>
          <cell r="T33" t="str">
            <v>Jobs created</v>
          </cell>
          <cell r="U33" t="str">
            <v>Support for the NDA’s mission to decommission existing civil nuclear facilities</v>
          </cell>
          <cell r="V33" t="str">
            <v>Outcome/output benefits as defined in the Client Specification.</v>
          </cell>
          <cell r="X33" t="str">
            <v>To promote effective competition in all relevant markets (energy supply, meter provision and energy services and home automation)</v>
          </cell>
          <cell r="Y33" t="str">
            <v>Enhance customer satisfaction on the CAP services provided by DEFRA and the delivery bodies</v>
          </cell>
          <cell r="Z33" t="str">
            <v xml:space="preserve">Align with Government digital and technology strategies and facilitate compliance with the Governments' "Digital by Default" initiative. </v>
          </cell>
          <cell r="AA33" t="str">
            <v>To obtain 3rd party contributions to the works wherever possible through negotiations with developers, landowners, riparian owners and Local Authorities.</v>
          </cell>
          <cell r="AC33" t="str">
            <v>Increase the availability and flexibility of childcare</v>
          </cell>
          <cell r="AD33" t="str">
            <v>Reducing the maintainance and repair costs to the school estate</v>
          </cell>
          <cell r="AE33" t="str">
            <v>Reduced maintenance costs.</v>
          </cell>
          <cell r="AF33" t="str">
            <v>UK Government avoid the cost of replacing the Royal Mail Ship St Helena and the island's Bulk Fuel Installation</v>
          </cell>
          <cell r="AG33" t="str">
            <v>Connect People</v>
          </cell>
          <cell r="AH33" t="str">
            <v>Cultural Heritage</v>
          </cell>
          <cell r="AI33" t="str">
            <v>Wider economic impact: (i) agglomeration - formation of economic clusters/agglomerations around airports - knowledge spillovers, labour pooling and lower transport cos</v>
          </cell>
          <cell r="AJ33" t="str">
            <v>Enhancing accessibility for those with restricted mobility.</v>
          </cell>
          <cell r="AK33" t="str">
            <v>Providing more capacity for travelling into and out of London</v>
          </cell>
          <cell r="AL33" t="str">
            <v>Improve passenger experience</v>
          </cell>
          <cell r="AM33" t="str">
            <v>Economic growth: Be an engine for growth that will generate jobs, rebalance the economy and secure the country's future prosperity</v>
          </cell>
          <cell r="AN33" t="str">
            <v>Local air quality improved as travellers choose rail)</v>
          </cell>
          <cell r="AO33" t="str">
            <v>Accessible and integrated network</v>
          </cell>
          <cell r="AP33" t="str">
            <v>Reduced costs of operating passenger services</v>
          </cell>
          <cell r="AQ33" t="str">
            <v>Non-Rail user impacts</v>
          </cell>
          <cell r="AR33" t="str">
            <v>Increased capacity and improved demand planning, alongside the development of existing markets and the cultivation of new ones.</v>
          </cell>
          <cell r="AS33" t="str">
            <v>Improving average flying speeds</v>
          </cell>
          <cell r="AT33" t="str">
            <v>Reducing significantly the management time and attention devoted to, and the need for future up-front capital investment in shared services provision ("reduce demands on DfT")</v>
          </cell>
          <cell r="AU33" t="str">
            <v>To improve safety at key stations by reducing crowding</v>
          </cell>
          <cell r="AV33" t="str">
            <v>Better station environment at Blackfriars, London Bridge and Farringdon</v>
          </cell>
          <cell r="AW33" t="str">
            <v>Enable new scientific discovery and medical insights</v>
          </cell>
          <cell r="AX33" t="str">
            <v>To proactively support the collection and linkage of data with existing and new data collections</v>
          </cell>
          <cell r="AY33" t="str">
            <v>Reduced absence from work due to illness or to care for someone with flu</v>
          </cell>
          <cell r="AZ33" t="str">
            <v>Provide health professionals and patients with better access to information using secure and up-to-date healthcare records to improve quality and equity of access</v>
          </cell>
          <cell r="BB33" t="str">
            <v>Improve efficiency and effectiveness of the prescribing and dispensing process</v>
          </cell>
          <cell r="BC33" t="str">
            <v>Support delivery of efficiency savings in General Practice by facilitating better use of existing GP IT and by adopting more mobile working technology and patient facing transactional services over the life of this investment</v>
          </cell>
          <cell r="BD33" t="str">
            <v>By the provision of smaller contracts to enable SME's to deliver some services</v>
          </cell>
          <cell r="BE33" t="str">
            <v>Delivery of efficiencies within the youth and criminal justice systems</v>
          </cell>
          <cell r="BF33" t="str">
            <v>To develop and deliver a service, by March 2017, whereby commissioners are no longer reliant on temporary arrangements and have the right legal basis and access to the level of data necessary to fulfil their statutory duties.</v>
          </cell>
          <cell r="BG33" t="str">
            <v>Ensuring the health and social care systems are ready to provide treatment and support for the large numbers suffering from influenza</v>
          </cell>
          <cell r="BH33" t="str">
            <v>Clinical &amp; Patients - Improved patients’ experience.</v>
          </cell>
          <cell r="BI33" t="str">
            <v>Operate - allowing and incentivising the supplier to make continuous improvement to the current system</v>
          </cell>
          <cell r="BJ33" t="str">
            <v>September 2017 – 80% GP to 1st Outpatient referrals through NHS e-RS</v>
          </cell>
          <cell r="BK33" t="str">
            <v>Reduction in staff time through provision of secure services for Instant Messaging, Presence, Document storage, Document and Desktop Sharing and Social Media functionality</v>
          </cell>
          <cell r="BL33" t="str">
            <v>Deliver agility, flexibility, and incentivisation through the optimum commercial model.</v>
          </cell>
          <cell r="BM33" t="str">
            <v>Reduction in unnecessary appointments</v>
          </cell>
          <cell r="BN33" t="str">
            <v>To facilitate the creation of a more cohesive and productive national public health science function, that adds more value and better supports PHE to deliver its mission.</v>
          </cell>
          <cell r="BO33" t="str">
            <v>To create efficient service operations to minimise costs.</v>
          </cell>
          <cell r="BP33" t="str">
            <v>DWP will have an independent common development platform to take control of applications lifecycle management</v>
          </cell>
          <cell r="BQ33" t="str">
            <v>Deliver a proportionate employer compliance regime - run by the Pension Regulator to support these measures.</v>
          </cell>
          <cell r="BR33" t="str">
            <v>On completion of case closure activity in early 2019, the supporting Legacy IT systems will be shut down and decommissioned.</v>
          </cell>
          <cell r="BS33" t="str">
            <v>Agree and implement DWP's location strategy, optimising alignment with the DWP organisation design; the cross Government hub strategy and synergy with the Government Procurement Strategy</v>
          </cell>
          <cell r="BT33" t="str">
            <v xml:space="preserve">To deliver systematic controls across the benefit and credit systems, adapting processes and implementing systems to reduce fraud, error and debt by the end of the Programme. </v>
          </cell>
          <cell r="BU33" t="str">
            <v>Building core infrastructure in CHS first and then refreshing the assets into the new CHS environment provides the safest way to migrate the Department's critical assets with minimal risk.</v>
          </cell>
          <cell r="BV33" t="str">
            <v xml:space="preserve">DEL WTE savings in HMRC due to no longer tracking Contracting Out memberships. </v>
          </cell>
          <cell r="BW33" t="str">
            <v>To deliver a service that is dynamic and transparent- PIP will deliver regular, objective and consistent assessments and decisions to ensure awards are made based on people's needs, enabling them to lead full and inclusive lives</v>
          </cell>
          <cell r="BX33" t="str">
            <v>Preventing Fraud and Error – Universal Credit represents a transformation in our ability to prevent, identify and correct fraud and error at the earliest opportunity</v>
          </cell>
          <cell r="BY33" t="str">
            <v>To provide an enhanced consular service</v>
          </cell>
          <cell r="BZ33" t="str">
            <v>To ensure each One HMG partner is directly responsible for its own movement costs and management fees</v>
          </cell>
          <cell r="CA33" t="str">
            <v>Greater speed, stability and reliability reducing time lost to IT issues and increasing productivity.</v>
          </cell>
          <cell r="CB33" t="str">
            <v>Creation of modern, robust flexibility better able to adapt to changing operational requirements including a level of open planning and 8:10 flexible working</v>
          </cell>
          <cell r="CC33" t="str">
            <v>Enable the delivery of a digital platform - IT savings</v>
          </cell>
          <cell r="CD33" t="str">
            <v>External CDEL Development costs reduction</v>
          </cell>
          <cell r="CE33" t="str">
            <v xml:space="preserve">FTE Saving (Efficiency saving) </v>
          </cell>
          <cell r="CF33" t="str">
            <v>The expected outcome for government is to make affordable childcare available to a greater percentage of the population, reducing the barrier of the high cost of childcare and supporting parents in the decision to go out to work or work more hours if they want to. Further work on detailed outcomes and success measures will be included in the full business case. Further information on critical success factors and measures is included in FBC V2.0.</v>
          </cell>
          <cell r="CG33" t="str">
            <v>Overt Acquisition: Improve automated CD acquisition capability.</v>
          </cell>
          <cell r="CH33" t="str">
            <v xml:space="preserve">Running cost savings  over the life of the contract through reduction in running costs </v>
          </cell>
          <cell r="CI33" t="str">
            <v>Scaleable, flexible IT system - future proof</v>
          </cell>
          <cell r="CJ33" t="str">
            <v>Ability to track individuals in and out of the UK, and thus reducing levels of benefit fraud and tax avoidance</v>
          </cell>
          <cell r="CK33" t="str">
            <v>Supplier cost savings</v>
          </cell>
          <cell r="CL33" t="str">
            <v>Other user savings: The benefit to other users outside the emergency services arising from the difference between what they would expect to pay for Airwave compared to ESN.</v>
          </cell>
          <cell r="CM33" t="str">
            <v>3. Reduce combined operating costs of IABS and IDENT1 like-for-like service. Ensure there is greater user efficiency and a reduction in costs for users</v>
          </cell>
          <cell r="CN33" t="str">
            <v xml:space="preserve">Reduction in paper handling with intent of digital by default. </v>
          </cell>
          <cell r="CO33" t="str">
            <v>Improved work life balance / staff wellbeing and increased staff satisfaction / reduced absenteeism</v>
          </cell>
          <cell r="CP33" t="str">
            <v>Key enabler for 'Smarter Working' programme which delivers benfits in excess of £100m</v>
          </cell>
          <cell r="CQ33" t="str">
            <v>Sustained capability to perform Primary Specialist Tactical AT tasks.</v>
          </cell>
          <cell r="CR33" t="str">
            <v>Improve Situational Awareness from the Strategic to Tactical operating environment.</v>
          </cell>
          <cell r="CS33" t="str">
            <v>Increased survivability enables Strike and Find operations.</v>
          </cell>
          <cell r="CT33" t="str">
            <v>Benefit 3.  Increased survivability enables full spectrum operations</v>
          </cell>
          <cell r="CU33" t="str">
            <v>Increase in enemy casualties.</v>
          </cell>
          <cell r="CV33" t="str">
            <v>Reduced operating costs for DIO - utilities, leases for Germany estate, Soft FM and Hard FM</v>
          </cell>
          <cell r="CW33" t="str">
            <v>Army Reserve grown and stabilised._x000D_
Army Reserve grown and stabilised._x000D_
Army Reserve grown and stabi</v>
          </cell>
          <cell r="CX33" t="str">
            <v>Improved capability for world-wide operations, greater firepower, better comms, higher standard acco</v>
          </cell>
          <cell r="CY33" t="str">
            <v>The preservation of an air component of LitM within the MTG</v>
          </cell>
          <cell r="CZ33" t="str">
            <v>Common support equipment</v>
          </cell>
          <cell r="DA33" t="str">
            <v>Faster Payments</v>
          </cell>
          <cell r="DC33" t="str">
            <v>Approximate 7% overall mission system enhancement compared to SKASac due to technological advances</v>
          </cell>
          <cell r="DE33" t="str">
            <v>3. A sustainment satellite operational by Jun 25 to sustain and extend current capability to 2028.</v>
          </cell>
          <cell r="DF33" t="str">
            <v>Reduced cost of training</v>
          </cell>
          <cell r="DG33" t="str">
            <v>Increased Op Advantage - Carrier Strike Capability Regenerated.</v>
          </cell>
          <cell r="DH33" t="str">
            <v>Improved performance across the supply chain.</v>
          </cell>
          <cell r="DI33" t="str">
            <v>Fuel efficiency, environmental protection and reduced operating costs of modern tonnage</v>
          </cell>
          <cell r="DJ33" t="str">
            <v>Realisation of planned (through life) ATM support cost reductions.</v>
          </cell>
          <cell r="DK33" t="str">
            <v>Greater Responsiveness to change</v>
          </cell>
          <cell r="DL33" t="str">
            <v>Secure cloud based applications to support storage of operational and corporate data</v>
          </cell>
          <cell r="DM33" t="str">
            <v>Systems Engineering – ensure the consideration of all wider nuclear deterrent requirements (i.e. threat reduction, operational analysis)</v>
          </cell>
          <cell r="DN33" t="str">
            <v>Protect the UK from sub-surface threats through the conduct of effective and persistent Anti-Submari</v>
          </cell>
          <cell r="DO33" t="str">
            <v>The ability to respond within the activation times directed by Defence Strategic Direction.</v>
          </cell>
          <cell r="DP33" t="str">
            <v>The ability to operate the air component of Littoral Manoeuvre.</v>
          </cell>
          <cell r="DQ33" t="str">
            <v>Contribute to the Astute Class Programme meeting KURs for Battlespace Dominance and Survivability.</v>
          </cell>
          <cell r="DS33" t="str">
            <v>Reduced late stage cancellations - Financial (Non-Cashable)</v>
          </cell>
          <cell r="DU33" t="str">
            <v>Improved management of accurate Joint Effects, both lethal and non-lethal</v>
          </cell>
          <cell r="DV33" t="str">
            <v>Reduced procurement and through life costs through Single Prime, Single Support and Training Solutio</v>
          </cell>
          <cell r="DW33" t="str">
            <v>Be operationally deliverable, providing a safe, secure, and decent prison within the agreed specifications</v>
          </cell>
          <cell r="DX33" t="str">
            <v>Businesses respond flexibly to future IT change without the cost of architecture constraints imposed by existing IT</v>
          </cell>
          <cell r="DY33" t="str">
            <v>Support the defence to work digitally in line with the new LAA contracts</v>
          </cell>
          <cell r="DZ33" t="str">
            <v>Reducing environmental impact of the contracts</v>
          </cell>
          <cell r="EA33" t="str">
            <v>A reduction in technology refresh expenditure of up to 80% compared with similar spend in the spending review period prior to SR10</v>
          </cell>
          <cell r="EB33" t="str">
            <v>Estates savings (people and operational cost benefits)</v>
          </cell>
          <cell r="EC33" t="str">
            <v>Cost avoidance associated with replacing the existing CIS IT system - agreed with MoJ these are excluded from the monetised benefits profile as they are non-recurring.</v>
          </cell>
          <cell r="ED33" t="str">
            <v>Improving public confidence in the provision of legal aid funds</v>
          </cell>
          <cell r="EE33" t="str">
            <v xml:space="preserve">Refreshed desktop and printer hardware </v>
          </cell>
          <cell r="EF33" t="str">
            <v>To ensure that these changes support the safety, security, and decency of public prisons within the agreed specifications.</v>
          </cell>
          <cell r="EG33" t="str">
            <v>Increase % of Young People in ETE on release from an STC</v>
          </cell>
          <cell r="EH33" t="str">
            <v xml:space="preserve"> To ensure MoJ client departments and existing external SSO clients continue to have reliable and access to the comprehensive range of supported HR, Finance, Payroll and Procurement transactional back office services that support the efficient running of their priority frontline operations;</v>
          </cell>
          <cell r="EI33" t="str">
            <v>Our Operating Model will ensure our resource is used to best effect by equipping our officers with the most appropriate skills, technology, tools and processes.</v>
          </cell>
          <cell r="EJ33" t="str">
            <v>Benefit to wider economy. Valued at £285m (£312m last Qtr return - figures updated, no change to methodology) annually e.g. Store location planning, market research, financial services plus unquantified e.g. mobile phone service planning.</v>
          </cell>
        </row>
        <row r="34">
          <cell r="B34" t="str">
            <v>Non-Monetised Benefit</v>
          </cell>
          <cell r="C34" t="str">
            <v>Non-Monetised Benefit</v>
          </cell>
          <cell r="D34" t="str">
            <v>Non-Monetised Benefit</v>
          </cell>
          <cell r="E34" t="str">
            <v>Monetised Benefit</v>
          </cell>
          <cell r="F34" t="str">
            <v>Non-Monetised Benefit</v>
          </cell>
          <cell r="G34" t="str">
            <v>Non-Monetised Benefit</v>
          </cell>
          <cell r="H34" t="str">
            <v>Non-Monetised Benefit</v>
          </cell>
          <cell r="I34" t="str">
            <v>N/A</v>
          </cell>
          <cell r="J34" t="str">
            <v>Monetised Benefit</v>
          </cell>
          <cell r="K34" t="str">
            <v>Monetised Benefit</v>
          </cell>
          <cell r="L34" t="str">
            <v>Monetised Benefit</v>
          </cell>
          <cell r="M34" t="str">
            <v>Monetised Benefit</v>
          </cell>
          <cell r="N34" t="str">
            <v>Monetised Benefit</v>
          </cell>
          <cell r="O34" t="str">
            <v>Monetised Benefit</v>
          </cell>
          <cell r="P34" t="str">
            <v>N/A</v>
          </cell>
          <cell r="Q34" t="str">
            <v>Non-Monetised Benefit</v>
          </cell>
          <cell r="R34" t="str">
            <v>Non-Monetised Benefit</v>
          </cell>
          <cell r="S34" t="str">
            <v>Non-Monetised Benefit</v>
          </cell>
          <cell r="T34" t="str">
            <v>N/A</v>
          </cell>
          <cell r="U34" t="str">
            <v>Non-Monetised Benefit</v>
          </cell>
          <cell r="V34" t="str">
            <v>Non-Monetised Benefit</v>
          </cell>
          <cell r="X34" t="str">
            <v>Non-Monetised Benefit</v>
          </cell>
          <cell r="Y34" t="str">
            <v>Non-Monetised Benefit</v>
          </cell>
          <cell r="Z34" t="str">
            <v>Non-Monetised Benefit</v>
          </cell>
          <cell r="AA34" t="str">
            <v>Monetised Benefit</v>
          </cell>
          <cell r="AC34" t="str">
            <v>Non-Monetised Benefit</v>
          </cell>
          <cell r="AD34" t="str">
            <v>Monetised Benefit</v>
          </cell>
          <cell r="AE34" t="str">
            <v>Monetised Benefit</v>
          </cell>
          <cell r="AF34" t="str">
            <v>Monetised Benefit</v>
          </cell>
          <cell r="AG34" t="str">
            <v>Non-Monetised Benefit</v>
          </cell>
          <cell r="AH34" t="str">
            <v>Non-Monetised Benefit</v>
          </cell>
          <cell r="AI34" t="str">
            <v>Monetised Benefit</v>
          </cell>
          <cell r="AJ34" t="str">
            <v>Non-Monetised Benefit</v>
          </cell>
          <cell r="AK34" t="str">
            <v>Monetised Benefit</v>
          </cell>
          <cell r="AL34" t="str">
            <v>Monetised Benefit</v>
          </cell>
          <cell r="AM34" t="str">
            <v>Monetised Benefit</v>
          </cell>
          <cell r="AN34" t="str">
            <v>Monetised Benefit</v>
          </cell>
          <cell r="AO34" t="str">
            <v>Non-Monetised Benefit</v>
          </cell>
          <cell r="AP34" t="str">
            <v>Monetised Benefit</v>
          </cell>
          <cell r="AQ34" t="str">
            <v>Monetised Benefit</v>
          </cell>
          <cell r="AR34" t="str">
            <v>N/A</v>
          </cell>
          <cell r="AS34" t="str">
            <v>Non-Monetised Benefit</v>
          </cell>
          <cell r="AT34" t="str">
            <v>Monetised Benefit</v>
          </cell>
          <cell r="AU34" t="str">
            <v>Non-Monetised Benefit</v>
          </cell>
          <cell r="AV34" t="str">
            <v>Monetised Benefit</v>
          </cell>
          <cell r="AW34" t="str">
            <v>Non-Monetised Benefit</v>
          </cell>
          <cell r="AX34" t="str">
            <v>Monetised Benefit</v>
          </cell>
          <cell r="AY34" t="str">
            <v>Monetised Benefit</v>
          </cell>
          <cell r="AZ34" t="str">
            <v>Non-Monetised Benefit</v>
          </cell>
          <cell r="BA34" t="str">
            <v>N/A</v>
          </cell>
          <cell r="BB34" t="str">
            <v>Monetised Benefit</v>
          </cell>
          <cell r="BC34" t="str">
            <v>Non-Monetised Benefit</v>
          </cell>
          <cell r="BD34" t="str">
            <v>Non-Monetised Benefit</v>
          </cell>
          <cell r="BE34" t="str">
            <v>Non-Monetised Benefit</v>
          </cell>
          <cell r="BF34" t="str">
            <v>Monetised Benefit</v>
          </cell>
          <cell r="BG34" t="str">
            <v>Non-Monetised Benefit</v>
          </cell>
          <cell r="BH34" t="str">
            <v>Non-Monetised Benefit</v>
          </cell>
          <cell r="BI34" t="str">
            <v>Non-Monetised Benefit</v>
          </cell>
          <cell r="BJ34" t="str">
            <v>Monetised Benefit</v>
          </cell>
          <cell r="BK34" t="str">
            <v>Monetised Benefit</v>
          </cell>
          <cell r="BL34" t="str">
            <v>Monetised Benefit</v>
          </cell>
          <cell r="BM34" t="str">
            <v>N/A</v>
          </cell>
          <cell r="BN34" t="str">
            <v>Monetised Benefit</v>
          </cell>
          <cell r="BO34" t="str">
            <v>Monetised Benefit</v>
          </cell>
          <cell r="BP34" t="str">
            <v>Non-Monetised Benefit</v>
          </cell>
          <cell r="BQ34" t="str">
            <v>Non-Monetised Benefit</v>
          </cell>
          <cell r="BR34" t="str">
            <v>Monetised Benefit</v>
          </cell>
          <cell r="BS34" t="str">
            <v>Monetised Benefit</v>
          </cell>
          <cell r="BT34" t="str">
            <v>Non-Monetised Benefit</v>
          </cell>
          <cell r="BU34" t="str">
            <v>Non-Monetised Benefit</v>
          </cell>
          <cell r="BV34" t="str">
            <v>Monetised Benefit</v>
          </cell>
          <cell r="BW34" t="str">
            <v>Monetised Benefit</v>
          </cell>
          <cell r="BX34" t="str">
            <v>Monetised Benefit</v>
          </cell>
          <cell r="BY34" t="str">
            <v>Non-Monetised Benefit</v>
          </cell>
          <cell r="BZ34" t="str">
            <v>Non-Monetised Benefit</v>
          </cell>
          <cell r="CA34" t="str">
            <v>Non-Monetised Benefit</v>
          </cell>
          <cell r="CB34" t="str">
            <v>Non-Monetised Benefit</v>
          </cell>
          <cell r="CC34" t="str">
            <v>Monetised Benefit</v>
          </cell>
          <cell r="CD34" t="str">
            <v>Monetised Benefit</v>
          </cell>
          <cell r="CE34" t="str">
            <v>Monetised Benefit</v>
          </cell>
          <cell r="CF34" t="str">
            <v>Non-Monetised Benefit</v>
          </cell>
          <cell r="CG34" t="str">
            <v>Monetised Benefit</v>
          </cell>
          <cell r="CH34" t="str">
            <v>Monetised Benefit</v>
          </cell>
          <cell r="CI34" t="str">
            <v>Non-Monetised Benefit</v>
          </cell>
          <cell r="CJ34" t="str">
            <v>Monetised Benefit</v>
          </cell>
          <cell r="CK34" t="str">
            <v>Monetised Benefit</v>
          </cell>
          <cell r="CL34" t="str">
            <v>Monetised Benefit</v>
          </cell>
          <cell r="CM34" t="str">
            <v>Monetised Benefit</v>
          </cell>
          <cell r="CN34" t="str">
            <v>Non-Monetised Benefit</v>
          </cell>
          <cell r="CO34" t="str">
            <v>Non-Monetised Benefit</v>
          </cell>
          <cell r="CP34" t="str">
            <v>Non-Monetised Benefit</v>
          </cell>
          <cell r="CQ34" t="str">
            <v>Non-Monetised</v>
          </cell>
          <cell r="CR34" t="str">
            <v>Non-Monetised</v>
          </cell>
          <cell r="CS34" t="str">
            <v>Non-Monetised</v>
          </cell>
          <cell r="CT34" t="str">
            <v>Non-Monetised</v>
          </cell>
          <cell r="CU34" t="str">
            <v>Non-Monetised</v>
          </cell>
          <cell r="CV34" t="str">
            <v>Monetised</v>
          </cell>
          <cell r="CW34" t="str">
            <v>Non-Monetised</v>
          </cell>
          <cell r="CX34" t="str">
            <v>Non-Monetised</v>
          </cell>
          <cell r="CY34" t="str">
            <v>Non-Monetised</v>
          </cell>
          <cell r="CZ34" t="str">
            <v>Monetised</v>
          </cell>
          <cell r="DA34" t="str">
            <v>Monetised</v>
          </cell>
          <cell r="DC34" t="str">
            <v>Non-Monetised</v>
          </cell>
          <cell r="DE34" t="str">
            <v>Non-Monetised</v>
          </cell>
          <cell r="DF34" t="str">
            <v>Monetised</v>
          </cell>
          <cell r="DG34" t="str">
            <v>Non-Monetised</v>
          </cell>
          <cell r="DH34" t="str">
            <v>Non-Monetised</v>
          </cell>
          <cell r="DI34" t="str">
            <v>Monetised</v>
          </cell>
          <cell r="DJ34" t="str">
            <v>Non-Monetised</v>
          </cell>
          <cell r="DK34" t="str">
            <v>Non-Monetised</v>
          </cell>
          <cell r="DL34" t="str">
            <v>non-Monetised</v>
          </cell>
          <cell r="DM34" t="str">
            <v>Non-Monetised</v>
          </cell>
          <cell r="DN34" t="str">
            <v>Non-Monetised</v>
          </cell>
          <cell r="DO34" t="str">
            <v>Non-Monetised</v>
          </cell>
          <cell r="DP34" t="str">
            <v>Non-Monetised</v>
          </cell>
          <cell r="DQ34" t="str">
            <v>Non-Monetised</v>
          </cell>
          <cell r="DS34" t="str">
            <v>Non-Monetised</v>
          </cell>
          <cell r="DU34" t="str">
            <v>Non-Monetised</v>
          </cell>
          <cell r="DV34" t="str">
            <v>Non-Monetised</v>
          </cell>
          <cell r="DW34" t="str">
            <v>N/A</v>
          </cell>
          <cell r="DX34" t="str">
            <v>Monetised Benefit</v>
          </cell>
          <cell r="DY34" t="str">
            <v>Non-Monetised Benefit</v>
          </cell>
          <cell r="DZ34" t="str">
            <v>Non-Monetised Benefit</v>
          </cell>
          <cell r="EA34" t="str">
            <v>Monetised Benefit</v>
          </cell>
          <cell r="EB34" t="str">
            <v>Monetised Benefit</v>
          </cell>
          <cell r="EC34" t="str">
            <v>Non-Monetised Benefit</v>
          </cell>
          <cell r="ED34" t="str">
            <v>Non-Monetised Benefit</v>
          </cell>
          <cell r="EE34" t="str">
            <v>Non-Monetised Benefit</v>
          </cell>
          <cell r="EF34" t="str">
            <v>Non-Monetised Benefit</v>
          </cell>
          <cell r="EG34" t="str">
            <v>Non-Monetised Benefit</v>
          </cell>
          <cell r="EH34" t="str">
            <v>Non-Monetised Benefit</v>
          </cell>
          <cell r="EI34" t="str">
            <v>Non-Monetised Benefit</v>
          </cell>
          <cell r="EJ34" t="str">
            <v>Monetised Benefit</v>
          </cell>
        </row>
        <row r="35">
          <cell r="B35" t="str">
            <v>The monetisation does not significantly impact Public Sector Current Budget (PSCB)</v>
          </cell>
          <cell r="C35" t="str">
            <v>Creation and publication of a new national LLC dataset</v>
          </cell>
          <cell r="E35" t="str">
            <v>Ensure a transaction does not unacceptably impinge on the company's operations or future growth prospects, and if possible enhance them</v>
          </cell>
          <cell r="F35" t="str">
            <v>new opportunities for translational activities leading to new products and medical devices</v>
          </cell>
          <cell r="G35" t="str">
            <v>Departments operate within clear delegations framework</v>
          </cell>
          <cell r="H35" t="str">
            <v>4. Flexible working will be provided through deployment of a range of end user technologies.</v>
          </cell>
          <cell r="I35" t="str">
            <v>Everyone can use GOV.UK Verify to access services (even if they can’t verify at Level of Assurance 2 (LOA2))</v>
          </cell>
          <cell r="J35" t="str">
            <v>Surplus estates can be released and receipts generated</v>
          </cell>
          <cell r="K35" t="str">
            <v xml:space="preserve">Minimising the risk to ongoing service delivery and continuity for all Authorities under the Framework Agreement and Call-Off Agreements under it, including in transition and migration to the proposed solution (“offers acceptable risk”); </v>
          </cell>
          <cell r="L35" t="str">
            <v>Notional Growth Benefits - The assumed cost per user savings gained by HMG from the take on of additional public sector clients because SSCL pricing is presumed cheaper</v>
          </cell>
          <cell r="M35" t="str">
            <v>Pursue Asset Disposals - Generating capital receipts; supporting the delivery of policy on economic growth; and delivering land for housing</v>
          </cell>
          <cell r="N35" t="str">
            <v>Continuation of Business Critical Services</v>
          </cell>
          <cell r="O35" t="str">
            <v>Value of Central Gap Spectrum of between £10m-£100m.  25 MHz gap that will be left could be used as a Supplementary Download Link (SDL) therefore positive value attributed to it.  At lower end this could be used for PMSE and to minimise costs (estimated £10m) and at upper end previous sales have shown c£50m could be achieved.</v>
          </cell>
          <cell r="P35" t="str">
            <v>Removal of the maintenance obligation on Blythe House where government owns the freehold, with the museums responsible for the upkeep of new facilities, resulting in a more efficient use of public money</v>
          </cell>
          <cell r="Q35" t="str">
            <v>Increase in teleworking facilitated by faster broadband will save around 60 million hours of leisure time per annum in the UK by 2024 (of which 10 million hours are attributable to the publicly funded intervention).</v>
          </cell>
          <cell r="R35" t="str">
            <v>Potential where some masts in very remote areas are 4G enabled to act as a subsitute or complement where satellite services are offered.</v>
          </cell>
          <cell r="S35" t="str">
            <v xml:space="preserve">Local economic activity: the New Tate Modern has played a role in stimulating a secondary wave of regeneration in the local area. </v>
          </cell>
          <cell r="T35" t="str">
            <v>UK Supply chain opportunities</v>
          </cell>
          <cell r="U35" t="str">
            <v>Environmental restoration of existing nuclear sites and their release for other uses</v>
          </cell>
          <cell r="V35" t="str">
            <v>Other outcomes covering Information Governance, Socio Economics and Safety &amp; Environmental Compliance.</v>
          </cell>
          <cell r="X35" t="str">
            <v>To deliver improved customer service by energy suppliers, including easier switching and price transparency, accurate bills and new tariff and payment options</v>
          </cell>
          <cell r="Y35" t="str">
            <v>Create flexibility to implement policy changes more efficiently and effectively</v>
          </cell>
          <cell r="Z35" t="str">
            <v xml:space="preserve">Improve or standardise the quality of service, and expected availability and reliability  during and after the transition of ICT services. </v>
          </cell>
          <cell r="AA35" t="str">
            <v>To ensure environmental risk is well managed when works are undertaken on assets, environmental improvements are maximised across the programme and TEAM2100 programme is compliant with environmental legislation (e.g. the Water Framework Directive and Habitats Directive).</v>
          </cell>
          <cell r="AC35" t="str">
            <v>Improve life chances for children and parents</v>
          </cell>
          <cell r="AD35" t="str">
            <v>Reduced carbon emissions</v>
          </cell>
          <cell r="AE35" t="str">
            <v>Reduced carbon emissions.</v>
          </cell>
          <cell r="AF35" t="str">
            <v>UK Government meets its requirement to maintain reasonable levels of access to St Helena (including obligations under UN Charter Article 73 to meet reasonable assistance need of the Overseas Territories).</v>
          </cell>
          <cell r="AG35" t="str">
            <v>Improve safety</v>
          </cell>
          <cell r="AH35" t="str">
            <v>Noise</v>
          </cell>
          <cell r="AI35" t="str">
            <v>Wider economic impact: (ii) Trade - greater access to wider markets lead to increase economies of scale.  Greater competition from importing firms improves efficiency and inputs to supply ch</v>
          </cell>
          <cell r="AJ35" t="str">
            <v>Bring an extra 1.5 million people within 45 minutes of central London.</v>
          </cell>
          <cell r="AK35" t="str">
            <v>Provides rail links between Oxford, Bicester, Aylesbury, Bletchley, MK and Bedford</v>
          </cell>
          <cell r="AL35" t="str">
            <v>Improved route performance</v>
          </cell>
          <cell r="AM35" t="str">
            <v>Regeneration: Reshape the country’s economic geography, connecting people and business, and stimulating development and regeneration</v>
          </cell>
          <cell r="AN35" t="str">
            <v>Greenhouse gases reduced - more efficient train/fewer road users</v>
          </cell>
          <cell r="AO35" t="str">
            <v xml:space="preserve">Improved environment </v>
          </cell>
          <cell r="AQ35" t="str">
            <v>Other Socio- Economic Impacts</v>
          </cell>
          <cell r="AR35" t="str">
            <v>Increased long term value of the railways through investment, cost efficiency and improved managemen</v>
          </cell>
          <cell r="AS35" t="str">
            <v>Enhancing safety at sea, in the mountains and other areas</v>
          </cell>
          <cell r="AT35" t="str">
            <v>Achieving material and continued overall cost savings within the currentand subsequent spending periods ("achieves cost efficiency")</v>
          </cell>
          <cell r="AU35" t="str">
            <v>Support economic growth in London</v>
          </cell>
          <cell r="AV35" t="str">
            <v xml:space="preserve">Better connectivity: New direct journey opportunities </v>
          </cell>
          <cell r="AW35" t="str">
            <v>Kick-start the development of a UK genomics industry</v>
          </cell>
          <cell r="AX35" t="str">
            <v>To maximise the value of healthcare spend and improve health outcomes</v>
          </cell>
          <cell r="AY35" t="str">
            <v>Scientific reputation of the UK - first country to demonstrate successful implementation of a national programme to interupt the trasmission of flu</v>
          </cell>
          <cell r="AZ35" t="str">
            <v>Enhance the quality of clinical information so that decisions about patient care and treatment can be made quickly and efficiently in order to enable better clinical outcomes</v>
          </cell>
          <cell r="BB35" t="str">
            <v>Reduce costs associated with prescribing and dispensing</v>
          </cell>
          <cell r="BC35" t="str">
            <v xml:space="preserve">Develop new IT functionality that responds to the evolving needs of patients, practices and commissioners and the wider NHS. In particular, develop interoperability to deliver information to point of care, provide data to support commissioning and improve care pathway management.   </v>
          </cell>
          <cell r="BD35" t="str">
            <v>Align to government policy objectives</v>
          </cell>
          <cell r="BE35" t="str">
            <v>The reduction of re-offending</v>
          </cell>
          <cell r="BF35" t="str">
            <v>To collect and link data across care pathways nationally … To make health and care decisions and plans at personal, local, national and policy level, based on a single national view of linked data across the care sectors.</v>
          </cell>
          <cell r="BG35" t="str">
            <v>Minimise the potential impact of a pandemic on society and the economy</v>
          </cell>
          <cell r="BH35" t="str">
            <v>Financial - Increased patient lifetime benefits (Quality of life – QALYs). QALY gains equate to approximately £758.5m over 20 years.</v>
          </cell>
          <cell r="BI35" t="str">
            <v xml:space="preserve">Operate - promotes innovations and efficiencies that the supplier believes can deliver core service improvements, as well as productivity improvement to user base. </v>
          </cell>
          <cell r="BJ35" t="str">
            <v>September 2018 – 100% GP to 1st Outpatient referrals through NHS e-RS</v>
          </cell>
          <cell r="BK35" t="str">
            <v>Reduction in bed days due to increased speed of communication between hospitals and community healthcare service through provision of a secure hosted email service to approved standards.</v>
          </cell>
          <cell r="BM35" t="str">
            <v>Informed choice</v>
          </cell>
          <cell r="BN35" t="str">
            <v>To maximise the translation of public health research for the benefit of the public and UK economy, in partnership with academia and industry.</v>
          </cell>
          <cell r="BO35" t="str">
            <v>Commercial arrangements that align incentives and reward increased value to Trusts.</v>
          </cell>
          <cell r="BP35" t="str">
            <v xml:space="preserve"> Provide DWP with the option to place future packages of Applications work across a network of suppliers, covering a diverse range of technologies</v>
          </cell>
          <cell r="BQ35" t="str">
            <v>Once fully implemented the Department expects to see around 9 million people newly saving or saving more into a workplace pension</v>
          </cell>
          <cell r="BS35" t="str">
            <v>To be an enabler for transformation by delivering people and locations requirements in line with the future DWP blueprint as baselined at SR15</v>
          </cell>
          <cell r="BT35" t="str">
            <v>To optimise the use of HMRC's earnings, employment and pensions data: - For DWP income related legacy benefits in advance of their migration to UC - For legacy benefits not currently within scope of UC and - By sharing details with the wider Department where there is a business need to obtain this data including LA HB initiatives.</v>
          </cell>
          <cell r="BV35" t="str">
            <v>Increased NI contributions to the Exchequer resulting from the ending of contracting out for Defined Benefit schemes.</v>
          </cell>
          <cell r="BX35" t="str">
            <v>Controlling Welfare Cost – Universal Credit controls the overall cost of welfare, increasing the numbers subject to conditionality by up to 1m, and targeting support to those who most respond to financial incentives</v>
          </cell>
          <cell r="BY35" t="str">
            <v>To increase flexibility and functionality by creating open plan working spaces</v>
          </cell>
          <cell r="CA35" t="str">
            <v>More flexibility and mobility for users, delivering better efficiency and responsiveness.</v>
          </cell>
          <cell r="CB35" t="str">
            <v>To support the diplomatic excellence objective of  'a strong global network with the right estate'</v>
          </cell>
          <cell r="CC35" t="str">
            <v>Environmental/Green savings</v>
          </cell>
          <cell r="CD35" t="str">
            <v>Removal of supplier margin on sub-contracted services following contract novation</v>
          </cell>
          <cell r="CG35" t="str">
            <v>CD Retention &amp; Disclosure: Deliver enhancements to communication service provider systems.</v>
          </cell>
          <cell r="CH35" t="str">
            <v>Integrated payroll with three separate payrolls (including FTE savings, time savings, avoidance of double keying, later payroll cut off date and reduction in standalone supplier costs)</v>
          </cell>
          <cell r="CI35" t="str">
            <v>More Secure IT system.</v>
          </cell>
          <cell r="CJ35" t="str">
            <v>Improved ability to identify threats to the border through better data quality</v>
          </cell>
          <cell r="CK35" t="str">
            <v>Improved Customer Experience</v>
          </cell>
          <cell r="CL35" t="str">
            <v>Ambulance productivity: Benefits from increased productivity from use of data systems.</v>
          </cell>
          <cell r="CM35" t="str">
            <v>4. Exploit opportunities for convergence across related data sets (e.g. LEDS, IABS, IDENT1, and PND FACEVACS) in order to align with Government and HO digital strategy.</v>
          </cell>
          <cell r="CN35" t="str">
            <v xml:space="preserve">Easier Customer Journey / Application with fewer errors. </v>
          </cell>
          <cell r="CO35" t="str">
            <v>Less travel time  / cost reduction for staff ]staff will be able to work more flexibly (e.g. through greater use of laptops, touch down space and flexible/home working, video conferencing)</v>
          </cell>
          <cell r="CP35" t="str">
            <v>Transition from existing contract to disaggregated approach giving greater flexibility to change and reduced costs</v>
          </cell>
          <cell r="CQ35" t="str">
            <v>Sustained capability to perform Standard AM Task roles with A400M.</v>
          </cell>
          <cell r="CR35" t="str">
            <v>Deliver an informed ability to identify people and areas of interest.</v>
          </cell>
          <cell r="CS35" t="str">
            <v>Increased operational and tactical reach for Armd Cav.</v>
          </cell>
          <cell r="CT35" t="str">
            <v>Benefit 4.  Improved sustainability enables greater endurance and autonomy</v>
          </cell>
          <cell r="CU35" t="str">
            <v>Increased likelihood of mission success.</v>
          </cell>
          <cell r="CV35" t="str">
            <v>Increased investment in the UK</v>
          </cell>
          <cell r="CX35" t="str">
            <v>Deliver a submarine class with advanced stealth technology.</v>
          </cell>
          <cell r="CY35" t="str">
            <v>The preservation of the ability to support SF operation, conduct humanitarian support operations and</v>
          </cell>
          <cell r="CZ35" t="str">
            <v>Coherence of portfolio of programmes placed on industry, improving ability to manage and develop critical skill</v>
          </cell>
          <cell r="DA35" t="str">
            <v>Supplier Performance Management</v>
          </cell>
          <cell r="DC35" t="str">
            <v>Maintenance of operational delivery post SKASaC OSD</v>
          </cell>
          <cell r="DE35" t="str">
            <v>4. FBLOS enhancements operational by 2028+ designed to enable future technology insertion.</v>
          </cell>
          <cell r="DF35" t="str">
            <v>Increased operational tempo</v>
          </cell>
          <cell r="DG35" t="str">
            <v>Increased Op Advantage - Enhanced Interoperability Capabilities.</v>
          </cell>
          <cell r="DH35" t="str">
            <v>Greater flexibility/agility to respond to customer needs.</v>
          </cell>
          <cell r="DI35" t="str">
            <v>Requirement for the Department to comply with Interantional MARPOL legislation</v>
          </cell>
          <cell r="DJ35" t="str">
            <v>Reduction in MOD manpower required to support ATM capability.</v>
          </cell>
          <cell r="DK35" t="str">
            <v>Improved Internal Agility</v>
          </cell>
          <cell r="DL35" t="str">
            <v>Modern operating systems and Office 365 solution enabling single sign-on and improved message collaboration</v>
          </cell>
          <cell r="DM35" t="str">
            <v>Certification – ensure all necessary activities are undertaken to allow for underwriting the safety and performance of UK nuclear warheads</v>
          </cell>
          <cell r="DN35" t="str">
            <v>The solution shall be suitably equipped and able to conduct effective Anti-Surface Warfare (ASuW) su</v>
          </cell>
          <cell r="DO35" t="str">
            <v>The ability to interoperate with equivalent NATO capabilities.</v>
          </cell>
          <cell r="DP35" t="str">
            <v>The ability to deliver support to SF, humanitarian aid delivery and non-combat evacuation operations</v>
          </cell>
          <cell r="DQ35" t="str">
            <v>Contribute to V'guard  and  Successor Programmes ensuring the MoE for Wartime Vulnerability is below ToC</v>
          </cell>
          <cell r="DS35" t="str">
            <v>Able to drive Industry harder for VfM - Financial (Cashable)</v>
          </cell>
          <cell r="DU35" t="str">
            <v>Improved cueing of manoeuvre</v>
          </cell>
          <cell r="DV35" t="str">
            <v>Reduced departmental fleet of aircraft by improving aircraft availability.</v>
          </cell>
          <cell r="DW35" t="str">
            <v>Use new investment to contribute to a more geographically and demographically balanced estate with improved functionality to meet policy objectives</v>
          </cell>
          <cell r="DX35" t="str">
            <v>The  ability to respond quickly to external changes and avoid the need for interim workarounds</v>
          </cell>
          <cell r="DY35" t="str">
            <v>Increase the use of video technology and examine new opportunities for video use across the system</v>
          </cell>
          <cell r="DZ35" t="str">
            <v>Delivery of a system which meets proposed changes to the current electronic monitoring scope</v>
          </cell>
          <cell r="EA35" t="str">
            <v>To achieve improved and consistent service levels across the Service Towers</v>
          </cell>
          <cell r="EB35" t="str">
            <v>Criminal ICT (people and process benefits)</v>
          </cell>
          <cell r="EC35" t="str">
            <v>Support more efficient ways of working that will be crucial to enabling the LAA to meet challenging SR10 cost reduction targets.</v>
          </cell>
          <cell r="EE35" t="str">
            <v xml:space="preserve">Implementation of new operating models bringing business benefit </v>
          </cell>
          <cell r="EG35" t="str">
            <v>Improve number of Young People who are and feel safe</v>
          </cell>
          <cell r="EI35" t="str">
            <v>Our officers and partners will have confidence and see the value in every aspect of the way we operate</v>
          </cell>
          <cell r="EJ35" t="str">
            <v>Benefit to charities and third sector - in profiling need and planning fundraising (largely unquantified).</v>
          </cell>
        </row>
        <row r="36">
          <cell r="B36" t="str">
            <v>Non-Monetised Benefit</v>
          </cell>
          <cell r="C36" t="str">
            <v>Non-Monetised Benefit</v>
          </cell>
          <cell r="E36" t="str">
            <v>Non-Monetised Benefit</v>
          </cell>
          <cell r="F36" t="str">
            <v>Non-Monetised Benefit</v>
          </cell>
          <cell r="G36" t="str">
            <v>Non-Monetised Benefit</v>
          </cell>
          <cell r="H36" t="str">
            <v>Non-Monetised Benefit</v>
          </cell>
          <cell r="I36" t="str">
            <v>N/A</v>
          </cell>
          <cell r="J36" t="str">
            <v>Monetised Benefit</v>
          </cell>
          <cell r="K36" t="str">
            <v>Non-Monetised Benefit</v>
          </cell>
          <cell r="L36" t="str">
            <v>Monetised Benefit</v>
          </cell>
          <cell r="M36" t="str">
            <v>Monetised Benefit</v>
          </cell>
          <cell r="N36" t="str">
            <v>Non-Monetised Benefit</v>
          </cell>
          <cell r="O36" t="str">
            <v>Monetised Benefit</v>
          </cell>
          <cell r="P36" t="str">
            <v>N/A</v>
          </cell>
          <cell r="Q36" t="str">
            <v>Non-Monetised Benefit</v>
          </cell>
          <cell r="R36" t="str">
            <v>Non-Monetised Benefit</v>
          </cell>
          <cell r="S36" t="str">
            <v>Non-Monetised Benefit</v>
          </cell>
          <cell r="T36" t="str">
            <v>N/A</v>
          </cell>
          <cell r="U36" t="str">
            <v>Non-Monetised Benefit</v>
          </cell>
          <cell r="V36" t="str">
            <v>Non-Monetised Benefit</v>
          </cell>
          <cell r="X36" t="str">
            <v>Non-Monetised Benefit</v>
          </cell>
          <cell r="Y36" t="str">
            <v>Non-Monetised Benefit</v>
          </cell>
          <cell r="Z36" t="str">
            <v>Non-Monetised Benefit</v>
          </cell>
          <cell r="AA36" t="str">
            <v>Non-Monetised Benefit</v>
          </cell>
          <cell r="AC36" t="str">
            <v>Non-Monetised Benefit</v>
          </cell>
          <cell r="AD36" t="str">
            <v>Monetised Benefit</v>
          </cell>
          <cell r="AE36" t="str">
            <v>Monetised Benefit</v>
          </cell>
          <cell r="AF36" t="str">
            <v>Non-Monetised Benefit</v>
          </cell>
          <cell r="AG36" t="str">
            <v>Monetised Benefit</v>
          </cell>
          <cell r="AH36" t="str">
            <v>Non-Monetised Benefit</v>
          </cell>
          <cell r="AI36" t="str">
            <v>Monetised Benefit</v>
          </cell>
          <cell r="AJ36" t="str">
            <v>Non-Monetised Benefit</v>
          </cell>
          <cell r="AK36" t="str">
            <v>Monetised Benefit</v>
          </cell>
          <cell r="AL36" t="str">
            <v>Non-Monetised Benefit</v>
          </cell>
          <cell r="AM36" t="str">
            <v>Monetised Benefit</v>
          </cell>
          <cell r="AN36" t="str">
            <v>Monetised Benefit</v>
          </cell>
          <cell r="AO36" t="str">
            <v>Non-Monetised Benefit</v>
          </cell>
          <cell r="AQ36" t="str">
            <v>Monetised Benefit</v>
          </cell>
          <cell r="AR36" t="str">
            <v>N/A</v>
          </cell>
          <cell r="AS36" t="str">
            <v>Non-Monetised Benefit</v>
          </cell>
          <cell r="AT36" t="str">
            <v>Monetised Benefit</v>
          </cell>
          <cell r="AU36" t="str">
            <v>Non-Monetised Benefit</v>
          </cell>
          <cell r="AV36" t="str">
            <v>Monetised Benefit</v>
          </cell>
          <cell r="AW36" t="str">
            <v>Monetised Benefit</v>
          </cell>
          <cell r="AX36" t="str">
            <v>Monetised Benefit</v>
          </cell>
          <cell r="AY36" t="str">
            <v>Non-Monetised Benefit</v>
          </cell>
          <cell r="AZ36" t="str">
            <v>Non-Monetised Benefit</v>
          </cell>
          <cell r="BB36" t="str">
            <v>Monetised Benefit</v>
          </cell>
          <cell r="BC36" t="str">
            <v>Non-Monetised Benefit</v>
          </cell>
          <cell r="BD36" t="str">
            <v>Non-Monetised Benefit</v>
          </cell>
          <cell r="BE36" t="str">
            <v>Non-Monetised Benefit</v>
          </cell>
          <cell r="BF36" t="str">
            <v>Monetised Benefit</v>
          </cell>
          <cell r="BG36" t="str">
            <v>Monetised Benefit</v>
          </cell>
          <cell r="BH36" t="str">
            <v>Monetised Benefit</v>
          </cell>
          <cell r="BI36" t="str">
            <v>Monetised Benefit</v>
          </cell>
          <cell r="BJ36" t="str">
            <v>Monetised Benefit</v>
          </cell>
          <cell r="BK36" t="str">
            <v>Monetised Benefit</v>
          </cell>
          <cell r="BM36" t="str">
            <v>Non-Monetised Benefit</v>
          </cell>
          <cell r="BN36" t="str">
            <v>Monetised Benefit</v>
          </cell>
          <cell r="BO36" t="str">
            <v>Non-Monetised Benefit</v>
          </cell>
          <cell r="BP36" t="str">
            <v>Non-Monetised Benefit</v>
          </cell>
          <cell r="BQ36" t="str">
            <v>Non-Monetised Benefit</v>
          </cell>
          <cell r="BS36" t="str">
            <v>Non-Monetised Benefit</v>
          </cell>
          <cell r="BT36" t="str">
            <v>Non-Monetised Benefit</v>
          </cell>
          <cell r="BV36" t="str">
            <v>Monetised Benefit</v>
          </cell>
          <cell r="BX36" t="str">
            <v>Non-Monetised Benefit</v>
          </cell>
          <cell r="BY36" t="str">
            <v>Non-Monetised Benefit</v>
          </cell>
          <cell r="CA36" t="str">
            <v>Non-Monetised Benefit</v>
          </cell>
          <cell r="CB36" t="str">
            <v>Non-Monetised Benefit</v>
          </cell>
          <cell r="CC36" t="str">
            <v>Non-Monetised Benefit</v>
          </cell>
          <cell r="CD36" t="str">
            <v>Monetised Benefit</v>
          </cell>
          <cell r="CG36" t="str">
            <v>Monetised Benefit</v>
          </cell>
          <cell r="CH36" t="str">
            <v>Non-Monetised Benefit</v>
          </cell>
          <cell r="CI36" t="str">
            <v>Non-Monetised Benefit</v>
          </cell>
          <cell r="CJ36" t="str">
            <v>Non-Monetised Benefit</v>
          </cell>
          <cell r="CK36" t="str">
            <v>Non-Monetised Benefit</v>
          </cell>
          <cell r="CL36" t="str">
            <v>Monetised Benefit</v>
          </cell>
          <cell r="CM36" t="str">
            <v>Monetised Benefit</v>
          </cell>
          <cell r="CN36" t="str">
            <v>Non-Monetised Benefit</v>
          </cell>
          <cell r="CO36" t="str">
            <v>Monetised Benefit</v>
          </cell>
          <cell r="CP36" t="str">
            <v>Monetised Benefit</v>
          </cell>
          <cell r="CQ36" t="str">
            <v>Non-Monetised</v>
          </cell>
          <cell r="CR36" t="str">
            <v>Non-Monetised</v>
          </cell>
          <cell r="CS36" t="str">
            <v>Non-Monetised</v>
          </cell>
          <cell r="CT36" t="str">
            <v>Monetised</v>
          </cell>
          <cell r="CU36" t="str">
            <v>Non-Monetised</v>
          </cell>
          <cell r="CV36" t="str">
            <v>Monetised</v>
          </cell>
          <cell r="CX36" t="str">
            <v>Non-Monetised</v>
          </cell>
          <cell r="CY36" t="str">
            <v>Non-Monetised</v>
          </cell>
          <cell r="CZ36" t="str">
            <v>Non-Monetised</v>
          </cell>
          <cell r="DA36" t="str">
            <v>Monetised</v>
          </cell>
          <cell r="DC36" t="str">
            <v>Non-Monetised</v>
          </cell>
          <cell r="DE36" t="str">
            <v>Non-Monetised</v>
          </cell>
          <cell r="DF36" t="str">
            <v>Non-Monetised</v>
          </cell>
          <cell r="DG36" t="str">
            <v>Non-Monetised</v>
          </cell>
          <cell r="DH36" t="str">
            <v>Non-Monetised</v>
          </cell>
          <cell r="DI36" t="str">
            <v>Non-Monetised</v>
          </cell>
          <cell r="DJ36" t="str">
            <v>Non-Monetised</v>
          </cell>
          <cell r="DK36" t="str">
            <v>Non-Monetised</v>
          </cell>
          <cell r="DL36" t="str">
            <v>non-Monetised</v>
          </cell>
          <cell r="DM36" t="str">
            <v>Non-Monetised</v>
          </cell>
          <cell r="DN36" t="str">
            <v>Non-Monetised</v>
          </cell>
          <cell r="DO36" t="str">
            <v>Non-Monetised</v>
          </cell>
          <cell r="DP36" t="str">
            <v>Non-Monetised</v>
          </cell>
          <cell r="DQ36" t="str">
            <v>Non-Monetised</v>
          </cell>
          <cell r="DS36" t="str">
            <v>Monetised</v>
          </cell>
          <cell r="DU36" t="str">
            <v>Non-Monetised</v>
          </cell>
          <cell r="DV36" t="str">
            <v>Non-Monetised</v>
          </cell>
          <cell r="DW36" t="str">
            <v>N/A</v>
          </cell>
          <cell r="DX36" t="str">
            <v>Non-Monetised Benefit</v>
          </cell>
          <cell r="DY36" t="str">
            <v>Non-Monetised Benefit</v>
          </cell>
          <cell r="DZ36" t="str">
            <v>Non-Monetised Benefit</v>
          </cell>
          <cell r="EA36" t="str">
            <v>Non-Monetised Benefit</v>
          </cell>
          <cell r="EB36" t="str">
            <v>Monetised Benefit</v>
          </cell>
          <cell r="EC36" t="str">
            <v>Non-Monetised Benefit</v>
          </cell>
          <cell r="EE36" t="str">
            <v>Non-Monetised Benefit</v>
          </cell>
          <cell r="EG36" t="str">
            <v>Non-Monetised Benefit</v>
          </cell>
          <cell r="EI36" t="str">
            <v>Non-Monetised Benefit</v>
          </cell>
          <cell r="EJ36" t="str">
            <v>Non-Monetised Benefit</v>
          </cell>
        </row>
        <row r="37">
          <cell r="B37" t="str">
            <v>The terms of the loans sold are not altered to the borrower’s detriment.</v>
          </cell>
          <cell r="C37" t="str">
            <v>Material reduction in the cost of Local Land Charge searches. Price reduction to customers.</v>
          </cell>
          <cell r="F37" t="str">
            <v>Innovation and excellence in research</v>
          </cell>
          <cell r="H37" t="str">
            <v>5. Reduced cost of working above the OFFICIAL level.  Two elements of the programme will drive down cost.  First, developing a single platform will result in economies of scale; secondly the commercial approach will avoid the high costs associated with completely outsourced IT services.</v>
          </cell>
          <cell r="I37" t="str">
            <v>There is a range of high quality certified companies for people to choose from</v>
          </cell>
          <cell r="J37" t="str">
            <v>An energy efficient estate with sustainable buildings improving energy efficiency and environmental performance, saving in utility costs</v>
          </cell>
          <cell r="K37" t="str">
            <v>Ensuring that services can be transferred cost effectively and efficiently to a new provider at the end of the Framework Agreement and any Call-Off Agreements under it (“acceptable exit terms”).</v>
          </cell>
          <cell r="L37" t="str">
            <v>Tax &amp; Tax on Growth - New tax revenue streams (Corporation Tax only) that flow to HMG when business is transferred to a commercial entity</v>
          </cell>
          <cell r="M37" t="str">
            <v>Extraction of Enterprise Value - Creating the conditions to enable the extraction of taxpayer value at a later stage</v>
          </cell>
          <cell r="N37" t="str">
            <v>Service Improvements as a result of specialised suppliers directly invovled in the supply chain and renegotiation and extension of the compass contract.</v>
          </cell>
          <cell r="O37" t="str">
            <v>Wider Availability of Broadband - faster broadband has shown an average stimulus to GDP of roughly 0.3% per annum in developed countries.  UK GDP expected to materially improve if allocation of 700 MHz leads to wider availability; however this has already been counted in other benefits and so not monetised here.</v>
          </cell>
          <cell r="Q37" t="str">
            <v>Faster broadband will account for about 1.6 million tonnes of carbon dioxide equivalent (CO2) savings per annum by 2024.  Of these, publicly funded intervention will account for 0.4 million tonnes by 2024.</v>
          </cell>
          <cell r="S37" t="str">
            <v xml:space="preserve">Broader access to art: the New Tate Modern will display art in a range of media that reflects the breadth and diversity of contemporary practice. </v>
          </cell>
          <cell r="T37" t="str">
            <v>Expected Spend with UK suppliers</v>
          </cell>
          <cell r="U37" t="str">
            <v xml:space="preserve">A GDF will bring significant investment to the local area that ultimately hosts the facility including the provision of around 550 jobs over the 100-year lifetime of the facility (with approximately 1,000 jobs during periods of peak construction). </v>
          </cell>
          <cell r="X37" t="str">
            <v>To deliver customer support for the Programme based on recognition of the consumer benefits and fairness, and confidence in the arrangements for data protection, access and use</v>
          </cell>
          <cell r="Y37" t="str">
            <v>Drive higher environmental value through achieving CAP reform policy objectives</v>
          </cell>
          <cell r="AA37" t="str">
            <v>Transferring knowledge and industry best practice from the delivery partner to the Environment Agency.</v>
          </cell>
          <cell r="AD37" t="str">
            <v>Improved pupils' health &amp; wellbeing</v>
          </cell>
          <cell r="AE37" t="str">
            <v>Improved pupils health and wellbeing</v>
          </cell>
          <cell r="AG37" t="str">
            <v>Create a Positive Legacy</v>
          </cell>
          <cell r="AH37" t="str">
            <v>Air Quality</v>
          </cell>
          <cell r="AI37" t="str">
            <v>Wider economic impact: (iii) Increase in output - reduction in inputs costs for businesses - can produce greater output at no additional cost</v>
          </cell>
          <cell r="AJ37" t="str">
            <v>Facilitating employment growth</v>
          </cell>
          <cell r="AK37" t="str">
            <v>Support/enable planned economic growth across the 60-mile route</v>
          </cell>
          <cell r="AL37" t="str">
            <v>High safety standards</v>
          </cell>
          <cell r="AN37" t="str">
            <v>Ambience (crowding reduced by increased seat capacity)</v>
          </cell>
          <cell r="AO37" t="str">
            <v>Safe and serviceable network</v>
          </cell>
          <cell r="AQ37" t="str">
            <v>Wider economic impacts</v>
          </cell>
          <cell r="AR37" t="str">
            <v>Improved social and environmental sustainability.</v>
          </cell>
          <cell r="AS37" t="str">
            <v>Supporting maritime and leisure industries</v>
          </cell>
          <cell r="AT37" t="str">
            <v>Minimising the risk to ongoing service delivery ("other acceptance risks") and which is also</v>
          </cell>
          <cell r="AV37" t="str">
            <v>Road decongestion benefits: Transfer to better public transport</v>
          </cell>
          <cell r="AX37" t="str">
            <v>To pursue options that will help to reduce the costs of data collection and linkage and the processing of patient objection requests</v>
          </cell>
          <cell r="AY37" t="str">
            <v>Fewer GP attendance - eases pressure on primary care</v>
          </cell>
          <cell r="AZ37" t="str">
            <v>The safe and timely exit of organisations from the CSC LSP contract, and transition to their own, locally sourced arrangements</v>
          </cell>
          <cell r="BC37" t="str">
            <v xml:space="preserve">Improve security of patient data by providing practices with the option to migrate to centrally hosted services over the life of this investment. </v>
          </cell>
          <cell r="BD37" t="str">
            <v>To the maximum extent possible use the internet rather than a private NHS network by April 2020</v>
          </cell>
          <cell r="BF37" t="str">
            <v xml:space="preserve">To maintain business continuity by addressing the requirements of the HSCIC Information &amp; Analytics directorate and ensuring that the Commissioning Data Set (CDS) continues to be collected during the transition from SUS to NTS by March 2018. </v>
          </cell>
          <cell r="BG37" t="str">
            <v>Supporting the continuity of essential services, including the supply of medicines, &amp; protecting critical national infrastructure as far as possible</v>
          </cell>
          <cell r="BH37" t="str">
            <v>Financial - Lower treatment costs per patient (Approximately £75K per patient overseas compared to £38.3K when treatment is delivered in England).</v>
          </cell>
          <cell r="BI37" t="str">
            <v>Enhance - DH requires that the supplier delivers step changes in usability and functionality.</v>
          </cell>
          <cell r="BJ37" t="str">
            <v>Improved patient confidence and certainty</v>
          </cell>
          <cell r="BK37" t="str">
            <v xml:space="preserve">Increased efficicency in identifying NHS staff contact details with the provision of an extended directory across the whole health and social care community thus providing functionality. </v>
          </cell>
          <cell r="BN37" t="str">
            <v>To provide facilities that are fit for purpose from which the critical national public health functions currently based at Porton, Colindale and other smaller sites can be sustained for a further 60 years.</v>
          </cell>
          <cell r="BO37" t="str">
            <v xml:space="preserve">Flexibility to respond to changing demands (including policy mandates), market environments and best practice. </v>
          </cell>
          <cell r="BP37" t="str">
            <v xml:space="preserve"> Establishing and developing DWP ADMS capabilities at a rate that best suits the Department</v>
          </cell>
          <cell r="BQ37" t="str">
            <v>Once fully implemented the Department expects to see workplace pensions savings increase by £15bn a year</v>
          </cell>
          <cell r="BS37" t="str">
            <v>To meet the expiry requirements and achieve a clean exit from the current Telereal Trillium contract</v>
          </cell>
          <cell r="BT37" t="str">
            <v xml:space="preserve">To have a debt and deduction recovery solution in place enabling existing cases of DWP, HMRC, LA, debt and other additional third party deductions to be recovered on migration to UC. Ensure when customers move off  benefit debts are still collectable. </v>
          </cell>
          <cell r="BV37" t="str">
            <v xml:space="preserve">DEL WTE savings in DWP, due to a reduction in the number of people qualifying for Pension Credit.  </v>
          </cell>
          <cell r="BX37" t="str">
            <v>Providing a Safety Net – Universal Credit provides an effective safety net that recognises the different needs of claimants, reduces poverty and ensures fairness. Universal Support Delivered Locally will also ensure that vulnerable people receive the support they need</v>
          </cell>
          <cell r="BY37" t="str">
            <v>To develop a Campus style layout to ensure the FCO programme could continue if other parts of HMG amended their requirements (as happened previously)</v>
          </cell>
          <cell r="CA37" t="str">
            <v>More collaboration across teams and all of HMG delivering an IT system for all of One HMG Overseas</v>
          </cell>
          <cell r="CC37" t="str">
            <v>Deliver a flexible and professional working environment - Improve staff engagement</v>
          </cell>
          <cell r="CD37" t="str">
            <v>Reduction in vendor / supplier software Licence charges</v>
          </cell>
          <cell r="CG37" t="str">
            <v>Cross-cutting projects: Ensure that there is continued identification through horizon scanning of future trends and innovations affecting CD and LI. In line with operational priorities, ensure that projects are commissioned appropriately ready for transition to delivery.</v>
          </cell>
          <cell r="CH37" t="str">
            <v>Galena (savings generated from reduction in licensing costs, FTE reductions). Potential for Galena decommissioning (savings generated from reduction in licensing costs, FTE reductions) – To be confirmed during detailed discussions with SSCL</v>
          </cell>
          <cell r="CI37" t="str">
            <v>Faster alarm retrieval and analysis</v>
          </cell>
          <cell r="CJ37" t="str">
            <v xml:space="preserve">Improved intelligence allowing better targetting of goods and individuals which may present a threat to the UK </v>
          </cell>
          <cell r="CK37" t="str">
            <v>Improved Safeguarding &amp; Public Protection</v>
          </cell>
          <cell r="CL37" t="str">
            <v xml:space="preserve">Emergency Roadside Telephones: Highways Agency savings through replacing current emergency roadside system with ESN. </v>
          </cell>
          <cell r="CM37" t="str">
            <v>5. Move towards common standards and services across biometric capabilities and provide growth capacity beyond 2016 across HO areas, with a view to providing an extensible and adaptive platform for future capability or as required by changes in policy.</v>
          </cell>
          <cell r="CN37" t="str">
            <v xml:space="preserve">Improved Decision Making </v>
          </cell>
          <cell r="CQ37" t="str">
            <v>Sustained capability to perform Secondary Specialist Tactical AT tasks.</v>
          </cell>
          <cell r="CR37" t="str">
            <v>Provide, via linkages to SSB  and  JESC, the ability to burden share with other FLC  and  OGD assets.</v>
          </cell>
          <cell r="CS37" t="str">
            <v>Increased strategic options for the Commander across a range of military tasks including Strike and</v>
          </cell>
          <cell r="CT37" t="str">
            <v>Benefit 5.  Increased shared situational awareness enables better informed decision making by comman</v>
          </cell>
          <cell r="CU37" t="str">
            <v>Maintain political reputation.</v>
          </cell>
          <cell r="CV37" t="str">
            <v>Increased stability and integration into UK society for personnel and families</v>
          </cell>
          <cell r="CY37" t="str">
            <v>The ability to interoperate with and embark USMC aircraft.</v>
          </cell>
          <cell r="CZ37" t="str">
            <v>Longer term view of UK requirements, enablling a more effective engagement with international partners and support to expor</v>
          </cell>
          <cell r="DA37" t="str">
            <v>Supplier Compliance</v>
          </cell>
          <cell r="DF37" t="str">
            <v>Improved Operational agility</v>
          </cell>
          <cell r="DG37" t="str">
            <v>Sustained concurrent Combat Air Operations.</v>
          </cell>
          <cell r="DH37" t="str">
            <v>Reduced commodity costs.</v>
          </cell>
          <cell r="DJ37" t="str">
            <v>Increased ATM training availability and capability.</v>
          </cell>
          <cell r="DK37" t="str">
            <v>Improved Value for Money</v>
          </cell>
          <cell r="DL37" t="str">
            <v>Seld-service as a core part of the offering, allowingusers to make quick minor changes themselves</v>
          </cell>
          <cell r="DM37" t="str">
            <v>Underpinning Support – ensure satisfaction of support requirements necessary to deliver the UK nuclear warhead capability</v>
          </cell>
          <cell r="DN37" t="str">
            <v>Able to support Special Forces (SF) operations.</v>
          </cell>
          <cell r="DO37" t="str">
            <v>The ability to process, exploit and disseminate intelligence gathered from PROTECTOR sensors.</v>
          </cell>
          <cell r="DS37" t="str">
            <v>Cross project efficiencies through maximised scope of activity - Financial (Cashable)</v>
          </cell>
          <cell r="DU37" t="str">
            <v>Reduced unintended effects in conflict</v>
          </cell>
          <cell r="DV37" t="str">
            <v>Improved maintainability and reliability reducing Maintenance Man Hours per Flying Hour.</v>
          </cell>
          <cell r="DW37" t="str">
            <v>Align with the wider strategy to deliver value for money prisons in more suitable operational locations</v>
          </cell>
          <cell r="DX37" t="str">
            <v>Fewer adjourned hearings and ineffective trials</v>
          </cell>
          <cell r="DZ37" t="str">
            <v>Improved Service Delivery</v>
          </cell>
          <cell r="EA37" t="str">
            <v>To introduce a flexible charging model to cater for increases and decreases in levels of demand for the services</v>
          </cell>
          <cell r="EB37" t="str">
            <v>New commercial activities - net income (related to use of courts estate for rental commercial activities)</v>
          </cell>
          <cell r="EE37" t="str">
            <v xml:space="preserve">Reduction of hardware break/ fix times </v>
          </cell>
          <cell r="EG37" t="str">
            <v>Improve family (carer) engagement for Young People in an STC</v>
          </cell>
          <cell r="EJ37" t="str">
            <v>Benefit to society - informing public debate e.g. On health of carers, changes in religious affiliation, migration. (unquantified).</v>
          </cell>
        </row>
        <row r="38">
          <cell r="B38" t="str">
            <v>Non-Monetised Benefit</v>
          </cell>
          <cell r="C38" t="str">
            <v>Monetised Benefit</v>
          </cell>
          <cell r="F38" t="str">
            <v>Non-Monetised Benefit</v>
          </cell>
          <cell r="H38" t="str">
            <v>Monetised Benefit</v>
          </cell>
          <cell r="I38" t="str">
            <v>N/A</v>
          </cell>
          <cell r="J38" t="str">
            <v>Monetised Benefit</v>
          </cell>
          <cell r="K38" t="str">
            <v>Monetised Benefit</v>
          </cell>
          <cell r="L38" t="str">
            <v>Monetised Benefit</v>
          </cell>
          <cell r="M38" t="str">
            <v>Monetised Benefit</v>
          </cell>
          <cell r="N38" t="str">
            <v>Non-Monetised Benefit</v>
          </cell>
          <cell r="O38" t="str">
            <v>Non-Monetised Benefit</v>
          </cell>
          <cell r="Q38" t="str">
            <v>Non-Monetised Benefit</v>
          </cell>
          <cell r="S38" t="str">
            <v>Non-Monetised Benefit</v>
          </cell>
          <cell r="T38" t="str">
            <v>N/A</v>
          </cell>
          <cell r="U38" t="str">
            <v>Non-Monetised Benefit</v>
          </cell>
          <cell r="X38" t="str">
            <v>Non-Monetised Benefit</v>
          </cell>
          <cell r="Y38" t="str">
            <v>Non-Monetised Benefit</v>
          </cell>
          <cell r="AA38" t="str">
            <v>Non-Monetised Benefit</v>
          </cell>
          <cell r="AD38" t="str">
            <v>Non-Monetised Benefit</v>
          </cell>
          <cell r="AE38" t="str">
            <v>Non-Monetised Benefit</v>
          </cell>
          <cell r="AG38" t="str">
            <v>Non-Monetised Benefit</v>
          </cell>
          <cell r="AH38" t="str">
            <v>Non-Monetised Benefit</v>
          </cell>
          <cell r="AI38" t="str">
            <v>Monetised Benefit</v>
          </cell>
          <cell r="AJ38" t="str">
            <v>Non-Monetised Benefit</v>
          </cell>
          <cell r="AK38" t="str">
            <v>Non-Monetised Benefit</v>
          </cell>
          <cell r="AL38" t="str">
            <v>Non-Monetised Benefit</v>
          </cell>
          <cell r="AN38" t="str">
            <v>Monetised Benefit</v>
          </cell>
          <cell r="AO38" t="str">
            <v>Monetised Benefit</v>
          </cell>
          <cell r="AQ38" t="str">
            <v>Non-Monetised benefit</v>
          </cell>
          <cell r="AR38" t="str">
            <v>N/A</v>
          </cell>
          <cell r="AS38" t="str">
            <v>Non-Monetised Benefit</v>
          </cell>
          <cell r="AT38" t="str">
            <v>Non-Monetised Benefit</v>
          </cell>
          <cell r="AV38" t="str">
            <v>Monetised Benefit</v>
          </cell>
          <cell r="AX38" t="str">
            <v>Monetised Benefit</v>
          </cell>
          <cell r="AY38" t="str">
            <v>Monetised Benefit</v>
          </cell>
          <cell r="AZ38" t="str">
            <v>Non-Monetised Benefit</v>
          </cell>
          <cell r="BC38" t="str">
            <v>Non-Monetised Benefit</v>
          </cell>
          <cell r="BD38" t="str">
            <v>Non-Monetised Benefit</v>
          </cell>
          <cell r="BF38" t="str">
            <v>Monetised Benefit</v>
          </cell>
          <cell r="BG38" t="str">
            <v>Non-Monetised Benefit</v>
          </cell>
          <cell r="BH38" t="str">
            <v>Monetised Benefit</v>
          </cell>
          <cell r="BI38" t="str">
            <v>Non-Monetised Benefit</v>
          </cell>
          <cell r="BJ38" t="str">
            <v>Monetised Benefit</v>
          </cell>
          <cell r="BK38" t="str">
            <v>Monetised Benefit</v>
          </cell>
          <cell r="BN38" t="str">
            <v>N/A</v>
          </cell>
          <cell r="BO38" t="str">
            <v>Non-Monetised Benefit</v>
          </cell>
          <cell r="BP38" t="str">
            <v>Non-Monetised Benefit</v>
          </cell>
          <cell r="BQ38" t="str">
            <v>Monetised Benefit</v>
          </cell>
          <cell r="BS38" t="str">
            <v>Monetised Benefit</v>
          </cell>
          <cell r="BT38" t="str">
            <v>Monetised Benefit</v>
          </cell>
          <cell r="BV38" t="str">
            <v>Monetised Benefit</v>
          </cell>
          <cell r="BX38" t="str">
            <v>Non-Monetised Benefit</v>
          </cell>
          <cell r="BY38" t="str">
            <v>Non-Monetised Benefit</v>
          </cell>
          <cell r="CA38" t="str">
            <v>Non-Monetised Benefit</v>
          </cell>
          <cell r="CC38" t="str">
            <v>Non-Monetised Benefit</v>
          </cell>
          <cell r="CD38" t="str">
            <v>Monetised Benefit</v>
          </cell>
          <cell r="CG38" t="str">
            <v>Monetised Benefit</v>
          </cell>
          <cell r="CH38" t="str">
            <v>Non-Monetised Benefit</v>
          </cell>
          <cell r="CI38" t="str">
            <v>Non-Monetised Benefit</v>
          </cell>
          <cell r="CJ38" t="str">
            <v>Non-Monetised Benefit</v>
          </cell>
          <cell r="CK38" t="str">
            <v>Non-Monetised Benefit</v>
          </cell>
          <cell r="CL38" t="str">
            <v>Monetised Benefit</v>
          </cell>
          <cell r="CM38" t="str">
            <v>Monetised Benefit</v>
          </cell>
          <cell r="CN38" t="str">
            <v>Non-Monetised Benefit</v>
          </cell>
          <cell r="CQ38" t="str">
            <v>Non-Monetised</v>
          </cell>
          <cell r="CR38" t="str">
            <v>Non-Monetised</v>
          </cell>
          <cell r="CS38" t="str">
            <v>Non-Monetised</v>
          </cell>
          <cell r="CT38" t="str">
            <v>Non-Monetised</v>
          </cell>
          <cell r="CU38" t="str">
            <v>Non-Monetised</v>
          </cell>
          <cell r="CV38" t="str">
            <v>Non-Monetised</v>
          </cell>
          <cell r="CY38" t="str">
            <v>Non-Monetised</v>
          </cell>
          <cell r="CZ38" t="str">
            <v>Non-Monetised</v>
          </cell>
          <cell r="DA38" t="str">
            <v>Monetised</v>
          </cell>
          <cell r="DF38" t="str">
            <v>Non-Monetised</v>
          </cell>
          <cell r="DG38" t="str">
            <v>Non-Monetised</v>
          </cell>
          <cell r="DH38" t="str">
            <v>Monetised</v>
          </cell>
          <cell r="DJ38" t="str">
            <v>Non-Monetised</v>
          </cell>
          <cell r="DK38" t="str">
            <v>Monetised</v>
          </cell>
          <cell r="DL38" t="str">
            <v>Non-Monetised</v>
          </cell>
          <cell r="DM38" t="str">
            <v>Non-Monetised</v>
          </cell>
          <cell r="DN38" t="str">
            <v>Non-Monetised</v>
          </cell>
          <cell r="DO38" t="str">
            <v>Non-Monetised</v>
          </cell>
          <cell r="DS38" t="str">
            <v>Monetised</v>
          </cell>
          <cell r="DU38" t="str">
            <v>Non-Monetised</v>
          </cell>
          <cell r="DV38" t="str">
            <v>Non-Monetised</v>
          </cell>
          <cell r="DW38" t="str">
            <v>N/A</v>
          </cell>
          <cell r="DX38" t="str">
            <v>Non-Monetised Benefit</v>
          </cell>
          <cell r="DZ38" t="str">
            <v>Non-Monetised Benefit</v>
          </cell>
          <cell r="EA38" t="str">
            <v>Non-Monetised Benefit</v>
          </cell>
          <cell r="EB38" t="str">
            <v>Monetised Benefit</v>
          </cell>
          <cell r="EE38" t="str">
            <v>Non-Monetised Benefit</v>
          </cell>
          <cell r="EG38" t="str">
            <v>Non-Monetised Benefit</v>
          </cell>
          <cell r="EJ38" t="str">
            <v>Non-Monetised Benefit</v>
          </cell>
        </row>
        <row r="39">
          <cell r="B39" t="str">
            <v>There is no negative impact on Higher Education operational and policy objectives of providing access to education.</v>
          </cell>
          <cell r="C39" t="str">
            <v>National standardisation of service delivery including price, timescales and data format of all migrated authorities. Improved customer experience, consistent request processes and output formats and service resilience.</v>
          </cell>
          <cell r="F39" t="str">
            <v>Contribution to the national research programme</v>
          </cell>
          <cell r="H39" t="str">
            <v xml:space="preserve">6. More efficient working at SECRET through provision of a shared service to common standards. </v>
          </cell>
          <cell r="I39" t="str">
            <v>The product and service are scaled, resilient and operationally ready for operation as a live service</v>
          </cell>
          <cell r="J39" t="str">
            <v>Modern offices support new ways of working and drives increased productivity, boosting adaptability for future changes</v>
          </cell>
          <cell r="L39" t="str">
            <v>Delivery of Services - Direct improvements in service quality as defined in the Customer Call-Off contracts with defined performance measures and target performance levels</v>
          </cell>
          <cell r="N39" t="str">
            <v>Alignment with MoJ Technology and CPP resulting in a potential for sharing of services</v>
          </cell>
          <cell r="O39" t="str">
            <v>Positive benefits to amenities and environment.  Use of 700 MHz by mobile networks will reduce the number of new sites which have to be built to meet a given level of demand.  As a consequence, negative environmental and amenity impacts likely to be reduced.</v>
          </cell>
          <cell r="Q39" t="str">
            <v>Improved educational attainment and ICT skills can lead to enhanced earnings and more employment opportunities</v>
          </cell>
          <cell r="S39" t="str">
            <v>Tourism spend: the New Tate Modern will enable the UK to maintain and increase the level of incremental visitor spend.</v>
          </cell>
          <cell r="T39" t="str">
            <v>Security of Supply</v>
          </cell>
          <cell r="U39" t="str">
            <v xml:space="preserve">Provision of additional community investment which will positively contribute to the local economy(ies) of those communities who enter the siting process. </v>
          </cell>
          <cell r="X39" t="str">
            <v>To ensure that timely information and suitable functionality is provided through smart meters and the associated communications architecture where cost effective, to support development of smart grids</v>
          </cell>
          <cell r="AD39" t="str">
            <v>Improved working conditions for teachers, leading to higher rates of satisfaction and staff retention</v>
          </cell>
          <cell r="AE39" t="str">
            <v xml:space="preserve">Improved working conditions for teachers, leading to higher rates of retention. </v>
          </cell>
          <cell r="AH39" t="str">
            <v>Safety</v>
          </cell>
          <cell r="AI39" t="str">
            <v>Wider economic impact: (iv) Increase in tax take</v>
          </cell>
          <cell r="AJ39" t="str">
            <v>Improved international connectivity</v>
          </cell>
          <cell r="AK39" t="str">
            <v>Improved intercity route connectivity</v>
          </cell>
          <cell r="AL39" t="str">
            <v>Improved environmental performance</v>
          </cell>
          <cell r="AN39" t="str">
            <v>Accidents reduced by mode switch from cars to rail</v>
          </cell>
          <cell r="AR39" t="str">
            <v>Safer environment for passengers and all those who work on the railway, by maintaining and improving health and safety standards.</v>
          </cell>
          <cell r="AS39" t="str">
            <v>Creating UK jobs</v>
          </cell>
          <cell r="AT39" t="str">
            <v>Consistant with wider Government initiatives and so supported by the Efficiency and Reform Group ("consistent with wider objectives").</v>
          </cell>
          <cell r="AV39" t="str">
            <v>Wider economic benefits inc. agglomeration and regeneration</v>
          </cell>
          <cell r="AX39" t="str">
            <v>To maintain compliance with statutory obligations</v>
          </cell>
          <cell r="AY39" t="str">
            <v xml:space="preserve">Reduction in A&amp;E admissions </v>
          </cell>
          <cell r="BC39" t="str">
            <v>All GP clinical IT systems offer access to third party functionality allowing greater variety and number of IT products to support patient care</v>
          </cell>
          <cell r="BD39" t="str">
            <v>Ensure stability and continuity of business and clinical services during transition from the current N3 service, closing N3.</v>
          </cell>
          <cell r="BF39" t="str">
            <v>To improve HSCIC’s ability to deliver its statutory responsibility to collect and publish data as the national repository for health, public health and social care data compliance.</v>
          </cell>
          <cell r="BG39" t="str">
            <v>Supporting the continuation of everyday activities as far as practicable</v>
          </cell>
          <cell r="BH39" t="str">
            <v>Research &amp; Development - Opportunity for UK to become world-class centre for PBT services.</v>
          </cell>
          <cell r="BI39" t="str">
            <v>Enhance - The supplier will be incentivised to identify and deliver additional opportunities for improvement.</v>
          </cell>
          <cell r="BJ39" t="str">
            <v>Improved patient choice</v>
          </cell>
          <cell r="BK39" t="str">
            <v>Reduction in CO2 emmissions by provision of cloud services.</v>
          </cell>
          <cell r="BN39" t="str">
            <v>To retain, attract, and further develop the excellence of public health science experts.</v>
          </cell>
          <cell r="BO39" t="str">
            <v xml:space="preserve">Supports strong collaborative and partnering relationships across both central and local NHS organisations. </v>
          </cell>
          <cell r="BS39" t="str">
            <v>To identify by January 2017 at the very latest, those buildings we want to retain or divest from 1 April 2018 or to acquire by 1 April 2018</v>
          </cell>
          <cell r="BT39" t="str">
            <v>To deliver the SFIS project to provide cross-government anti-fraud services that are sustainable in the long term and future-proofed.</v>
          </cell>
          <cell r="CA39" t="str">
            <v>Knowledge &amp; information excellence enabling the FCO to meet its legal obligations and transforming its ability to exploit its knowledge.</v>
          </cell>
          <cell r="CD39" t="str">
            <v>Reduction in supplier hosting charges</v>
          </cell>
          <cell r="CG39" t="str">
            <v>Programme Operations: Incremental implementation of key strategies enabling a sustainable, responsive, agile and affordable organisation effectively aligned with wider digital investigations.</v>
          </cell>
          <cell r="CH39" t="str">
            <v>Reduction in the change budget allocated to service management of the transactional processing due to a change budget of £500,000 being allocated within SSCL bid.</v>
          </cell>
          <cell r="CI39" t="str">
            <v>National Operations resource saving.  Remote alarm collation removes need for manual reporting and collation</v>
          </cell>
          <cell r="CJ39" t="str">
            <v>More efficient front-line processes through the greater availability of data on a single system rather than multiple systems at present</v>
          </cell>
          <cell r="CK39" t="str">
            <v>Ability to adapt our services</v>
          </cell>
          <cell r="CL39" t="str">
            <v>Local business and communities: Benefit of coverage to general public in current not spot areas which will be covered by ESN (subject to State Aid).</v>
          </cell>
          <cell r="CM39" t="str">
            <v>6. Facilitate greater data sharing capability with foreign nations in order to speed up border management; improve the identification of persons of interest; interdict and disrupt serious organised crime capabilities and protect the public from the harm of terrorism. (Wider Economic Benefit)</v>
          </cell>
          <cell r="CN39" t="str">
            <v>Leveraging value from previous sunk expenditure</v>
          </cell>
          <cell r="CQ39" t="str">
            <v>Predictable sustained support costs for A400M.</v>
          </cell>
          <cell r="CS39" t="str">
            <v>Reduced logistic need and footprint. (potentially monetised)</v>
          </cell>
          <cell r="CT39" t="str">
            <v>Benefit 6.  Enhanced UK warfighting credibility and status as a reference army</v>
          </cell>
          <cell r="CU39" t="str">
            <v>Improved soldier confidence in platform and armour capability.</v>
          </cell>
          <cell r="CV39" t="str">
            <v>Increased centralisation and rationalisation of similar functions</v>
          </cell>
          <cell r="CY39" t="str">
            <v>The preservation of organic Airborne Early Warning and Control to the MTG from rotary wing aircraft.</v>
          </cell>
          <cell r="CZ39" t="str">
            <v>Focus on the key platform-weapon interface drivers of cost (especially weapon-platform integration) and implementation of core enablers (such as common interfaces) to manage and reduce these costs</v>
          </cell>
          <cell r="DA39" t="str">
            <v>Business Expense Reduction</v>
          </cell>
          <cell r="DF39" t="str">
            <v>Improved Operational effectiveness</v>
          </cell>
          <cell r="DG39" t="str">
            <v>Enhanced UK Industrial Benefit through Participation in Production and Sustainment.</v>
          </cell>
          <cell r="DH39" t="str">
            <v>Reduced overall operating costs.</v>
          </cell>
          <cell r="DJ39" t="str">
            <v>Improved Air Traffic Management Safety through enhanced Aircraft identification capability.</v>
          </cell>
          <cell r="DM39" t="str">
            <v>UK Skills Base - ensure the development/maintenance of key nuclear capability skills.</v>
          </cell>
          <cell r="DN39" t="str">
            <v>Able to support the recovery of personnel in the Maritime Environment.</v>
          </cell>
          <cell r="DS39" t="str">
            <v>Increased organisational efficiency - Financial (Cashable)</v>
          </cell>
          <cell r="DU39" t="str">
            <v>Increased access to UA outputs at tactical level</v>
          </cell>
          <cell r="DV39" t="str">
            <v>Delivery of Maritime Capability as defined in the SCMR URD (to a minimum of the Threshold level).</v>
          </cell>
          <cell r="DW39" t="str">
            <v>Align with the Transforming Rehabilitation reforms</v>
          </cell>
          <cell r="DX39" t="str">
            <v>Better business insight and policy making</v>
          </cell>
          <cell r="DZ39" t="str">
            <v>Improved ICT secure handling of Resticted data</v>
          </cell>
          <cell r="EA39" t="str">
            <v>To align with and support the implementation of cross-Government ICT Strategy</v>
          </cell>
          <cell r="EB39" t="str">
            <v>Ease of transaction including out of hours customer and staff access to ICT systems</v>
          </cell>
          <cell r="EE39" t="str">
            <v xml:space="preserve">Savings through reduced energy consumption </v>
          </cell>
          <cell r="EG39" t="str">
            <v>Improve access to healthcare services within an STC</v>
          </cell>
          <cell r="EJ39" t="str">
            <v>Improved efficiency across ONS/GSS through re-use of services developed for the Census.</v>
          </cell>
        </row>
        <row r="40">
          <cell r="B40" t="str">
            <v>Non-Monetised Benefit</v>
          </cell>
          <cell r="C40" t="str">
            <v>Non-Monetised Benefit</v>
          </cell>
          <cell r="F40" t="str">
            <v>Non-Monetised Benefit</v>
          </cell>
          <cell r="H40" t="str">
            <v>Non-Monetised Benefit</v>
          </cell>
          <cell r="I40" t="str">
            <v>N/A</v>
          </cell>
          <cell r="J40" t="str">
            <v>Non-Monetised Benefit</v>
          </cell>
          <cell r="L40" t="str">
            <v>Non-Monetised Benefit</v>
          </cell>
          <cell r="N40" t="str">
            <v>Non-Monetised Benefit</v>
          </cell>
          <cell r="O40" t="str">
            <v>Non-Monetised Benefit</v>
          </cell>
          <cell r="Q40" t="str">
            <v>Non-Monetised Benefit</v>
          </cell>
          <cell r="S40" t="str">
            <v>Non-Monetised Benefit</v>
          </cell>
          <cell r="T40" t="str">
            <v>N/A</v>
          </cell>
          <cell r="U40" t="str">
            <v>Non-Monetised Benefit</v>
          </cell>
          <cell r="X40" t="str">
            <v>Non-Monetised Benefit</v>
          </cell>
          <cell r="AD40" t="str">
            <v>Monetised Benefit</v>
          </cell>
          <cell r="AE40" t="str">
            <v>Monetised Benefit</v>
          </cell>
          <cell r="AH40" t="str">
            <v>Monetised Benefit</v>
          </cell>
          <cell r="AI40" t="str">
            <v>Monetised Benefit</v>
          </cell>
          <cell r="AJ40" t="str">
            <v>Non-Monetised Benefit</v>
          </cell>
          <cell r="AK40" t="str">
            <v>Non-Monetised Benefit</v>
          </cell>
          <cell r="AL40" t="str">
            <v>Non-Monetised Benefit</v>
          </cell>
          <cell r="AN40" t="str">
            <v>Monetised Benefit</v>
          </cell>
          <cell r="AR40" t="str">
            <v>N/A</v>
          </cell>
          <cell r="AS40" t="str">
            <v>Non-Monetised Benefit</v>
          </cell>
          <cell r="AT40" t="str">
            <v>Non-Monetised Benefit</v>
          </cell>
          <cell r="AV40" t="str">
            <v>Monetised Benefit</v>
          </cell>
          <cell r="AX40" t="str">
            <v>Non-Monetised Benefit</v>
          </cell>
          <cell r="AY40" t="str">
            <v>Monetised Benefit</v>
          </cell>
          <cell r="BC40" t="str">
            <v>Non-Monetised Benefit</v>
          </cell>
          <cell r="BD40" t="str">
            <v>Non-Monetised Benefit</v>
          </cell>
          <cell r="BF40" t="str">
            <v>Monetised Benefit</v>
          </cell>
          <cell r="BG40" t="str">
            <v>Non-Monetised Benefit</v>
          </cell>
          <cell r="BH40" t="str">
            <v>Non-Monetised Benefit</v>
          </cell>
          <cell r="BI40" t="str">
            <v>Monetised Benefit</v>
          </cell>
          <cell r="BJ40" t="str">
            <v>Monetised Benefit</v>
          </cell>
          <cell r="BK40" t="str">
            <v>Monetised Benefit</v>
          </cell>
          <cell r="BN40" t="str">
            <v>Non-Monetised Benefit</v>
          </cell>
          <cell r="BO40" t="str">
            <v>Non-Monetised Benefit</v>
          </cell>
          <cell r="BS40" t="str">
            <v>Monetised Benefit</v>
          </cell>
          <cell r="BT40" t="str">
            <v>Non-Monetised Benefit</v>
          </cell>
          <cell r="CA40" t="str">
            <v>Non-Monetised Benefit</v>
          </cell>
          <cell r="CD40" t="str">
            <v>Monetised Benefit</v>
          </cell>
          <cell r="CG40" t="str">
            <v>Monetised Benefit</v>
          </cell>
          <cell r="CH40" t="str">
            <v>Monetised Benefit</v>
          </cell>
          <cell r="CI40" t="str">
            <v>Monetised Benefit</v>
          </cell>
          <cell r="CJ40" t="str">
            <v>Non-Monetised Benefit</v>
          </cell>
          <cell r="CK40" t="str">
            <v>Non-Monetised Benefit</v>
          </cell>
          <cell r="CL40" t="str">
            <v>Monetised Benefit</v>
          </cell>
          <cell r="CM40" t="str">
            <v>Non-Monetised Benefit</v>
          </cell>
          <cell r="CN40" t="str">
            <v>Non-Monetised Benefit</v>
          </cell>
          <cell r="CQ40" t="str">
            <v>Monetised</v>
          </cell>
          <cell r="CS40" t="str">
            <v>Monetised</v>
          </cell>
          <cell r="CT40" t="str">
            <v>Non-Monetised</v>
          </cell>
          <cell r="CU40" t="str">
            <v>Non-Monetised</v>
          </cell>
          <cell r="CV40" t="str">
            <v>Non-Monetised</v>
          </cell>
          <cell r="CY40" t="str">
            <v>Non-Monetised</v>
          </cell>
          <cell r="CZ40" t="str">
            <v>Non-Monetised</v>
          </cell>
          <cell r="DA40" t="str">
            <v>Monetised</v>
          </cell>
          <cell r="DF40" t="str">
            <v>Non-Monetised</v>
          </cell>
          <cell r="DG40" t="str">
            <v>Non-Monetised</v>
          </cell>
          <cell r="DH40" t="str">
            <v>Monetised</v>
          </cell>
          <cell r="DJ40" t="str">
            <v>Non-Monetised</v>
          </cell>
          <cell r="DM40" t="str">
            <v>Non-Monetised</v>
          </cell>
          <cell r="DN40" t="str">
            <v>Non-Monetised</v>
          </cell>
          <cell r="DS40" t="str">
            <v>Monetised</v>
          </cell>
          <cell r="DU40" t="str">
            <v>Non-Monetised</v>
          </cell>
          <cell r="DV40" t="str">
            <v>Non-Monetised</v>
          </cell>
          <cell r="DW40" t="str">
            <v>N/A</v>
          </cell>
          <cell r="DX40" t="str">
            <v>Non-Monetised Benefit</v>
          </cell>
          <cell r="DZ40" t="str">
            <v>Non-Monetised Benefit</v>
          </cell>
          <cell r="EA40" t="str">
            <v>Non-Monetised Benefit</v>
          </cell>
          <cell r="EB40" t="str">
            <v>Non-Monetised Benefit</v>
          </cell>
          <cell r="EE40" t="str">
            <v>Non-Monetised Benefit</v>
          </cell>
          <cell r="EG40" t="str">
            <v>Non-Monetised Benefit</v>
          </cell>
          <cell r="EJ40" t="str">
            <v>N/A</v>
          </cell>
        </row>
        <row r="41">
          <cell r="B41" t="str">
            <v>There is a reasonable expectation that future sales of the loan portfolio can be made.</v>
          </cell>
          <cell r="C41" t="str">
            <v>A 2 day turnaround for Local Land Charge searches for all migrated Local Authorities. Improved and consistent customer experience.</v>
          </cell>
          <cell r="F41" t="str">
            <v>Scope for partnership with other Founders</v>
          </cell>
          <cell r="I41" t="str">
            <v>Reduce the costs of offline identity processes to government by £197m (5 year PV) and identity enabled fraud by £137m (PV). These cost reductions will be realised by departments. The business case also estimates departments will avoid costs of £624m (PV) and there will be wider economic benefits of £156m to users and the private sector (PV).</v>
          </cell>
          <cell r="J41" t="str">
            <v>Co-location of Departments remove barriers and enables greater collaboration and a One Civil Service culture</v>
          </cell>
          <cell r="L41" t="str">
            <v>Transformation of Services - Ability to de-risk and accelerate transformation by drawing on PSP capabilities and assets</v>
          </cell>
          <cell r="O41" t="str">
            <v>Emergency Services.  700 MHz provides an option for its use in providing a more data intensive service than is currently available for emergency services which will increrase its effectiveness.  Value of this has yet to be investigated therefore not monetised at this stage.</v>
          </cell>
          <cell r="Q41" t="str">
            <v>Improved home connectivity will help to expand the UK's labour capacity through increased participation of carers and disabled people.</v>
          </cell>
          <cell r="T41" t="str">
            <v xml:space="preserve">Project Pipeline with other New Nuclear Projects </v>
          </cell>
          <cell r="U41" t="str">
            <v xml:space="preserve">Enable new nuclear.  New stations cannot be consented without confidence that a disposal route will be available for the radioactive waste they produce. </v>
          </cell>
          <cell r="X41" t="str">
            <v>To enable simplification of industry processes and resulting cost savings and service improvements</v>
          </cell>
          <cell r="AD41" t="str">
            <v>Wider social benefits that arise from preventing adverse educational outcomes, such as lower crime, truancy and exclusions</v>
          </cell>
          <cell r="AE41" t="str">
            <v>Wider social benefits that arise from preventing adverse educational outcomes, such as lower crime, truancy and exclusions.</v>
          </cell>
          <cell r="AI41" t="str">
            <v>Quality of life</v>
          </cell>
          <cell r="AJ41" t="str">
            <v>Building more sustainable transport capacity in London</v>
          </cell>
          <cell r="AK41" t="str">
            <v>Provide rail freight capacity between Southampton, Midlands and North.</v>
          </cell>
          <cell r="AN41" t="str">
            <v>Consumers travel time reduced by faster train and timetable change</v>
          </cell>
          <cell r="AR41" t="str">
            <v>Better, simpler door-to-door journeys, including through greater interconnectivity between rail and other modes of transpor</v>
          </cell>
          <cell r="AY41" t="str">
            <v xml:space="preserve">Fewer flu outbreaks in care homes </v>
          </cell>
          <cell r="BC41" t="str">
            <v>Government non-cashable benefits  to end of Dec 2016</v>
          </cell>
          <cell r="BD41" t="str">
            <v>Provide gateways to enable wider health and care organisations to access national NHS IT services</v>
          </cell>
          <cell r="BF41" t="str">
            <v>To improve the satisfaction and empowerment of citizens by ensuring that their personal data is protected and they understand how their data is being used for purposes other than direct care.</v>
          </cell>
          <cell r="BG41" t="str">
            <v>Upholding the rule of law and the democratic process</v>
          </cell>
          <cell r="BH41" t="str">
            <v>Socio-economic - Contribution to reputation of health sector (NHS) in England.</v>
          </cell>
          <cell r="BJ41" t="str">
            <v>Reduced waiting time for first appointment, and a reduction in the overall treatment time</v>
          </cell>
          <cell r="BK41" t="str">
            <v>Ability to share patient identifiable data securely through use of an email service meeting the secure standard.</v>
          </cell>
          <cell r="BN41" t="str">
            <v>To provide facilities that meet or exceed government targets for sustainability, energy and the environment.</v>
          </cell>
          <cell r="BS41" t="str">
            <v>To enable a managed transition to new commercial arrangements</v>
          </cell>
          <cell r="BT41" t="str">
            <v xml:space="preserve">To provide members of the public with a user–friendly and confidential service to report benefit fraud on-line; ensuring that only quality and useful information is requested and submitted. </v>
          </cell>
          <cell r="CD41" t="str">
            <v>Reduction in Application Support charges</v>
          </cell>
          <cell r="CH41" t="str">
            <v>Reduction in on-boarding costs for Home Office family</v>
          </cell>
          <cell r="CI41" t="str">
            <v>Evidence for future deployment of enhanced detection technology</v>
          </cell>
          <cell r="CJ41" t="str">
            <v>Resource savings resulting from a reduction in the time taken to process transactions at the Primary Control Point (PCP) due to improved data matching and enhanced digital capability</v>
          </cell>
          <cell r="CK41" t="str">
            <v>More accurate products &amp; services</v>
          </cell>
          <cell r="CL41" t="str">
            <v xml:space="preserve">Emergency Spectrum: The release of the Airwave radio spectrum for alternative emergency services usage. </v>
          </cell>
          <cell r="CM41" t="str">
            <v>7. Enhance the biometric capability of the Home Office for the purposes of law enforcement, immigration, passports and asylum management and maintain the security continuum for the UK. (Wider Economic Benefit)</v>
          </cell>
          <cell r="CN41" t="str">
            <v xml:space="preserve">IT capabilities extensible and shared with OGDs. </v>
          </cell>
          <cell r="CQ41" t="str">
            <v>Reduction in Military Manpower required to operate and support Tactical AT FE@R.</v>
          </cell>
          <cell r="CS41" t="str">
            <v>Increased shared situational awareness enables improved decision making by Commanders at all levels.</v>
          </cell>
          <cell r="CT41" t="str">
            <v>Benefit 7.  Increased flexibility to deliver future platform improvements</v>
          </cell>
          <cell r="CV41" t="str">
            <v>Improved quality of infrastructure</v>
          </cell>
          <cell r="CY41" t="str">
            <v>A 15% industrial share of all F-35 Joint Strike-Fighter (JSF) aircraft built.  The JSF is the larges</v>
          </cell>
          <cell r="DA41" t="str">
            <v>Reduction in non-contract spend</v>
          </cell>
          <cell r="DF41" t="str">
            <v>Less Fractricide and/or collateral damage</v>
          </cell>
          <cell r="DG41" t="str">
            <v>Enhanced UK reputation in NATO through demonstrably advanced UK capabilities.</v>
          </cell>
          <cell r="DM41" t="str">
            <v xml:space="preserve">Nuclear Threat Reduction - To provide the necessary capabilities to support national nuclear threat reduction activities. </v>
          </cell>
          <cell r="DN41" t="str">
            <v>The capability to interoperate with organisations, platforms, systems and applications in a manner n</v>
          </cell>
          <cell r="DS41" t="str">
            <v>Savings on support spend - Financial (Non Cashable)</v>
          </cell>
          <cell r="DV41" t="str">
            <v>Delivery of Land and Littoral Manoeuvre Capability as defined in the BRH URD (to a minimum of the Th</v>
          </cell>
          <cell r="DW41" t="str">
            <v>Secure economic growth through infrastructure investment</v>
          </cell>
          <cell r="DX41" t="str">
            <v>Improved operational management</v>
          </cell>
          <cell r="EB41" t="str">
            <v xml:space="preserve">Automation of processes and quicker processing times - including reduced waiting lists </v>
          </cell>
          <cell r="EE41" t="str">
            <v xml:space="preserve">Mitigation of risks posed by aging software/ operating systems no longer being supported </v>
          </cell>
          <cell r="EG41" t="str">
            <v>Increase % of Young People completing tailored interventions</v>
          </cell>
        </row>
        <row r="42">
          <cell r="B42" t="str">
            <v>Non-Monetised Benefit</v>
          </cell>
          <cell r="C42" t="str">
            <v>Non-Monetised Benefit</v>
          </cell>
          <cell r="F42" t="str">
            <v>Non-Monetised Benefit</v>
          </cell>
          <cell r="I42" t="str">
            <v>Monetised Benefit</v>
          </cell>
          <cell r="J42" t="str">
            <v>Non-Monetised Benefit</v>
          </cell>
          <cell r="L42" t="str">
            <v>Non-Monetised Benefit</v>
          </cell>
          <cell r="O42" t="str">
            <v>Non-Monetised Benefit</v>
          </cell>
          <cell r="Q42" t="str">
            <v>Non-Monetised Benefit</v>
          </cell>
          <cell r="T42" t="str">
            <v>N/A</v>
          </cell>
          <cell r="U42" t="str">
            <v>Non-Monetised Benefit</v>
          </cell>
          <cell r="X42" t="str">
            <v>Monetised Benefit</v>
          </cell>
          <cell r="AD42" t="str">
            <v>Non-Monetised Benefit</v>
          </cell>
          <cell r="AE42" t="str">
            <v>Non-Monetised Benefit</v>
          </cell>
          <cell r="AI42" t="str">
            <v>Non-Monetised Benefit</v>
          </cell>
          <cell r="AJ42" t="str">
            <v>Non-Monetised Benefit</v>
          </cell>
          <cell r="AK42" t="str">
            <v>Non-Monetised Benefit</v>
          </cell>
          <cell r="AN42" t="str">
            <v>Monetised Benefit</v>
          </cell>
          <cell r="AR42" t="str">
            <v>N/A</v>
          </cell>
          <cell r="AY42" t="str">
            <v>Non-Monetised Benefit</v>
          </cell>
          <cell r="BC42" t="str">
            <v>Monetised Benefit</v>
          </cell>
          <cell r="BD42" t="str">
            <v>Non-Monetised Benefit</v>
          </cell>
          <cell r="BF42" t="str">
            <v>Non-Monetised Benefit</v>
          </cell>
          <cell r="BG42" t="str">
            <v>Non-Monetised Benefit</v>
          </cell>
          <cell r="BH42" t="str">
            <v>Non-Monetised Benefit</v>
          </cell>
          <cell r="BJ42" t="str">
            <v>Monetised Benefit</v>
          </cell>
          <cell r="BK42" t="str">
            <v>Monetised Benefit</v>
          </cell>
          <cell r="BN42" t="str">
            <v>Monetised Benefit</v>
          </cell>
          <cell r="BS42" t="str">
            <v>Non-Monetised Benefit</v>
          </cell>
          <cell r="BT42" t="str">
            <v>Monetised Benefit</v>
          </cell>
          <cell r="CD42" t="str">
            <v>Monetised Benefit</v>
          </cell>
          <cell r="CH42" t="str">
            <v>Non-Monetised Benefit</v>
          </cell>
          <cell r="CI42" t="str">
            <v>Non-Monetised Benefit</v>
          </cell>
          <cell r="CJ42" t="str">
            <v>Monetised Benefit</v>
          </cell>
          <cell r="CK42" t="str">
            <v>Non-Monetised Benefit</v>
          </cell>
          <cell r="CL42" t="str">
            <v>Monetised Benefit</v>
          </cell>
          <cell r="CM42" t="str">
            <v>Non-Monetised Benefit</v>
          </cell>
          <cell r="CN42" t="str">
            <v>Non-Monetised Benefit</v>
          </cell>
          <cell r="CQ42" t="str">
            <v>Non-Monetised</v>
          </cell>
          <cell r="CS42" t="str">
            <v>Non-Monetised</v>
          </cell>
          <cell r="CT42" t="str">
            <v>Non-Monetised</v>
          </cell>
          <cell r="CV42" t="str">
            <v>Non-Monetised</v>
          </cell>
          <cell r="CY42" t="str">
            <v>Monetised</v>
          </cell>
          <cell r="DA42" t="str">
            <v>Monetised</v>
          </cell>
          <cell r="DF42" t="str">
            <v>Non-Monetised</v>
          </cell>
          <cell r="DG42" t="str">
            <v>Non-Monetised</v>
          </cell>
          <cell r="DM42" t="str">
            <v>Non-Monetised</v>
          </cell>
          <cell r="DN42" t="str">
            <v>Non-Monetised</v>
          </cell>
          <cell r="DS42" t="str">
            <v>Non-Monetised</v>
          </cell>
          <cell r="DV42" t="str">
            <v>Non-Monetised</v>
          </cell>
          <cell r="DW42" t="str">
            <v>Non-Monetised Benefit</v>
          </cell>
          <cell r="DX42" t="str">
            <v>Non-Monetised Benefit</v>
          </cell>
          <cell r="EB42" t="str">
            <v>Non-Monetised Benefit</v>
          </cell>
          <cell r="EE42" t="str">
            <v>Non-Monetised Benefit</v>
          </cell>
          <cell r="EG42" t="str">
            <v>Non-Monetised Benefit</v>
          </cell>
        </row>
        <row r="43">
          <cell r="J43" t="str">
            <v>Increasing the presence of Government in major conurbations improves the ability of the Civil Service to attract and retain talent</v>
          </cell>
          <cell r="L43" t="str">
            <v>Growth of Services - Evolution of the service offering to better meet client requirements over a wider range of business needs than specified in the "Day 1" service catalogue</v>
          </cell>
          <cell r="O43" t="str">
            <v>Increased competition due to harmonisation of spectrum available to mobile operators - impact likely to be small.</v>
          </cell>
          <cell r="U43" t="str">
            <v>Compliance with EU Directive 2011.70 Euratom.</v>
          </cell>
          <cell r="X43" t="str">
            <v>To ensure that the dependencies on smart metering of wider areas of potential public policy benefit are identified and included within the strategic business case for the Programme, where they are justified in cost-benefit terms and do not compromise or put at risk other Programme objectives</v>
          </cell>
          <cell r="AI43" t="str">
            <v>Local economy</v>
          </cell>
          <cell r="AJ43" t="str">
            <v>Support the regeneration of London and the South East</v>
          </cell>
          <cell r="AN43" t="str">
            <v>Decongestion, Performance (Mode switch cars to rail)</v>
          </cell>
          <cell r="AR43" t="str">
            <v>Seamless travel for all, through improvements in accessibility.</v>
          </cell>
          <cell r="AY43" t="str">
            <v>Lower likelihood of staff contracting flu and being absent from work</v>
          </cell>
          <cell r="BC43" t="str">
            <v>UK Economic benefits to end of Dec 2016</v>
          </cell>
          <cell r="BD43" t="str">
            <v>Provide demonstrably excellent service which recognises the core healthcare needs of the patient</v>
          </cell>
          <cell r="BF43" t="str">
            <v xml:space="preserve">To support improvements to data quality in the health and care system. </v>
          </cell>
          <cell r="BG43" t="str">
            <v>Preparing to cope with the possibility of significant numbers of additional deaths</v>
          </cell>
          <cell r="BK43" t="str">
            <v>More efficient clinical and business workflows through ability to share calendars, tasks and mailboxes.</v>
          </cell>
          <cell r="BN43" t="str">
            <v>To provide facilities that promote the wellbeing of staff and visitors.</v>
          </cell>
          <cell r="BS43" t="str">
            <v>To identify appropriate opportunities presented through co-locations (inward and outward), to make most cost effective use of public estate and enhance service to customers</v>
          </cell>
          <cell r="BT43" t="str">
            <v xml:space="preserve">To increase emphasis on prevention and improved support for detection and investigative action by delivering a business rules-based routing and management system. </v>
          </cell>
          <cell r="CH43" t="str">
            <v xml:space="preserve">As a result of economies of scale through OGDs joining the ISSC2 framework further savings will be achieved for the Home Office. </v>
          </cell>
          <cell r="CI43" t="str">
            <v>Border Force resource saving, automated alarm reporting removes need for manual reporting</v>
          </cell>
          <cell r="CJ43" t="str">
            <v>Resource savings accruing to BF beneficiaries working away the front line</v>
          </cell>
          <cell r="CK43" t="str">
            <v>Improved access to Update Service for N.I. citizens</v>
          </cell>
          <cell r="CL43" t="str">
            <v xml:space="preserve">Life savings: Lives saved through casualties having the ability to call the emergency savings for help in current not spots.  </v>
          </cell>
          <cell r="CN43" t="str">
            <v>Use of SMEs.  Procurement through G-Cloud or Digital Services Framework.  Use of multiple suppliers and SMEs means the Programme is avoiding reliance on a single larger supplier and promoting market competition.</v>
          </cell>
          <cell r="CS43" t="str">
            <v>Increased interoperability with joint and coalition partners.</v>
          </cell>
          <cell r="CV43" t="str">
            <v>Increased sustainable development</v>
          </cell>
          <cell r="DA43" t="str">
            <v>No manual transfer of data between systems</v>
          </cell>
          <cell r="DF43" t="str">
            <v>More efficient force application in a CJIIM context</v>
          </cell>
          <cell r="DM43" t="str">
            <v>ternational relationships -To ensure the maintenance of our international relationships with the US and France to support the delivery of the UK nuclear warhead capability.</v>
          </cell>
          <cell r="DN43" t="str">
            <v>Able to process all data collected and received by the MPA.</v>
          </cell>
          <cell r="DS43" t="str">
            <v>Increased stability for capability planning - Non Financial</v>
          </cell>
          <cell r="DX43" t="str">
            <v>Reduced business risk of running legacy IT</v>
          </cell>
          <cell r="EB43" t="str">
            <v>Improved customer experience including better facilities for witnesses and victims of crime</v>
          </cell>
        </row>
        <row r="44">
          <cell r="J44" t="str">
            <v>Non-Monetised Benefit</v>
          </cell>
          <cell r="L44" t="str">
            <v>Non-Monetised Benefit</v>
          </cell>
          <cell r="O44" t="str">
            <v>Non-Monetised Benefit</v>
          </cell>
          <cell r="U44" t="str">
            <v>Non-Monetised Benefit</v>
          </cell>
          <cell r="X44" t="str">
            <v>Non-Monetised Benefit</v>
          </cell>
          <cell r="AI44" t="str">
            <v>Non-Monetised Benefit</v>
          </cell>
          <cell r="AJ44" t="str">
            <v>Non-Monetised Benefit</v>
          </cell>
          <cell r="AN44" t="str">
            <v>Monetised Benefit</v>
          </cell>
          <cell r="AR44" t="str">
            <v>N/A</v>
          </cell>
          <cell r="AY44" t="str">
            <v>Monetised Benefit</v>
          </cell>
          <cell r="BC44" t="str">
            <v>Monetised Benefit</v>
          </cell>
          <cell r="BD44" t="str">
            <v>Non-Monetised Benefit</v>
          </cell>
          <cell r="BF44" t="str">
            <v>Monetised Benefit</v>
          </cell>
          <cell r="BG44" t="str">
            <v>Non-Monetised Benefit</v>
          </cell>
          <cell r="BK44" t="str">
            <v>Monetised Benefit</v>
          </cell>
          <cell r="BN44" t="str">
            <v>Non-Monetised Benefit</v>
          </cell>
          <cell r="BS44" t="str">
            <v>Monetised Benefit</v>
          </cell>
          <cell r="BT44" t="str">
            <v>Non-Monetised Benefit</v>
          </cell>
          <cell r="CH44" t="str">
            <v>Monetised Benefit</v>
          </cell>
          <cell r="CI44" t="str">
            <v>Monetised Benefit</v>
          </cell>
          <cell r="CJ44" t="str">
            <v>Monetised Benefit</v>
          </cell>
          <cell r="CK44" t="str">
            <v>Non-Monetised Benefit</v>
          </cell>
          <cell r="CL44" t="str">
            <v>Monetised Benefit</v>
          </cell>
          <cell r="CN44" t="str">
            <v>Non-Monetised Benefit</v>
          </cell>
          <cell r="CS44" t="str">
            <v>Non-Monetised</v>
          </cell>
          <cell r="CV44" t="str">
            <v>Non-Monetised</v>
          </cell>
          <cell r="DA44" t="str">
            <v>Non-Monetised</v>
          </cell>
          <cell r="DF44" t="str">
            <v>Non-Monetised</v>
          </cell>
          <cell r="DM44" t="str">
            <v>Non-Monetised</v>
          </cell>
          <cell r="DN44" t="str">
            <v>Non-Monetised</v>
          </cell>
          <cell r="DS44" t="str">
            <v>Non-Monetised</v>
          </cell>
          <cell r="DX44" t="str">
            <v>Non-Monetised Benefit</v>
          </cell>
          <cell r="EB44" t="str">
            <v>Non-Monetised Benefit</v>
          </cell>
        </row>
        <row r="45">
          <cell r="L45" t="str">
            <v>Employee Incentivisation &amp; Engagement - The opportunity for SSCL to provide improved incentives for staff and driver higher levels of engagement</v>
          </cell>
          <cell r="X45" t="str">
            <v>To deliver the necessary design requirements, commercial and regulatory framework and supporting activities so as to achieve the timely development and cost-effective implementation of smart metering and meeting Programme milestones</v>
          </cell>
          <cell r="AY45" t="str">
            <v>Reduced absence from schools for staff and children</v>
          </cell>
          <cell r="BD45" t="str">
            <v>To align with the new National Information Framework</v>
          </cell>
          <cell r="BF45" t="str">
            <v>To develop and deliver a service that supports current and future Natioanl Tariff policy for providers and  commissioners</v>
          </cell>
          <cell r="BG45" t="str">
            <v>Instil and maintain trust and confidence</v>
          </cell>
          <cell r="BS45" t="str">
            <v>To reduce significantly the unit costs, per FTE and per square metre, of running the estate by taking advantage of commercial opportunities and increasing space utilisation through improved working environments</v>
          </cell>
          <cell r="BT45" t="str">
            <v>To develop business and technical solutions to manage debt activity by delivering an online service for the citizen to pro-actively engage with DWP, a solution that will assist in the automation of manual processes and to use advanced analytics to deliver efficiencies in the speed of process and to generate additional debt recoveries.</v>
          </cell>
          <cell r="CI45" t="str">
            <v>Increased confidence that Cyclamen mitigates the RN risks</v>
          </cell>
          <cell r="CJ45" t="str">
            <v>Resource savings resulting from a reduction in the time taken to process further examinations due to more efficient back office processes</v>
          </cell>
          <cell r="CK45" t="str">
            <v>Deliver products more quickly</v>
          </cell>
          <cell r="CN45" t="str">
            <v xml:space="preserve">Greater process efficiency. </v>
          </cell>
          <cell r="CS45" t="str">
            <v>Enhanced UK warfighting credibility and status as a reference army.</v>
          </cell>
          <cell r="CV45" t="str">
            <v>Optimised UK Defence estate</v>
          </cell>
          <cell r="DA45" t="str">
            <v>No financial reconciliation between systems</v>
          </cell>
          <cell r="DN45" t="str">
            <v>The means with which to receive and disseminate information and intelligence to military and civilia</v>
          </cell>
          <cell r="DS45" t="str">
            <v>More reliable delivery of outputs - Non-Financial</v>
          </cell>
          <cell r="DX45" t="str">
            <v>Lower security risk and non-compliance of IT systems</v>
          </cell>
          <cell r="EB45" t="str">
            <v>Cross CJS/court user efficiencies (better opportunities for joint working</v>
          </cell>
        </row>
        <row r="46">
          <cell r="L46" t="str">
            <v>Non-Monetised Benefit</v>
          </cell>
          <cell r="X46" t="str">
            <v>Non-Monetised Benefit</v>
          </cell>
          <cell r="AY46" t="str">
            <v>Monetised Benefit</v>
          </cell>
          <cell r="BD46" t="str">
            <v>Non-Monetised Benefit</v>
          </cell>
          <cell r="BF46" t="str">
            <v>Non-Monetised Benefit</v>
          </cell>
          <cell r="BG46" t="str">
            <v>Non-Monetised Benefit</v>
          </cell>
          <cell r="BS46" t="str">
            <v>Monetised Benefit</v>
          </cell>
          <cell r="BT46" t="str">
            <v>Monetised Benefit</v>
          </cell>
          <cell r="CI46" t="str">
            <v>Non-Monetised Benefit</v>
          </cell>
          <cell r="CJ46" t="str">
            <v>Monetised Benefit</v>
          </cell>
          <cell r="CK46" t="str">
            <v>Non-Monetised Benefit</v>
          </cell>
          <cell r="CN46" t="str">
            <v>Non-Monetised Benefit</v>
          </cell>
          <cell r="CS46" t="str">
            <v>Non-Monetised</v>
          </cell>
          <cell r="CV46" t="str">
            <v>Non-Monetised</v>
          </cell>
          <cell r="DA46" t="str">
            <v>Non-Monetised</v>
          </cell>
          <cell r="DN46" t="str">
            <v>Non-Monetised</v>
          </cell>
          <cell r="DS46" t="str">
            <v>Non-Monetised</v>
          </cell>
          <cell r="DX46" t="str">
            <v>Non-Monetised Benefit</v>
          </cell>
          <cell r="EB46" t="str">
            <v>Non-Monetised Benefit</v>
          </cell>
        </row>
        <row r="47">
          <cell r="L47" t="str">
            <v>Legal and Risk Allocation - The effective transfer of risk from HMG to SSCL as a supplier</v>
          </cell>
          <cell r="X47" t="str">
            <v>To ensure that the communications infrastructure and the metering and data management arrangements meet national requirements for security and resilience and command the confidence of stakeholders</v>
          </cell>
          <cell r="AY47" t="str">
            <v>Fewer outbreaks of flu in the community - impact on employers and absence of staff</v>
          </cell>
          <cell r="BD47" t="str">
            <v>To ensure that data security and integrity is considered as a high priority and key focus throughout the Programme</v>
          </cell>
          <cell r="BG47" t="str">
            <v>Ensuring that health and other professionals, the public &amp; the media are engaged &amp; well informed in advance &amp; throughout the pandemic period</v>
          </cell>
          <cell r="BS47" t="str">
            <v>By working closely with operations, ensure customer service, performance and people engagement is protected, wherever possible, during implementation</v>
          </cell>
          <cell r="CJ47" t="str">
            <v>Resource savings enabled as a result of the provision of mobile technology</v>
          </cell>
          <cell r="CK47" t="str">
            <v>Reduction in product charge saving for UK Government</v>
          </cell>
          <cell r="CS47" t="str">
            <v>Increased flexibility to deliver future platform improvements.</v>
          </cell>
          <cell r="CV47" t="str">
            <v>Improved future infrastructure solutions</v>
          </cell>
          <cell r="DA47" t="str">
            <v>Timely and accurate management information.</v>
          </cell>
          <cell r="DN47" t="str">
            <v>The MPA shall have clear potential to provide the ability to conduct overland Persistent Wide Area S</v>
          </cell>
          <cell r="DS47" t="str">
            <v>Improved reputation inside and outside of Defence - Non-Financial</v>
          </cell>
          <cell r="DX47" t="str">
            <v>More positive experience for victims and witnesses</v>
          </cell>
          <cell r="EB47" t="str">
            <v>Supports HMG 'Digital by Default' approach</v>
          </cell>
        </row>
        <row r="48">
          <cell r="L48" t="str">
            <v>Non-Monetised Benefit</v>
          </cell>
          <cell r="X48" t="str">
            <v>Non-Monetised Benefit</v>
          </cell>
          <cell r="AY48" t="str">
            <v>Monetised Benefit</v>
          </cell>
          <cell r="BD48" t="str">
            <v>Non-Monetised Benefit</v>
          </cell>
          <cell r="BG48" t="str">
            <v>Non-Monetised Benefit</v>
          </cell>
          <cell r="BS48" t="str">
            <v>Non-Monetised Benefit</v>
          </cell>
          <cell r="CJ48" t="str">
            <v>Monetised Benefit</v>
          </cell>
          <cell r="CK48" t="str">
            <v>Monetised Benefit</v>
          </cell>
          <cell r="CS48" t="str">
            <v>Monetised</v>
          </cell>
          <cell r="CV48" t="str">
            <v>Non-Monetised</v>
          </cell>
          <cell r="DA48" t="str">
            <v>Non-Monetised</v>
          </cell>
          <cell r="DN48" t="str">
            <v>Non-Monetised</v>
          </cell>
          <cell r="DS48" t="str">
            <v>Non-Monetised</v>
          </cell>
          <cell r="DX48" t="str">
            <v>Non-Monetised Benefit</v>
          </cell>
          <cell r="EB48" t="str">
            <v>Non-Monetised Benefit</v>
          </cell>
        </row>
        <row r="49">
          <cell r="B49" t="str">
            <v>High</v>
          </cell>
          <cell r="C49" t="str">
            <v>Medium</v>
          </cell>
          <cell r="D49" t="str">
            <v>Medium</v>
          </cell>
          <cell r="E49" t="str">
            <v>High</v>
          </cell>
          <cell r="F49" t="str">
            <v>High</v>
          </cell>
          <cell r="G49" t="str">
            <v>High</v>
          </cell>
          <cell r="H49" t="str">
            <v>High</v>
          </cell>
          <cell r="I49" t="str">
            <v>Medium</v>
          </cell>
          <cell r="J49" t="str">
            <v>Medium</v>
          </cell>
          <cell r="K49" t="str">
            <v>High</v>
          </cell>
          <cell r="L49" t="str">
            <v>High</v>
          </cell>
          <cell r="M49" t="str">
            <v>Medium</v>
          </cell>
          <cell r="N49" t="str">
            <v>Low</v>
          </cell>
          <cell r="O49" t="str">
            <v>Medium</v>
          </cell>
          <cell r="P49" t="str">
            <v>High</v>
          </cell>
          <cell r="Q49" t="str">
            <v>Medium</v>
          </cell>
          <cell r="R49" t="str">
            <v>Low</v>
          </cell>
          <cell r="S49" t="str">
            <v>High</v>
          </cell>
          <cell r="T49" t="str">
            <v>High</v>
          </cell>
          <cell r="U49" t="str">
            <v>High</v>
          </cell>
          <cell r="V49" t="str">
            <v>Medium</v>
          </cell>
          <cell r="W49" t="str">
            <v>High</v>
          </cell>
          <cell r="X49" t="str">
            <v>High</v>
          </cell>
          <cell r="Y49" t="str">
            <v>High</v>
          </cell>
          <cell r="Z49" t="str">
            <v>High</v>
          </cell>
          <cell r="AA49" t="str">
            <v>High</v>
          </cell>
          <cell r="AB49" t="str">
            <v>High</v>
          </cell>
          <cell r="AC49" t="str">
            <v>High</v>
          </cell>
          <cell r="AD49" t="str">
            <v>High</v>
          </cell>
          <cell r="AE49" t="str">
            <v>High</v>
          </cell>
          <cell r="AF49" t="str">
            <v>High</v>
          </cell>
          <cell r="AG49" t="str">
            <v>Medium</v>
          </cell>
          <cell r="AH49" t="str">
            <v xml:space="preserve">High </v>
          </cell>
          <cell r="AI49" t="str">
            <v xml:space="preserve">High </v>
          </cell>
          <cell r="AJ49" t="str">
            <v xml:space="preserve">High </v>
          </cell>
          <cell r="AM49" t="str">
            <v xml:space="preserve">High </v>
          </cell>
          <cell r="AN49" t="str">
            <v xml:space="preserve">High </v>
          </cell>
          <cell r="AO49" t="str">
            <v xml:space="preserve">High </v>
          </cell>
          <cell r="AP49" t="str">
            <v xml:space="preserve">High </v>
          </cell>
          <cell r="AQ49" t="str">
            <v xml:space="preserve">High </v>
          </cell>
          <cell r="AR49" t="str">
            <v xml:space="preserve">High </v>
          </cell>
          <cell r="AS49" t="str">
            <v>Medium</v>
          </cell>
          <cell r="AT49" t="str">
            <v xml:space="preserve">High </v>
          </cell>
          <cell r="AU49" t="str">
            <v xml:space="preserve">High </v>
          </cell>
          <cell r="AV49" t="str">
            <v xml:space="preserve">High </v>
          </cell>
          <cell r="AW49" t="str">
            <v>High</v>
          </cell>
          <cell r="AX49" t="str">
            <v>High</v>
          </cell>
          <cell r="AY49" t="str">
            <v>High</v>
          </cell>
          <cell r="AZ49" t="str">
            <v>High</v>
          </cell>
          <cell r="BA49" t="str">
            <v>High</v>
          </cell>
          <cell r="BB49" t="str">
            <v>High</v>
          </cell>
          <cell r="BC49" t="str">
            <v>High</v>
          </cell>
          <cell r="BD49" t="str">
            <v>High</v>
          </cell>
          <cell r="BE49" t="str">
            <v>Medium</v>
          </cell>
          <cell r="BF49" t="str">
            <v>High</v>
          </cell>
          <cell r="BG49" t="str">
            <v>High</v>
          </cell>
          <cell r="BH49" t="str">
            <v>High</v>
          </cell>
          <cell r="BI49" t="str">
            <v>Medium</v>
          </cell>
          <cell r="BJ49" t="str">
            <v>High</v>
          </cell>
          <cell r="BK49" t="str">
            <v>Medium</v>
          </cell>
          <cell r="BL49" t="str">
            <v>High</v>
          </cell>
          <cell r="BM49" t="str">
            <v>Low</v>
          </cell>
          <cell r="BN49" t="str">
            <v>High</v>
          </cell>
          <cell r="BO49" t="str">
            <v>High</v>
          </cell>
          <cell r="BP49" t="str">
            <v>High</v>
          </cell>
          <cell r="BQ49" t="str">
            <v>High</v>
          </cell>
          <cell r="BR49" t="str">
            <v>High</v>
          </cell>
          <cell r="BS49" t="str">
            <v>High</v>
          </cell>
          <cell r="BT49" t="str">
            <v>High</v>
          </cell>
          <cell r="BU49" t="str">
            <v>Low</v>
          </cell>
          <cell r="BV49" t="str">
            <v>High</v>
          </cell>
          <cell r="BW49" t="str">
            <v>High</v>
          </cell>
          <cell r="BX49" t="str">
            <v>High</v>
          </cell>
          <cell r="BY49" t="str">
            <v>Medium</v>
          </cell>
          <cell r="BZ49" t="str">
            <v>Medium</v>
          </cell>
          <cell r="CA49" t="str">
            <v>High</v>
          </cell>
          <cell r="CB49" t="str">
            <v>High</v>
          </cell>
          <cell r="CC49" t="str">
            <v>High</v>
          </cell>
          <cell r="CD49" t="str">
            <v>High</v>
          </cell>
          <cell r="CE49" t="str">
            <v>High</v>
          </cell>
          <cell r="CF49" t="str">
            <v>High</v>
          </cell>
          <cell r="CG49" t="str">
            <v>High</v>
          </cell>
          <cell r="CH49" t="str">
            <v>High</v>
          </cell>
          <cell r="CI49" t="str">
            <v>High</v>
          </cell>
          <cell r="CJ49" t="str">
            <v>High</v>
          </cell>
          <cell r="CK49" t="str">
            <v>High</v>
          </cell>
          <cell r="CL49" t="str">
            <v>High</v>
          </cell>
          <cell r="CM49" t="str">
            <v>High</v>
          </cell>
          <cell r="CN49" t="str">
            <v>High</v>
          </cell>
          <cell r="CO49" t="str">
            <v>Medium</v>
          </cell>
          <cell r="CP49" t="str">
            <v>High</v>
          </cell>
          <cell r="CQ49" t="str">
            <v>Medium</v>
          </cell>
          <cell r="CR49" t="str">
            <v>Medium</v>
          </cell>
          <cell r="CS49" t="str">
            <v>High</v>
          </cell>
          <cell r="CT49" t="str">
            <v>High</v>
          </cell>
          <cell r="CU49" t="str">
            <v>Medium</v>
          </cell>
          <cell r="CV49" t="str">
            <v>High</v>
          </cell>
          <cell r="CW49" t="str">
            <v>Medium</v>
          </cell>
          <cell r="CX49" t="str">
            <v>High</v>
          </cell>
          <cell r="CY49" t="str">
            <v>High</v>
          </cell>
          <cell r="CZ49" t="str">
            <v>High</v>
          </cell>
          <cell r="DB49" t="str">
            <v>High</v>
          </cell>
          <cell r="DC49" t="str">
            <v>High</v>
          </cell>
          <cell r="DD49" t="str">
            <v>High</v>
          </cell>
          <cell r="DE49" t="str">
            <v>High</v>
          </cell>
          <cell r="DF49" t="str">
            <v>High</v>
          </cell>
          <cell r="DG49" t="str">
            <v>High</v>
          </cell>
          <cell r="DH49" t="str">
            <v>High</v>
          </cell>
          <cell r="DI49" t="str">
            <v>Low</v>
          </cell>
          <cell r="DJ49" t="str">
            <v>High</v>
          </cell>
          <cell r="DK49" t="str">
            <v>Medium</v>
          </cell>
          <cell r="DL49" t="str">
            <v>High</v>
          </cell>
          <cell r="DM49" t="str">
            <v>High</v>
          </cell>
          <cell r="DN49" t="str">
            <v>Medium</v>
          </cell>
          <cell r="DO49" t="str">
            <v>High</v>
          </cell>
          <cell r="DP49" t="str">
            <v>High</v>
          </cell>
          <cell r="DQ49" t="str">
            <v>Medium</v>
          </cell>
          <cell r="DR49" t="str">
            <v>High</v>
          </cell>
          <cell r="DS49" t="str">
            <v>High</v>
          </cell>
          <cell r="DT49" t="str">
            <v>High</v>
          </cell>
          <cell r="DU49" t="str">
            <v>High</v>
          </cell>
          <cell r="DV49" t="str">
            <v>High</v>
          </cell>
          <cell r="DW49" t="str">
            <v>Medium</v>
          </cell>
          <cell r="DX49" t="str">
            <v>High</v>
          </cell>
          <cell r="DY49" t="str">
            <v>High</v>
          </cell>
          <cell r="DZ49" t="str">
            <v>High</v>
          </cell>
          <cell r="EA49" t="str">
            <v>High</v>
          </cell>
          <cell r="EB49" t="str">
            <v>High</v>
          </cell>
          <cell r="EC49" t="str">
            <v>Medium</v>
          </cell>
          <cell r="ED49" t="str">
            <v>High</v>
          </cell>
          <cell r="EE49" t="str">
            <v>High</v>
          </cell>
          <cell r="EF49" t="str">
            <v>High</v>
          </cell>
          <cell r="EG49" t="str">
            <v>High</v>
          </cell>
          <cell r="EH49" t="str">
            <v>High</v>
          </cell>
          <cell r="EI49" t="str">
            <v>High</v>
          </cell>
          <cell r="EJ49" t="str">
            <v>High</v>
          </cell>
        </row>
        <row r="50">
          <cell r="B50" t="str">
            <v>Amber/Red</v>
          </cell>
          <cell r="C50" t="str">
            <v>Amber</v>
          </cell>
          <cell r="D50" t="str">
            <v>Amber/Green</v>
          </cell>
          <cell r="E50" t="str">
            <v>Amber/Red</v>
          </cell>
          <cell r="F50" t="str">
            <v>Amber</v>
          </cell>
          <cell r="G50" t="str">
            <v>Amber</v>
          </cell>
          <cell r="H50" t="str">
            <v>Amber</v>
          </cell>
          <cell r="I50" t="str">
            <v>Amber/Green</v>
          </cell>
          <cell r="J50" t="str">
            <v>Amber</v>
          </cell>
          <cell r="K50" t="str">
            <v>Amber</v>
          </cell>
          <cell r="L50" t="str">
            <v>Amber/Red</v>
          </cell>
          <cell r="M50" t="str">
            <v>Amber</v>
          </cell>
          <cell r="N50" t="str">
            <v>Amber/Green</v>
          </cell>
          <cell r="O50" t="str">
            <v>Amber</v>
          </cell>
          <cell r="P50" t="str">
            <v>Amber/Red</v>
          </cell>
          <cell r="Q50" t="str">
            <v>Amber/Green</v>
          </cell>
          <cell r="R50" t="str">
            <v>Green</v>
          </cell>
          <cell r="S50" t="str">
            <v>Amber/Green</v>
          </cell>
          <cell r="T50" t="str">
            <v>Amber</v>
          </cell>
          <cell r="U50" t="str">
            <v>Amber</v>
          </cell>
          <cell r="V50" t="str">
            <v>Amber</v>
          </cell>
          <cell r="W50" t="str">
            <v>Amber/Green</v>
          </cell>
          <cell r="X50" t="str">
            <v>Amber</v>
          </cell>
          <cell r="Y50" t="str">
            <v>Amber</v>
          </cell>
          <cell r="Z50" t="str">
            <v>Amber/Red</v>
          </cell>
          <cell r="AA50" t="str">
            <v>Green</v>
          </cell>
          <cell r="AB50" t="str">
            <v>Amber/Green</v>
          </cell>
          <cell r="AC50" t="str">
            <v>Red</v>
          </cell>
          <cell r="AD50" t="str">
            <v>Amber</v>
          </cell>
          <cell r="AE50" t="str">
            <v>Amber/Green</v>
          </cell>
          <cell r="AF50" t="str">
            <v>Amber/Red</v>
          </cell>
          <cell r="AG50" t="str">
            <v xml:space="preserve">Amber </v>
          </cell>
          <cell r="AH50" t="str">
            <v xml:space="preserve">Amber </v>
          </cell>
          <cell r="AI50" t="str">
            <v xml:space="preserve">Amber </v>
          </cell>
          <cell r="AJ50" t="str">
            <v>Amber/Green</v>
          </cell>
          <cell r="AK50" t="str">
            <v>Amber/Red</v>
          </cell>
          <cell r="AL50" t="str">
            <v>Amber/Red</v>
          </cell>
          <cell r="AM50" t="str">
            <v xml:space="preserve">Amber </v>
          </cell>
          <cell r="AN50" t="str">
            <v xml:space="preserve">Amber </v>
          </cell>
          <cell r="AO50" t="str">
            <v xml:space="preserve">Amber </v>
          </cell>
          <cell r="AP50" t="str">
            <v>Amber/Red</v>
          </cell>
          <cell r="AQ50" t="str">
            <v>Amber/Red</v>
          </cell>
          <cell r="AR50" t="str">
            <v>Amber/Red</v>
          </cell>
          <cell r="AS50" t="str">
            <v>Amber/Green</v>
          </cell>
          <cell r="AT50" t="str">
            <v>Red</v>
          </cell>
          <cell r="AU50" t="str">
            <v xml:space="preserve">Amber </v>
          </cell>
          <cell r="AV50" t="str">
            <v>Amber/Green</v>
          </cell>
          <cell r="AW50" t="str">
            <v>Red</v>
          </cell>
          <cell r="AX50" t="str">
            <v>Amber/Red</v>
          </cell>
          <cell r="AY50" t="str">
            <v>Amber/Green</v>
          </cell>
          <cell r="AZ50" t="str">
            <v>Amber</v>
          </cell>
          <cell r="BA50" t="str">
            <v>Amber/Red</v>
          </cell>
          <cell r="BB50" t="str">
            <v>Amber</v>
          </cell>
          <cell r="BC50" t="str">
            <v>Amber</v>
          </cell>
          <cell r="BD50" t="str">
            <v>Amber/Red</v>
          </cell>
          <cell r="BE50" t="str">
            <v>Amber</v>
          </cell>
          <cell r="BF50" t="str">
            <v>Amber</v>
          </cell>
          <cell r="BG50" t="str">
            <v>Amber</v>
          </cell>
          <cell r="BH50" t="str">
            <v>Amber/Green</v>
          </cell>
          <cell r="BI50" t="str">
            <v>Amber/Green</v>
          </cell>
          <cell r="BJ50" t="str">
            <v>Amber</v>
          </cell>
          <cell r="BK50" t="str">
            <v>Amber</v>
          </cell>
          <cell r="BL50" t="str">
            <v>Amber</v>
          </cell>
          <cell r="BM50" t="str">
            <v>Amber</v>
          </cell>
          <cell r="BN50" t="str">
            <v>Amber/Green</v>
          </cell>
          <cell r="BO50" t="str">
            <v>Amber/Red</v>
          </cell>
          <cell r="BP50" t="str">
            <v>Amber</v>
          </cell>
          <cell r="BQ50" t="str">
            <v>Amber</v>
          </cell>
          <cell r="BR50" t="str">
            <v>Amber/Green</v>
          </cell>
          <cell r="BS50" t="str">
            <v>Amber/Red</v>
          </cell>
          <cell r="BT50" t="str">
            <v>Amber/Green</v>
          </cell>
          <cell r="BU50" t="str">
            <v>Green</v>
          </cell>
          <cell r="BV50" t="str">
            <v>Green</v>
          </cell>
          <cell r="BW50" t="str">
            <v>Amber</v>
          </cell>
          <cell r="BX50" t="str">
            <v>Amber</v>
          </cell>
          <cell r="BY50" t="str">
            <v>Amber</v>
          </cell>
          <cell r="BZ50" t="str">
            <v>Amber</v>
          </cell>
          <cell r="CA50" t="str">
            <v>Amber</v>
          </cell>
          <cell r="CB50" t="str">
            <v>Amber</v>
          </cell>
          <cell r="CC50" t="str">
            <v>Amber/Red</v>
          </cell>
          <cell r="CD50" t="str">
            <v>Amber</v>
          </cell>
          <cell r="CE50" t="str">
            <v>Amber</v>
          </cell>
          <cell r="CF50" t="str">
            <v>Amber/Red</v>
          </cell>
          <cell r="CG50" t="str">
            <v>Amber</v>
          </cell>
          <cell r="CH50" t="str">
            <v>Reset</v>
          </cell>
          <cell r="CI50" t="str">
            <v>Amber/Red</v>
          </cell>
          <cell r="CJ50" t="str">
            <v>Amber/Red</v>
          </cell>
          <cell r="CK50" t="str">
            <v>Red</v>
          </cell>
          <cell r="CL50" t="str">
            <v>Amber</v>
          </cell>
          <cell r="CM50" t="str">
            <v>Amber/Green</v>
          </cell>
          <cell r="CN50" t="str">
            <v>Amber/Red</v>
          </cell>
          <cell r="CO50" t="str">
            <v>Amber</v>
          </cell>
          <cell r="CP50" t="str">
            <v>Amber</v>
          </cell>
          <cell r="CQ50" t="str">
            <v>Amber</v>
          </cell>
          <cell r="CR50" t="str">
            <v>Green</v>
          </cell>
          <cell r="CS50" t="str">
            <v>Amber</v>
          </cell>
          <cell r="CT50" t="str">
            <v>Amber/Red</v>
          </cell>
          <cell r="CU50" t="str">
            <v>Amber</v>
          </cell>
          <cell r="CV50" t="str">
            <v>Amber</v>
          </cell>
          <cell r="CW50" t="str">
            <v>Amber</v>
          </cell>
          <cell r="CX50" t="str">
            <v>Amber/Red</v>
          </cell>
          <cell r="CY50" t="str">
            <v>Amber</v>
          </cell>
          <cell r="CZ50" t="str">
            <v>Amber</v>
          </cell>
          <cell r="DA50" t="str">
            <v>Amber</v>
          </cell>
          <cell r="DB50" t="str">
            <v>Red</v>
          </cell>
          <cell r="DC50" t="str">
            <v>Amber/Green</v>
          </cell>
          <cell r="DD50" t="str">
            <v>Amber/Green</v>
          </cell>
          <cell r="DE50" t="str">
            <v>Amber</v>
          </cell>
          <cell r="DF50" t="str">
            <v>Amber</v>
          </cell>
          <cell r="DG50" t="str">
            <v>Amber</v>
          </cell>
          <cell r="DH50" t="str">
            <v>Amber/Green</v>
          </cell>
          <cell r="DI50" t="str">
            <v>Amber/Red</v>
          </cell>
          <cell r="DJ50" t="str">
            <v>Amber</v>
          </cell>
          <cell r="DK50" t="str">
            <v>Amber/Green</v>
          </cell>
          <cell r="DL50" t="str">
            <v>Amber</v>
          </cell>
          <cell r="DM50" t="str">
            <v>Amber/Red</v>
          </cell>
          <cell r="DN50" t="str">
            <v>Amber</v>
          </cell>
          <cell r="DO50" t="str">
            <v>Amber</v>
          </cell>
          <cell r="DP50" t="str">
            <v>Amber</v>
          </cell>
          <cell r="DQ50" t="str">
            <v>Amber/Green</v>
          </cell>
          <cell r="DR50" t="str">
            <v>Amber/Red</v>
          </cell>
          <cell r="DS50" t="str">
            <v>Amber</v>
          </cell>
          <cell r="DT50" t="str">
            <v>Red</v>
          </cell>
          <cell r="DU50" t="str">
            <v>Amber</v>
          </cell>
          <cell r="DV50" t="str">
            <v>Amber</v>
          </cell>
          <cell r="DW50" t="str">
            <v>Amber</v>
          </cell>
          <cell r="DX50" t="str">
            <v>Amber/Red</v>
          </cell>
          <cell r="DY50" t="str">
            <v>Green</v>
          </cell>
          <cell r="DZ50" t="str">
            <v>Amber/Red</v>
          </cell>
          <cell r="EA50" t="str">
            <v>Amber/Red</v>
          </cell>
          <cell r="EB50" t="str">
            <v>Amber/Red</v>
          </cell>
          <cell r="EC50" t="str">
            <v>Green</v>
          </cell>
          <cell r="ED50" t="str">
            <v>Green</v>
          </cell>
          <cell r="EE50" t="str">
            <v>Green</v>
          </cell>
          <cell r="EF50" t="str">
            <v>Amber/Green</v>
          </cell>
          <cell r="EG50" t="str">
            <v>Amber/Red</v>
          </cell>
          <cell r="EH50" t="str">
            <v>Amber/Red</v>
          </cell>
          <cell r="EI50" t="str">
            <v>Amber</v>
          </cell>
          <cell r="EJ50" t="str">
            <v>Amber/Green</v>
          </cell>
        </row>
        <row r="51">
          <cell r="B51" t="str">
            <v>The DCA remains at Amber/Red this quarter, reflecting progress against a timeline containing little contingency, and significant risks outside the project's control, including the EU Referendum result and effect on markets.A market testing exercise with a selected group of investors was scheduled to start mid-July. The aim of that exercise is to test appetite for the asset and obtain feedback on the sale structure, route to market and ideally potential pricing. In advance of this, Rating Agencies have been engaged to carry out an analysis of the asset and confirm possible target rating. The EU Referendum result and the resulting market uncertainty have led the project to push the launch of market testing until formal feedback is received from Rating Agencies and advisers confirm investors would be willing to engage in a market testing exercise and provide meaningful feedback. Formal advice will be submitted to Ministers mid-July as to whether it would be possible to start a market testing exercise at the end of July, and what the associated risks are. Other key project risks include volatile market conditions, ensuring stakeholders are able to support the sale process, demonstrating the robustness of the model, and that the Master Servicer processes are sufficiently robust to reassure investors that the servicing of the loans is working. The 16/17 timetable leaves very little contingency and the project remains subject to risks outside of its control, therefore the project is likely to remain at Amber or higher risk until the sale is complete.</v>
          </cell>
          <cell r="C51" t="str">
            <v>The Infrastructure and Projects Authority (IPA) undertook a Gateway 0 Review of the Local Land Charges (LLC) Programme in August 2015. The review resulted in an Amber/Red Delivery Confidence Assessment (DCA). A further IPA Assurance of Action Plan (AAP) review was held on the 7th and 8th January 2016. The review resulted in an Amber DCA.The IPA made a total of 15 recommendations. Progress against the resolution of each recommendation is managed by the LLC Programme Board on a monthly basis. Progress is detailed in the LLC Programme IPA Action Log.To date the LLC Programme Board has sign-off the completion of 8 recommendations. The remaining 7 recommendations are all progressing well and on schedule to be addressed on or before September 2016:• Accelerating the definition of the LLC Benefits Management Strategy;• Definition of the LLC Programme Training and Development Plan;• The design and build of the LLC Register Service;• Definition of New Burdens;• Additional external representation on the LLC Programme Board;• Establishment of the LLC Business Change Work Stream;• Address obligations under Environmental Information Regulations (EIR).</v>
          </cell>
          <cell r="D51" t="str">
            <v>Successful delivery remain probable: a) Ship construction remains on schedule with good working relationship sustained with main contractorb) Ship model tests, both computer model and wet tank test completed to quality standardc) Enabling infrastructure identified and procurment commenced</v>
          </cell>
          <cell r="E51" t="str">
            <v>The German Government have indicated that they have finally agreed to a structure which will enable us to protect security and non-proliferation rights (SANP) and enable each shareholder to sell their stakes.  This structure would only enable a trade sale but the Steering Group have agreed that, after 15 years work, despite the VfM implications HMG should take this option.We need to ensure alignment between the Dutch legislation and the UK and German special shares.Alignment will allow for German and UK Political sign-off to enable the Dutch to commence its Parliamentary process in Sept, and enact it ahead of the Dutch general election in March 2017.We also need to ensure that any structure is tax efficient; compatible with EU law; would not be classified on HMG’s balance sheet and would likely meet VfM hurdles.Following  political approval, we will need to negotiate a new shareholder agreement and work with the company to ready itself to implement the new structure as soon as the Act passes. Given the complexities of the project, we are in the process of developing a new business case just for the first phase of putting in place the new corporate structure. The case would be based around 1. the benefits of transforming the governance to a corporate board structure, 2. the commercial value of creating the optionality to sell.  NAO officials agree this is a sensible way forward.</v>
          </cell>
          <cell r="F51" t="str">
            <v>On 1st April 2015 the NIMR  transferred to the Francis Crick Institute.  This highly complex transfer included the transfer of 611 former NIMR  staff by TUPE, all NIMR assets and the leasing of the NIMR site.  Construction of the new Francis Crick Institute near  St. Pancras was completed as planned in November 2015.  However, Practical Completion of the building is delayed due to difficulties in completing the extensive commissioning activities.  It is intended that this delay will not impact on the planned overall end date of the project as staff and equipment occupation plans will be accelerated.  The project remains within the budget set in 2010. On 30th June 2015 contracts were exchanged with a Developer to sell the NIMR site at Mill Hill.  The funds from the sale of this site will be sufficient to complete MRC's funding obligations to the Francis Crick Institute.  The sale will be completed  when MRC is in a position to fully vacate the site.  A PAR in May 2016 made the following comments regarding the DCA:Looking at the Crick programme in isolation (including construction, transition and operational aspects), the review team would assign an AMBER / GREEN weighting. However, given the magnitude of the CR2 risk and the fact that as yet it is unclear if effective mitigations are possible or likely to succeed, the overall assessment is AMBER.Note:  CR2 refers to Crossrail 2 railway infrastructure project that is currently planned to be constructed close to the Francis Crick Institute.</v>
          </cell>
          <cell r="G51" t="str">
            <v>Q1 (April - June 2016) - The Civil Service Board endorsed our plans to deliver a single central employer for commercial specialists as an operating unit within CO in April 2016. This new entity is currently known as the Government Commercial Organisation (GCO). As a result the scope of the programme has increased significantly with new activities including the design and implementation of the GCO, supporting departments with their workforce planning via a suite of blueprints, and transition planning for commercial staff that will be part of the new entity. A major focus over Q1 has been around developing the proposals for new terms and conditions for staff moving into the GCO - with advice being prepared for the Chief Secretary to the Tresuary. Work to develop a suite of blueprints for commercial activity and teams within departments also kicked off with a dedicated team of internals and externals to accelerate delivery. A top risk is departmental resistance to our plans - which we are addressing through a greater focus on communications and engagement. We are working towards a soft launch for the GCO in the autumn, with full opertional go live expected next year.</v>
          </cell>
          <cell r="H51" t="str">
            <v>The programme status remains Amber and we are on target for key technology release and wave deployment milestones within the next 12 months (Release 1, Wave 0, 0ext and Wave 1). Work is underway to mitigate risks around uncertainty of new technologies the Programme will be delivering and we are working with CESG to assure these technologies in line with our Programme Plan timescales. The first quarter of FY16/17 has seen a large gains made in the delivery of the baselined Programme plan. Following an evaluation of potential HMG organisations, DfID was selected by the Programme Board as Service Partner for the FOXHOUND solution, a decision endorsed by DfID’s Executive Committee. Work is now underway to formalise the service offering and to jointly plan and start resourcing the new service organisation. The Release 1 technical build is progressing and the product selections have been made in a number of areas, including selection of secure data centre email and calendaring, data management and options for WAN provisioning. The Lab environment has been installed and build of the minimum viable product is underway. A number of procurements are needed to support delivery of Release 1, additional support has been brought into the programme team and will be sought from CCS to help mitigate against delays. For new capabilities to be deployed in Release 2 and beyond, work is continuing with industry partners; demonstrators have been developed for email gateways and trialled in the Lab environment. Suppliers have been selected to develop small-form factor cryptography, and discussions have continued with other government departments to exploit synergies around new technology initiatives. Projects to complete the rollout out of the SGDesk pilot solution to 23 sites and to prepare for the first wave of rollouts of the Release 1 solution are continuing to track to plan. Risks are principally around the long lead-in required to install WAN circuits at some sites; crown representatives are being leveraged to improve supplier performance and reduce timescales in this area. In the business change area, a key paper defining the work to be carried out at SECRET across HMG was approved by the Steering Group</v>
          </cell>
          <cell r="I51" t="str">
            <v>GOV.UK Verify sucessfully transitioned from beta to a live service in May 2016.  The top 3 ongoing risks at this point are: 1. Adoption risks - the risk that departments and services do not adopt the service, therefore demand does not grow, undermining the market-based approach which involves suppliers being paid only  for successful verifications (mitigation - work towards objectives for moving from beta to live by 2016, including objectives for demographic coverage and success rates, and weekly updates to stakeholders on progress from beta to live to provide transparency and assurance)  2 - demand risks - the risk that users do not choose to adopt the service and prefer offline channels instead (mitigation - intensive, ongoing user research, analysis of data and feedback, continuous iteration and improvement of the service to increase completion and success rates and remove barriers to successful adoption and completion); 3 - security and resilience risks (mitigation - active and constant management and mitigation, assured through the  pan-government accreditation process)</v>
          </cell>
          <cell r="J51" t="str">
            <v>1.  Recruitment was highlighted as an issue in the previous return, and continues to be a concern, though work on this is beginning to bear fruit, with capacity at 45% at 30 June with additional recruitment campaigns in train.  This is expected to yield capacity in excess of 70% by September.   The PAR review in May recognised the issue and recommended that the SRO seek dispensation to enhance the terms on offer, as Cabinet Office terms and pay are lower than other Departments.  Whilst pursuing this, we are also considering how we might better attract staff with the right property expertise to serve the programme.   The structure of the programme and delivery teams is under regular review and final resource bids to HR panel are expected in September.  Alongside this we are making effective use of interim resource, though conscious of the potential impact of this on programme budget, and we are taking a 'flexible pool' approach to using staff with the experience and expertise in drafting business cases and engaging commercially with the market.2.  Progress since the last report includes:  (a) Refreshed PBC approved through TAP in April and will be further rebaselined in the autum to reflect the inclusion of develved administrations and experience from the early project progress  (b)  A phased approach has been taken to delivery of Hubs that best reflects the delivery requirements of departments (principally HMRC and DWP), and agreement that departments will lead on phases wjere it makes sense for them to do so - HMRC are leading on phases in Nottingham, Liverpool, Belfast, Croydon, Bristol and Glasgow.  (c) The Programme Director sits on both DWP's People &amp; Locations Programme and HMRC's Building our Future Programme boards ensuring alignment between programmes   (d)  Established processes are now in place with professional external advisers and their resource is shared with departments to ensure consistency across the piece  (e)  Significant progress has been made in the development of policies and standards for strategic hubs, with departmental engagement at every step during development and National Programme Board (NPB) agreeing drafts at several stages.  Completed version 1 documents to be approved by NPB in July  (f) A more streamlined approvals process for business cases has been developed which shortens the approval timeline by around 11 weeks to enable a more commercially acceptable route to lease agreement and removes the Regional Programme Board (RPB) as an approval point.  At 30 June this was going through IAC and TAP for agreement before the programme plan is rebaselined to take this into account   (g)  Business case development mobilised for all Tranche 1 localities and expect to be able to announce the first strategic hubs from late July  (h)  We have redefined Mini Hubs to include the retained estate, and added referenced Touch Down space - this provides a clearer definition of the space types that will be available to staff  (i)  progress made on tracking of programme spend with expectation of a dedicated Finance Manager and FInance Officer joining the programme during the summer.3.  Key risk areas being actively managed include (a) Maintaining commercial confidentiality - mitigation through NDAs with all external professional advisers and interim consultant staff, a refresh of the media handling strategy as a result of an increase in media speculation including engagement of a property media expert, and control of documentation through the use of sensitivity markings and the e-PIMS document hub as a repository  (b)  Timing of decisions to enure the best commercial deals are achieved - mitgated by close co-operation with agents and a refined and streamlined approval process for business cases  (c)  Stakeholder buy-in - mitigated by the recruitment of three Regional Stakeholder Liaison Managers working closely with departments, revisiting the membership and Terms of Reference of the programme boards and establishing Locality Project Boards to steer the delivery of individual hubs.</v>
          </cell>
          <cell r="K51" t="str">
            <v>Originally scheduled to complete by the end of the 2014 calendar year, migration delays have meant a rightward shift of all planned deliveries. More recently, the deferment of tranche-2 (DfT &amp; DVLA - scheduled for Nov-2015), resulted in further tripartite discussions  between Cabinet Office (Framework Authority), DfT and arvato, on  delivery re-planning options incorporating provision  for OGDs to exit their contracts. Those commercial discussions, commenced in November 2015, have now completed and are in the process of being contractualised. Supplier proposals indicate that DVSA vehicle services migration to the SAP solution would not complete until the start of the 2017-18 financial year. Jump from Red to Amber due to the ISSC 1 project is now in commercial discussions for the new contract with responibility for shared services being handed back to DfT. My underrstanding is thet DfT will be looking to remove this as a GMPP project although this will need to be in agreement with IPA. THey are wondering if the recent NAO report on this could be used as the basis to remove reather than have another review. I have spoken with JOnathan about this to see if this is ok.</v>
          </cell>
          <cell r="L51" t="str">
            <v>Defra and its organisations achieved their forecast date of 23rd May ’16 to go-live and is currently in extended Post Go-Live Support.The Offshoring programme has gathered strong momentum since the last reporting period. The SOP platform achieved its first required level of conditional assurance on 20 May with the offshore processing agreement for the RM customers following on the 10th June. This activity resulted in the enablement of a further milestone with the first core phase of offshoring going live in India with 56 people processing HR and Payroll activities for the RM family. Subsequent phases are scheduled and on target to deliver throughout Aug to Dec that will result in the levels of offshoring that SSCL's bid envisaged.Service delivery issues post SOP go-live for EA have continued and SSCL introduced 'SWOT' teams in June to address this.  These SWOT teams are making progress although this is not yet fully reflected in KPI statistics which show 5 failures for June.CCC, DECC, Defra, FSA, JNCC, MMO, and NE all went live on SOP as planned on 23 May 2016.  Issues identified in live acceptance testing over the go-live weekend have been addressed.  Further issues that have been identified since go-live (some of which are significant) continue to be worked on.  SSCL report all KPI's and SLA's met from the period from go-live to the end of June although work is required to validate this with the customers (agreed waivers are in place for some measures).In March 2016 a new programme plan with a February 2017 P-SOP go-live date was agreed for Met Police. A review of the programme has been undertaken by SSCL and positive steps to improve programme management, governance and reporting have been taken. This includes restructuring SSCL Police senior leadership and programme teams with new Managing Director and Programme Director.</v>
          </cell>
          <cell r="M51" t="str">
            <v xml:space="preserve">PVR and TAP reviews both reasonabley positive with some concerns and actions suggested.  Agreement that timescales for delivery are tight but achievable.  Every confidence within the team and SRO that a go live date of 1 April 2017 is on track and remains achievable.  Amber rating given due to the early stages of the programme and reliance on high performing resources required </v>
          </cell>
          <cell r="N51" t="str">
            <v>Transformation of the service is progressing well under each of the new contracts with one service fully transformed. There have been some slight delays in the transformaiton of the services under the PSN Connectivity and PSN Services contracts however, plans are in place to complete the majority of this by August with remaining being handed into BAU transformation.</v>
          </cell>
          <cell r="O51" t="str">
            <v>Overall the programme remains on track to deliver clearance of the spectrum no later than the end of 2021; however, a number of imminent deadlines are approaching by the end of the year that the programme requires to meet. Consistent with the finding of the PAR report, the Programme is rated as Amber:- Programme Board agreed on 7th July 2016 to bring programme delivery forward to Q2 2020 from 1 Jan 2022 - subject to agreement from ministers;- Advice to Ministers and Treasury based on advice recived from Ofcom on PMSE by July 2016;- Development of strategy for viewer communications and support based on advice recieved from Ofcom on  Viewer Communciation and Help schemes and business case being worked up over summer 2016.An action plan to address the recommendations set out in the PAR report has been developed and will report to the SRO on progress against each recommendation.</v>
          </cell>
          <cell r="P51" t="str">
            <v xml:space="preserve">In June the Programme Business Case was approved and up to £5.4m of capital was released. This capital will allow the programme's four constiuent projects to progress to a more robust level of detail and analysis in readiness to be presented in January17. Each of the museum's and the Decant project OBC will provide further detailed in regards to key investment decisions around selection of alternative sites and will also detail robust contingeny plans for each optionA 2016/17 plan and detailed 12 week cycle milestone tracker has been generated to ensure the programme can get OBCs approved within 2016/17 financial year with FBC following in Q3 of 2017/18.DCMS in partnership with museum's will shortly appoint a decant and logistics advisor to ensure all the museum's decant plans have been integrated and coordinated to deliver vacant possession in line with the overarching programme. </v>
          </cell>
          <cell r="Q51" t="str">
            <v xml:space="preserve">The 90% Superfast Broadband coverage target (at 24 Mbps) has now been met with BDUK having delivered superfast broadband infrastructure to 3.84m homes and businesses up to the end of March 2016, as published by the Official Statistic on 19th May 2016.  Focus is now on achieving the 95% by end of 2017 superfast coverage target, with acknowledgement that some of this is dependent on commercial rollout.The European Commission issued a State aid Decision on 26 May 2016,  approving BDUK’s scheme and enabling procurements committing new public funding to go ahead.  This Decision will run until 2020 and provides cover for up to £500m of new public investment.  This now allows BDUK to continue procurement activities for extending coverage - Devon and Somerset’s is the first procurement to commence and has a value of  c£45m.A gateway PAR review is scheduled around November 2016 for the Superfast programme. </v>
          </cell>
          <cell r="R51" t="str">
            <v>Gateway 5 review conducted end of June 2016 and a Green rating was given to the project for delivery of re-baselined objectives.  As at mid July, all 75 masts are built and rigged with 73 of these on air with one Mobile Network Operator.  The remainder of masts are due to be on air with all MNOs by the end of the year.  All spend was accounted for at the budget end date of March 2016.</v>
          </cell>
          <cell r="S51" t="str">
            <v>At the end of November 2014, Government committed to an uplift in Grant in Aid to run the new Tate Modern.  Further to the last MPA Project Assessment Review (PAR) in October 2015, the amount of additional funding to run the new Tate Modern was confirmed in November 2015.   The business case for the new Tate Modern was presented to DCMS investment committee in February 2015 and following the provision of further information, the capital cost of the project was approved by the DCMS with the recommended further reporting under discussion with Tate.                                                                                                                                                                                                                                      Budget: £271m approved by DCMS in  February 2016.    Anticipated final cost c.£269m at 2016 prices.Fundraising Progress:  £231.1m raised in documented pledges to date and good progress being made on further commitments with reserves and legacy to cover the total cost of the project.The Major Projects Authority undertook a 3 day PAR in April 2015 resulting in RAG status of Amber and undertook a further PAR from 26th to 28th October 2015 resulting in RAG status of Amber Green.  The new Tate Modern opened to the public on 17 June 2016.A further PAR will take place at the end of September 2016.A full MPA Exit Review will take place in Spring 2017</v>
          </cell>
          <cell r="T51" t="str">
            <v xml:space="preserve">This is a high risk project with multiple interdependencies.   SoS has taken a minded to decision to issue the direction to LCCC subject to Final Investment Decision being taken by EDF.All sources remain positive that a Final Investment Decision will be taken but no confirmation on the timing.   EDF are in consultation with the Works Council which concludes on 2 July, with a meeting of the Works Council to follow on 4 July.  EdF are considering whether FID can be taken following the conclusion of the consultation process in July.  It remains for EdF to confirm a timetable.NAO are publishing a report titled 'Nuclear power in the UK', currently scheduled for the 13 July , through a media release.Further work is underway on Governance arrangments to be implemented following contract signature .  </v>
          </cell>
          <cell r="U51" t="str">
            <v xml:space="preserve">This is an expensive and long term programme, (WLC of £12-£14bn undiscounted out to the 2130s) which needs to meet the significant challenges which cover technical, geological, as well as public confidence and community acceptance to host a facility. Despite the long timescales, much has to be done and momentum maintained to support both NDA and MoD planning on legacy waste management and to underpin consents for new nuclear build. There are a number of significant risks to a successful outcome to the Programme including but not limited to the public perception of risks associated with the nuclear industry; the technological challenges of delivering proven solutions for safe disposal of radioactive waste underground; control of costs of large infrastructure projects especially in relation to the nuclear industry; political lobbying; and the willingness of a local community to agree to hosting a geological disposal facility.Governance of the delivery organisation (RWM Ltd) is complex. RWM are a wholly owned subsidiary of the NDA and it is the NDA that provides their corporate governance . The Programme SRO  can therefore only direct RWM on matters of policy. For success of the GDF programme it is crucial that RWM successfully transform into a 'world class developer' ready to successfully engage with communities by the time the siting process is re-launched in 2017. RWM’s transformation was raised as a concern by the Review Team at the PAR in Sept 2015.  SRO has put in place regular meetings with RWM and NDA Directors, and RWM are currently undergoing an ‘organisational readiness review’ provided by the IPA to assess their status, and then set out an ‘Enhancement Plan’ for any changes they need to make. Alongside this, work on the Initial Actions continues to ensure GDF policy is in place ahead of launch.BEIS will ask IPA to undertake an 'end phase' review (~Q1 2017) to ensure that the Programme is ready to successfully launch the revised siting process in 2017 and move into the formal engagement phase. </v>
          </cell>
          <cell r="V51" t="str">
            <v>The aim of this procurement is the delivery of the 10 Magnox Reactor Sites and 2 Research Sites into care and maintenance or in the case of Winfrith, its Interim End-state by 2028. The ownership of these sites has been the subject of a major public procurement which has recently been concluded and NDA has entered into a new contract with the Cavendish Fluor Partnership until 2028 which offers the opportunity to realise significant savings against the baseline estimate at the outset of the competition phase of the procurement. The savings target was originally set at 5% but this was subsequently revised to 10% following the 2013 Spending Review. The contract that has been put in place is a target cost incentivised fee arrangement. Following the transfer of shares from Energy Solutions to CFP on September 1st 2014, the procurement is now in the Consolidation (start of delivery) phase.  As part of the contractual arrangements there is a Consolidation phase to allow the contractor to revisit the target cost as bid to take into account that the situation at contract award on 1st September 2014 is different from the assumptions made at the start of the contracting process some 18 months previously. Update - All Consolidation change controls were received by 31st March 2016 and reviewed by 31st May 2016. A set of Consolidation close out principles have been agreed between the NDA and the contractor, which includes an agreed value of contract change. The objective of achieving a 10% saving against the original baseline is forecast to be achieved. The detailed underpinning that supports the revised contract baseline will be completed by the Autumn of 2016.    Departmental DCA assessed as amber as although the Business Case benefits will be achieved, completion of the Consolidation Phase will be in November 2016, 14 months later than indicated in the Original Business Case.</v>
          </cell>
          <cell r="W51" t="str">
            <v xml:space="preserve">The cardinal milestone of share transfer was successfully achieved on 1st April 2016 when Sellafield (SL) became a Subsidiary of the NDA.  This was an exemplary delivery of a model change programme.  The programme is now moving from the Sellafield Model Change to the Transition Programme, the main emphasis here being the change to a Sellafield focussed and run change programme which is supported by NDA.     The programme achieved full cooperation from the outgoing PBO, excellent value for money was achieved from the final year commercial deal, avoided distraction and achieved good business delivery progress during the transition year.   A strong SL Chair, CEO and Exec team were secured early and hit the ground running on 1st April.   In the new model the NDA / SL interface teams changed in order to realise value from the new relationship.  The new NDA/SL environment, characterised by simplicity, alignment, shared risk appetite and resolve is already delivering value and has set us up to achieve the required wider transformation.   On 30th June the NDA Board: noted progress on the transformation proposition and partner procurementsand endorsed the approach and timetable for future Board engagement and approvals.  In August the SL and NDA Boards will be asked to: note further progress on the transformation proposition and partner procurements and consider the Project Partner proposition, prior to issue of the ITTIn October 2016 the SL and NDA Boards and HMG will be asked to approve the Transformation proposition and associated procurements, prior to issue of the ITTs.Prior to award of contracts in 2017: The Project Partner procurement will be sanctioned by SL and NDA Boards.  The Transformation Partner procurement will be sanctioned by SL and NDA Boards and HMG.  Key Risks: - Not having Senior Management committment during the life cycle of the Programme.  This is being addressed by leadership and engagement from the very top of NDA and SL.  Loss of external stakeholder support impacts on Programme delivery.  Mitigations include establishing key communicaitons interfaces, including the Senior Officials Group to ensure alignment and support at each stage of the programme.    </v>
          </cell>
          <cell r="X51" t="str">
            <v>Most DECC commissioned enablers are in place, with good progress on the remainder: including, the Smart Energy Code and work to provide a platform for industry delivery of solutions for the small number of properties unlikely to be served by standard communications. Focus continues to be on ensuring readiness for the start of Data and Communications Company (DCC) live services and the period of early DCC operations - and on ensuring readiness among energy suppliers and networks (service users). The DCC is making progress with final (Release 1.2) System Integration Testing. The DCC system is in final testing but DCC Live is now expected to be declared in September rather than August. Energy supplier readiness for DCC Live continues to improve with all nine relevant large suppliers judged as well prepared or with feasible plans, and the energy networks are mobilised to support early installations. The Programme’s delivery confidence rating for 2020 delivery remains at AMBER recognising that some energy suppliers continue to raise concerns about the deliverability of a universal rollout by end 2020. The recent IPA review concurs with the Amber delivery confidence assessment.</v>
          </cell>
          <cell r="Y51" t="str">
            <v>By the end of June, €1,817M of EU funded payments for Pillar 1 Basic Payment Scheme 2015 claims had been made to 85,484 customers through the Rural Payments system.  This represents a payment made to over 98% of our customers and over 95% of the total estimated fund value. This meant we achieved the 30 June EU requirement.  As reported in the previous quarter, system functionality was deployed to allow BPS 2016 claims to be submitted on-line.  This resulted in the highest level of online applications ever recorded for the pillar 1 schemes at 69.7k claims ( just over 80%) when the claim window closed on schedule in mid-June, with the remainder being submitted on pre-populated paper forms generated by the system.   New system functionality also allowed customers to transfer their land and entitlements on-line for the first time, with over 5,000 land transfers (in excess of 600,000ha) and more than 6,000 entitlements transferred by the end of June.The remaining tail of Pillar 1 BPS 2015 claims requiring system payments are planned to be completed in July, although these customers may have already received a manual payment, with fewer than 250 claims forecast to be outstanding at that point.  This forecast represents the expected level of claims outstanding at this point in a normal processing year (&lt;0.5%).  Some of these will be complex cases awaiting additional information or minor system fixes.  At the end of June the RPA started writing to all customers whose payments are being reviewed as part of its annual planned payment reconciliation process.  This involves circa 13,000 cases that are being checked to see if the final payment value needs adjustment following updates to their control information in the system.  For these reasons, the delivery confidence in the Pillar 1 element of the programme is Amber/Green.For Pillar 2 Countryside Stewardship, all 2015 agreement offers had been issued at the end of June and claims received against those agreements accepted by customers.  The online options selection tool deployed in the previous quarter assisted customers in compiling their 2016 applications for agreements to run from 1 January 2017, which were made on pre-populated paper forms. The window for Higher-Tier applications closed in June with 1249 applications packs issued and 949 applications received in response.  For the 2016 Mid-Tier applications, 3961 application packs had been issued and 60 applications received at the end of June.  The Mid-Tier 2016 application window closes at the end of September.Some challenges still exist, particularly with the timing and content of Countryside Stewardship system functionality.  Many of the 2015 agreements had to be processed and issued off-system, causing resource pressures, and a few agreements are still waiting to be made live on the system due to system or mapping data issues.  Further system functionality is being delivered in Q2 and beyond which will allow 2016 claims to be processed to payment and provide the required on-system processing improvements and scheme changes for agreements starting in January 2017.  However, there is still a significant risk in delivering required functionality in a suitable timeframe to allow agreement processing to take place in time for the agreements start date.  Accordingly, the delivery confidence for the Pillar 2 element is rated as Amber.The Full Business Case Addendum submitted to HMT in September 2015 was approved in April 2016, and provides funding for the programme to the end of 2022/23.  Activities are well under way and on schedule to transition the programme into business as usual during the autumn.  This includes re-procurement for continued development and support of all elements of the Rural Payments system.  The tender exercise has been completed for the first two application support contracts and the other procurements are on track to complete as planned. One of the key challenges is to ensure the retained organisation has sufficient resource and skills to support the development activities that will continue beyond the end of the programme and good progress has been made in addressing this.The overall Delivery Confidence Assessment for the programme therefore remains at Amber, with key achievements having been made during the quarter set against challenges due to later than desired delivery of system functionality/fixes both for Pillar 1 and Pillar 2.</v>
          </cell>
          <cell r="Z51" t="str">
            <v>The Programme is making significant progress towards improving its delivery confidence. The Programme plan has been rebaselined and the Programme has undertaken the majority of recruitment required to enter the procurement phases. We are working closely with the IPA, GDS and Complex Transition Teams to ensure effective delivery. The Programme has also accepted and implemented the majority of reccomendations from the last IPA review. The Programme still has significant operational and financial challenges to overcome but does have a clear plan to manage them. Delivery confidence is definately improving but remains Amber-Red. The Programme Business Case has received HM Treasury and Cabinet Office sign off. A contract extension with Capgemini has been negotiated (with immediate savings) and the Service Management and Integration Consultancy Partner has been procured successfully.</v>
          </cell>
          <cell r="AA51" t="str">
            <v xml:space="preserve"> The baselines for this return are based on the approved final TEAM2100 full business case (formerly TEP1), approved by HM Treasury on 15 October 2014. Forecast spend and efficiencies are based on the TEAM2100 6 year plan, which outlines flood risk management works to be delivered by TEAM2100 over the next 6 years.Departmental delivery confidence for the TEAM2100 Programme remains at green. The IPA has also rated the programme as green, following their Gateway 4 review, conducted in November 2015. The final IPA report concluded that “successful delivery of the TEAM2100 Programme to time, cost and quality appears highly likely and there are no major issues that at this stage appear to threaten delivery significantly.” Nine recommendations were made by the IPA and an action plan has been developed to address these. The programme also underwent two further assurance reviews in 2015: a Predictive Project Analytics (PPA) review, conducted by Deloittes on behalf of the Cabinet Office, and an Environment Agency Internal Audit team review. The outcome of both reviews was favourable and positive.Delivery of the first TEAM2100 Annual Plan 15/16 has concluded. The TEAM2100 Integrated Delivery Team are building on the successes of the previous year, as they commence delivery of the 2nd Annual Plan for financial year 2016/2017.  The Annual Plan forms the basis of works for each financial year, and comprises works at the Thames Barrier and Associated Gates (TBAG), engineering investigations and appraisals for fixed and active assets and asset management projects.In addition, £5.5m of TEAM2100 efficiency savings were accepted by the Cabinet Office in 15/16.The programme is also seeking ISO55000 (Standards for Asset Management) accreditation.</v>
          </cell>
          <cell r="AB51" t="str">
            <v>The development, planning and procurement phase of the project was completed in August 2015 with the procurement of Tideway (the private sector organisation set up to finance, deliver and operate the Tunnel), the award of their licence as the Infrastructure Provider by Ofwat and the signing of the Government’s contingent financial support package (GSP). Site works have begun and the project is currently on track and on budget, with no indications of increased risk to Government. Tideway has recently reached agreement with project partners for a revised delivery target 18-24 months earlier than the original baseline.As this is a private sector project, Government’s interests in the project are to achieve the environmental outcomes, avoid a call on the GSP, achieve value for money for taxpayers and customers, avoid any reputational damage and for the project to remain off the public balance sheet. Defra’s governance and risk management of Government's interests in this project are in place.  The project was the subject of an IPA PAR Exit Review in the quarter, which concluded that the project could exit the GMPP and move into Defra’s assurance following the satisfactory implementation of their recommendations over the coming months. The project will therefore remain on the GMPP for the next quarter.</v>
          </cell>
          <cell r="AC51" t="str">
            <v xml:space="preserve">The Delivery Confidence RAG for the project is now considered to be Red given the significant uncertainty around the timetable for launching a consultation on the Early Years National Funding Formula (EYNFF).  The project was not given clearance by Treasury and No 10 to launch the consultation in May ahead of EU referendum purdah, and the consultation launch has been on hold during the subsequent weeks of Cabinet re-shuffle.  We are still targeting a July launch and have prioritised this as an area for urgent and early engagement with our new set of Ministers.  As there is a critical path dependency on confirmation and publication of the 2017/18 funding allocations, failure to go out to consultation in July will mean that comprehensive nationwide delivery of 30 hours childcare in Autumn 2017 is unachievable. We are developing a range of contingency options in parallel to continuing to push for a July consultation. A significant issue has also materialised this quarter (May), as York Local Authority and 3 other Early Implementer LAs raised formal concerns about the funding rate offered to them to deliver 30 hours in September 2016, threatening to withdraw from the early implementation exercise.  Although this issue has been resolved by offering early implementer LAs an uplift on funding for all 30 hours (not just the additional15hrs), this has put both the project team and LAs behind on their planning for early implementation and highlights the importance of the funding formula in successful delivery of the project.The project is currently under-resourced and this is also contributing to the overall red DCA.  The project is operating with a number of existing vacancies, as well as having secured approval to recruit an additional 24 posts to support delivery of the 30 Hrs project.  A recruitment campaign is underway and we expect this to be concluded over the summer, with new starters expected to take up post from August onwards. </v>
          </cell>
          <cell r="AD51" t="str">
            <v>PSBP Capital has two phases, PSBP1 and PSBP2. These two separate phases were recently brought together to form one programme which is being delivered by one team.  This GMPP return reflects that PSBP Capital is one programme being delivered by one team. As at 30 June 2016, PSBP Capital had 106 schools open, an increase of 26 from last quarter. A further 20 schools are planned to open in September 2016. Contracts have been signed for 186 schools, an increase of 14 from last quarter.A number of external factors continue to impact the programme, the most significant being the recovery of the construction market. Over the last 25 to 27 months we have experienced a lack of interest from contractors in the new batches of schools being released into procurement and experienced contractors seeking additional funding . This has resulted in delays against our internal delivery programmes, expenditure slipping backwards and an increase in the overall cost to deliver the programme.We expect to handover the vast majority of the new buildings for in the first phase of the programme by the end of December 2017, two years earlier than originally planned.   We continue to review and adapt our market strategy to identify further opportunities and solutions to drive value for money for the projects remaining in the programme pipeline. PSBP2 is at an early stage of development and the SRO is confident that good progress is being made.  There is growing evidence of cost pressures to deliver the programme to the agreed timeframe and capital budget.The last IPA AAP review of the programme in March 2016 rated the programme Amber on the basis that there was evidence that the market strategy was yielding the results that we were seeking.</v>
          </cell>
          <cell r="AE51" t="str">
            <v xml:space="preserve">Delivery confidence is Amber/Green. The Yorkshire batch was the last batch in the programme to reach financial close. The batch was severely delayed as as a result of a listing application, which was not upheld. The batch reached financial close (FC) in April. Now that all batches have reached financial close, the private sector becomes responsible for most delivery issues, reducing major risks in the programme.Eight new schools buildings have successfully been under PSBP PF, and the remaining 36 schools are on site. Fifteen schools are expected to be open by end of September in the Herts, Luton and Reading, Midlands, North East and North West batches. </v>
          </cell>
          <cell r="AF51" t="str">
            <v>During April, a number of test flights experienced severe turbulence and wind shear on the northern approach to the runway. Following a test flight by the contracted air service provider (Comair), they concluded they were unable to operate commercial flights until they had a greater understanding of the nature of the problem and means had been considered by which the impacts could be mitigated.  The project team is considering whether a short term air access solution can be found using the southern approach to the runway, which would require landing with a tailwind; the project team are gathering meteorological data to inform that judgement and discussing with potential air service providers prospects for using the southern approach. In parallel, detailed modelling work on the wind conditions on the northern approach has been commissioned, in order to enhance our understanding of the challenges faced from turbulence and wind shear and to inform our plans for mitigating those challenges.</v>
          </cell>
          <cell r="AG51" t="str">
            <v>The Development Consent Order was made by the SoS on 11 March 2016, with the judicial review period passing with no challenges received. Governance papers for full funding have been to, and approved by, Investment Decision Committee, Higways England Board and Board Investment and Commerical Committee. The Ministerial submission has been approved and notification from HMT that funds are available has been received.
The full SGAR 5 was held in on 28 June 2016 which achieved a GREEN rating. The I&amp;PA review, provisionally booked as a two day review, has been cancelled and will not be held; this has been agreed by all parties due to our response to the Feburary 16 review. An AAP review was scheduled but IPA were unable to source one of the reviewers from the previous review due to unavailability (a previous reviewer is required for continuity). Kate Walker, IPA Ops Lead, talked the requirement through with Chris Taylor and it was agreed that it would not need to be rescheduled (presumed due to confirmation that previous recommendations were being adequately actioned).
The project is currently working through a cost assurance exercise with the delivery partners prior to Notice to Proceed being issued. The project is well placed to start works before the December 2016 milestone.
The main risks to the overall scheme at present are:
• H&amp;S risk to workers during construction
• Excessive customer delays through road work
• County Archaeologist does not relax present requirements.
• Poor weather in key construction phases
• Overheating of construction market – lack of skills, materials, plant
• Client capability to lead and manage project
• Unknown impact of the UK referendum to leave the EU</v>
          </cell>
          <cell r="AH51" t="str">
            <v>This scheme is in the options phase (Jan 2016-July 2017) having completed PCF Stage 0 in Dec 2015.
The overall Amber assessment is based on the early stage of the project and the unique challenge of developing an acceptable economic case. To achieve a Start of Work within RIS 1 period, i.e. by end of 19/20, is a very challenging objective for a project of this scale and complexity, which can only be achieved if the scheme is the construction of the scheme is publically financed.</v>
          </cell>
          <cell r="AI51" t="str">
            <v xml:space="preserve">Government stated in December 2015 that there is a need to deliver airport expansion in the South East, and further work was requested to support Government in identifying a preferred scheme. This work was completed in June 2016, and the planning assumption of an announcement of preferred scheme by Summer 2016 has been put back to at least October 2016 in line with SoS's statement in the House of Commons on 30 June 2016.  However, given recent political activities the programme team are preparing to be ready as required by Ministers.
The planning route to enable increased airport capacity is expected to be through a National Policy Statement. During this period work has also been ongoing to draft a generic airports NPS, and consider how best to deliver a consultation on this NPS. This work was due to complete by Summer 2016, and was assured through a PAR completed in June specifically on the challenge of a large consultation on the NPS - Rating: Amber.
The scheme planning and construction activities will be delivered by the preferred scheme promoter, however DfT will work closely with the promoter to enable the programme and manage dependencies. It is currently presumed that the scheme promoter will fund the scheme and some elements of surface access. No public funding is currently available for direct investment in airports.
The key strategic risks are identified as: a) Government's strategic and policy priorities change, impacting on airport capacity; b) The impact of Air Quality on the programme and the ability to deliver expansion within legal air quality limits, which could result in delayed policy implementation and capacity delivery; c) Delivery and funding of planned or assumed surface access proposals, which could result in the full anticipated benefits and generation of additional airport capacity not being realised; and d) Economic regulation framework impacting on the deliverability of any Government decision on airport expansion, meaning a change in primary legislation is necessary.
The Airport Capacity Programme is novel and contentious, and will be subject to continual political, public, local, national and global media interest as well as ongoing opposition and legal challenge. </v>
          </cell>
          <cell r="AJ51" t="str">
            <v>Overall - Crossrail is scheduled to be completed to time and within budget.
Cost - The project is forecast to be completed within budget and cost no more than £14.5bn, excluding the rolling stock and depot contract. Within this there are concerns regarding escalating costs particularly on the Network Rail portion of the works. Increased scrutinity and measures to help control costs are being implemented.
Schedule - At the end of Period 2 in 2016, Crossrail (CRL) is reporting 75% complete against a plan of 76.6%, a variance of 1.6%. The Surface Works delivered by Network Rail are now 65% complete. The Master Operations Handover Schedule (MOHS) was launched during April 2015, and replaces the Master Control Schedule (MCS) as the primary schedule. This is expected to improve the strategic management and integration of activities necessary to deliver Crossrail as an end-to-end railway.
Tunnelling Progress -  Now complete. 
Stations and tunnels fit-out - The focus continues on the handover to system wide contractors and with this, work is underway on the tunnel and station fit out works.
Rolling Stock - A recovery plan is in place in response to falling behind the schedule for cab manufacture. Full recovery to schedule is forecast for 1 October 2016. Emerging issues arising with installation of signalling software for trains running on Heathrow Spur that could impact commencement of services to Heathrow in May 2018. This has been escalated between TfL and Bombardier senior management with regular reports being provided to DfT. Dates for unit testing at Derby, Old Dalby and On Network being held.
Key Risks - The cost escalation risk mentioned above can be broken down to the risk that engineering contracts are not in line with Crossrail Ltd forecasts and that escalation of Network Rail costs result in the need for DfT  to provide additional funding. Additional risks include pressures to change the existing scope of the project during the construction phase; suitable agreement is not reached with Heathrow Airport Limited (HAL) on issue of Heathrow Access Regulation; agreement over additional Crossrail services and the impact on other services.</v>
          </cell>
          <cell r="AK51" t="str">
            <v>Network Rail is the Government's delivery agent for the East West Rail Programme.
Overall - Phase 1 extension of services to Oxford from Oxford Parkway is expected to be completed to the agreed revised target of December 16. Phase 2 Bicester - Bletchley and Aylesbury - Claydon Junction is expected to complete GRIP 3 (single option selection) in December 16 and GRIP 4 (single option development) by December 19 (as per Hendy Review) with completion in CP6 (next funding period from April 2019). 
Cost - Phase 1 NR has confirmed a cost escalation of £48.3m (12/13) in excess of budget, as a result of delays in obtaining consent from Oxford City Council and additional scope required under planning conditions. NR identified £11.5m of cost savings by de-scoping elements of the EWR programme. Programme Board met on 22 June and approved the £11.5m of savings and recommended that the remaining gap is considered by Portfolio Board. Phase 2 no budget set beyond GRIP 4 (single option development) in CP5.
Key Risks - Phase 1: late handover to operator resulting in operator claims. Planning conditions imposed by Oxford City Council including noise mitigation and the number of trains that can operate could impact on programme delivery, if not resolved Phase 2: no budget being available for completion - stakeholder aspirations that Phase 2 will be delivered in CP5.  Integration of Depots and rolling stock. HS2 integration (HS2 Grip 3 [single option selection] due July 17). Planning processes, such as public inquiry, could face challenge and delay programme</v>
          </cell>
          <cell r="AL51" t="str">
            <v xml:space="preserve">Network Rail is the Government's delivery agent for the GWRM Programme. This is a high priority programme which was reviewed as part of the Hendy Review. Current progress for this quarter includes successful Late May Bank holiday works with key highlights such as the complete removal of West Ealing sidings, multiple bridges successfully replaced, OLE installations by Crossrail and The Greater West programmes and 1.1 miles of Up Main renewed on the Bristol Parkway to Gloucester line.  Additional Late Summer works in Hinksey blockades are planned for 30 July to 15 August, which will involve signalling, flood alleviation, track renewal and bridge replacement works. The next key infrastructure milestone (IEP Test track -RS3) between Reading to Didcot is expected to be met on September 2016. 
Through better management and improved governance processes, the team is making good progress in the programme. However, there are still significant overall concerns over the confirmation of required outputs, cost escalation and risks to timely delivery of the electrification programme, that the team are currently working to mitigate . A snapshot of key works include:
- IEP Test track deliverability – The Test Track is proceeding well, and the mains are currently treated as live.  Overhead Line Electrification is progressing but Network Rail will need more access to tracks and depots between August and September which they will be negotiating with operators.  This is critical for meeting the NR commitment to deliver depot electrification for 30 Sep 2016 and completion of the test track
- National SCADA programme (Supervisory control and data acquisition) – This should have been in place by now, however there are issues regarding user acceptance.  A mandraulic solution will be used for the short-term and mitigations are being investigated for the longer-term if acceptance cannot be obtained quickly.  This has the potential to significantly affect the delivery of the Programme and the rolling stock cascade.
- Steventon Bridge – Additional work has been commissioned in order to ensure a strong case is submitted to English Heritage, in order to gain approval for the removal of Steventon Bridge.  
- Severn Tunnel – The T-10 review has shown NR are on track for the successful delivery of works during the blockade, from 12th September – 21st October. During the period of distruption, rail users will be diverted via Gloucester or use replacement buses.
- Goring Gap - NR are working up 3-4 options for stakeholders to review, followed by a public consultation in September. A solution is anticipated by the end of the year, but it is unclear when possession and workforce will be able to retrofit. 
- Christmas 2016 works - There are not enough resources, equipment or access to complete the Xmas works fully. NR is considering fallback actions including considering alternative means of delivering the scope or bringing forward sections of the work. We are awaiting confirmation when and/or what works might be rescheduled.
</v>
          </cell>
          <cell r="AM51" t="str">
            <v>Whilst HS2 is a large and complex programme that is still at a relatively early stage, with the Phase 1 hybrid Bill now in the Lords following a positive outcome at Commons 3rd Reading, and the Major Works Civils Contracts (MWCC) ITTs issued in early June 2016, successful delivery of the programme appears feasible. As such, the current delivery confidence status is AMBER. 
PHASE 1:
 - The hybrid Bill remains on track for Royal Assent by Dec 2016. 2nd Reading in the Lords took place on 14 April, and the Lords Select Committee (appointed during May) heard locus cases from 7 June to 11 July. Petitioner hearings started on 5 July and are expected to continue until end Oct.
 - ITTs for the MWCC were issued on 8 June.
 - RP1 has been concluded, with a letter sent from David Prout to Simon Kirby on 1 June to formally complete the process and set out expectations and requirements for the period to RP2. 
The key challenge for Phase 1 is to increase the schedule delivery confidence from 60% to nearer 80%. HS2 Ltd have been commissioned to address this and will report back in Sept.
PHASE 2:
 - Work has started to plan and develop the material to support the Phase 2a hybrid Bill which we aim to lay in Parliament in summer 2017, and we continue to prepare advice for the Secretary of State to inform a decision on the Phase 2b route this autumn.
 - Sir David Higgins published his recommendations on the route through South Yorkshire in July.
 - The Secretary of State agreed to revise the remit to Network Rail for Crewe, and clarified the need to find an option that can be delivered for less than £500m.
The key challenge for Phase 2 is to ensure the scheme is affordable within the existing SR15 settlement. For Phase 1 and 2, there is also a key challenge around ensuring that Network Rail has the capacity to develop the On Network Works to support the programme and that they are delivered on time.
COMMERCIAL OPERATIONS:
 - Integrated Decisions Plan produced, bringing together all decisions relating to Rolling Stock &amp; Depots and Future Operations and Classic Rail Interface projects, over the next 18 months. 
WIDER PROGRAMME:
 - The IPA led a Periodic Update to assess HS2 Ltd's efficiency plans - circa £9bn worth of potential saving opportunities identified across the programme.
 - NAO report on the progress of HS2 published on 28 June described HS2 as a large, complex and ambitious programme that was facing cost and time pressures. However, the report also recognised the cost savings identified, that the strategic context and objectives were now more clearly demonstrated than since the previous report, and that HS2 was making good progress and was on course to gain the powers needed to start building the railway by the end of the year.</v>
          </cell>
          <cell r="AN51" t="str">
            <v xml:space="preserve">Overall: Train build on schedule. High risk of delayed entry into service due to late delivery of GW test site but mitigations eg early access to the GW test site can help reduce the delay risk. Series of meetings between DfT, NR and Agility to resolve.
Progress
Train Build: As planned. 37 of the 57 GWR sets under construction
Depots: North Pole complete, Stoke Gifford (largely complete subject to modificiations to accept an all bi-mode fleet), Swansea (complete subject to commissioning in September 16), Doncaster (Topping Out planned July 2016)
Testing: Certificate for electric testing on ECML received. Diesel tests continue.
Network Rail: Programme of gauge enhancements, platform works and power upgrades continue
Communications: Launch event for GWR fleet on 30th June 2016
Finance: On budget. Finance options for bi-mode variation will be put to Ministers this Autumn
Top Project Risks
1. GWR and then VTEC trains 100 days late as a result of NR's delayed completion of test track between Reading and Didcot with potential for Liquidated Damages of £200m. Mitigations to reduce delay under assessment during July 2016. GW Change Team kept informed as existing fleet needs to be kept longer.
2.  Industrial relations problems associated with changing work practices. Response lead by TOCs and dormant at present. Kept under review in context of GTR.
3. Train design does not meet specification. Managed through monthly Delivery Review with Agility Trains and Hitachi. DfT's speciliast technical advisors used for assurance that the train meets our requirements. 
4. Dependency on GWRM, particularly completion of NR test track by end September. Bi-mode variation helps reduce dependency on electrification although operating costs increase.
5. North Pole and Doncaster depot capacity - Hitachi may have committed additional trains as a result of other AT300 orders. Depot capacity being assessed by SDG.
</v>
          </cell>
          <cell r="AO51" t="str">
            <v xml:space="preserve">Work is continuing on the Options phase, with an approved scope and programme of work. Four front running options, one at A and three at C have been identified. In June 2015 these, and the rationale for their selection, were shared with Highways England Board, DfT (BICC &amp; Special Advisors) and with the Roads Minister. 
A proposed solution was approved by the Highways England Board in October 2015.  Approval to proceed with non-statutory public consultation was obtained from BICC on 18 Jan 2016 and consultation started on 26 Jan 2016.  The SGAR 1 was undertaken in Nov 2015 and the project was rated "amber" pending completion of non-critical deliverables at that time.  
Funding: £29.7m of options funding has been approved and is sufficient for the remainder of the Options Phase. BICC approved an initial tranche of development phase funding in Feb 2016. A Technical Partner was appointed for the remainder of the project on 6 May 2016.  The Project is in the process of analysing the response to consulation in order to develop a Preferred Route Recommendation.
Summary : The project is on track to deliver a preferred route recommendation to DfT during Q4 of 2016. 
Risks
1. Insufficient political support  with the result that the project is not considered to be a priority over other investments.  Mitigation - The Project is working with DfT officials to ensure that benefits are well articulated and understood in both DfT and HM Treasury and clearly described in the Outline Business Case.  
2. Objectors to the Project may seek a Judicial Review leading to dealys and additional costs.  Mitigation - The Project has consulted with stakeholders during the development and assessment of options and has strictly adhered to a consultation process which has been developed with legal advice and assured by the Consultation Institute (there is a clear audit trail of analysis and decision making). 
3. The Preferred Route Annoucement could be delayed pending DfT and HMT agreement regarding financing (public v private).  Mitigation - The Project is supporting DfT in its discussions with HM Treasury and ensuring that both parties are aware of the impact on the cost and delivery schedule.  </v>
          </cell>
          <cell r="AP51" t="str">
            <v>The MML programme does not have an approved business case although the draft economic case previously developed demonstrated a strong BCR. Following the pausing and unpausing of the programme and the Hendy review, the economic case and the assumptions on which it is founded now require refresh which will be accomplished in conjunction with external advisors . A draft integrated business case is expected to be available in September 2016 that clearly articulates the value of the benefits that will be realised by the programme.
Following the reset of the MML programme, a revised programme baseline was approved in June 2016.
Other current issues that are being resolved are listed below:
- MML infrastructure delivery shown as Red in Hendy report. Detailed replanning for electrification elements underway by Network Rail. 
- Works in Leicester area present delivery risk to electric services in 2023 as anticipated duration of track works lead to a late start of electrification works. 
- Line speed improvements at Market Harborough not fully funded. £9m shortfall in funding awaiting approval to fulfil shortfall from PJIF.
- No robust maintenance solution in place for the electric stock to provide 2019 services. Shared usage of Bedford Caudwell depot provisionally agreed.
- OLE speed improvement south of Bedford not planned for completion until CP6. Initial electric journey times will be longer than current diesel journey times.
- Other cost pressures still emerging such as increase in AFC for LDHS platform lengthening works in CP6.
Completion of the actions above and resolution of the issues cited are expected to return the programme to Amber-Green status.</v>
          </cell>
          <cell r="AQ51" t="str">
            <v>Network Rail is the Government's delivery agent for the North of England Programme. 
Evidence for RAG: Whilst there has been some good progress, delivery confidence is amber/red due to complexity of aligning Franchise Service proposals and cost escalation.  
Progress update/Key Risks and Issues: 
North of England
• The NoE Programme remains challenging.  
• Workshops have been held to align with NR programme with franchise proposals, with an improving position for electrification between Manchester and Blackpool.
• The next key infrastructure milestone in the North of England (Calder Valley West) is on target for delivery for December 2016. Construction is progressing on key elements of programme: including Ordsall Chord (on time for December 2017) and electrification (Manchester to Blackpool, in phases for December 2017/May 2018).  
• Some complex issues are outstanding(e.g. power supply); Cost escalation concerns emerging around power supply and new electrification standards.
• Waiting for a decision on Transport and Works Act Orders: - Manchester, Oxford Road, Piccadilly and Hope Valley.
• The delay to the electrification could further impact on the availability of cascaded diesel rolling stock to deliver franchise commitments.
Transpennine Route Upgrade
There has been good progress on the Transpennine Route Upgrade, as the Client Development Remit was signed on 8 July 2016.  It establishes the basis for Network Rail development work which should report in December 2017.  A full funding application, based on this development work, is due to be submitted in early spring 2018 to authorise funding beyond April 2019 to completion.
• Emerging concern regarding interaction between Clients ( DfT and Rail North) aspirations for delivery by December 2022 and NR proposed programme
Finance comment:
•  Some of these projects are well advanced in their delivery and some are in development. Taken as a whole, the wider programme is expected to be in the region of around £5bn.
•  No certainty on funding beyond March 2019
• We are reconciling our budgeted figures with NR , this process remains challenging.</v>
          </cell>
          <cell r="AR51" t="str">
            <v xml:space="preserve">TOP RISKS
Bidder appetite/confidence in market – challenging position has been exacerbated by Brexit
West Coast limited bidder pool and interdependencies with HS2
Current instability creates challenging environment for seeking timely decisions from HMT and Ministers
East Anglia – immediate risk over whether can contract with bidder given the changing economic position
KEY EVENTS
West Coast - ICWC to carry out feasibility study to look at the Baseline Max option. EOI date to be pushed back to mid September with the ITT potentially moving back to Jan 17. 
South Western - detailed planning required to identify opportunities to mitigate delay as timetable now very tight.
East Anglia - High immediate risk over ability to contract following referendum. </v>
          </cell>
          <cell r="AS51" t="str">
            <v xml:space="preserve">The UK SAR Programme is nearing conclusion of the transition phase. Seven new bases are now in operation. The next bases transitioning to the UK SAR-H contract are existing Coastguard bases at Lee-on-Solent and Sumburgh in April 2017 and the final base, Stornoway, will go live in July 2017. A decision has now been made confirming Lydd as our base in the S.E. A new transition plan has been agreed with BHC to introduce the 11 contractually committed AW189s to UK SAR over the next two years.
</v>
          </cell>
          <cell r="AT51" t="str">
            <v xml:space="preserve">The DfT Shared Services Implementation Programme comprises a series of planned (tranche) migrations  to the new ISSC-1 service provision.  Originally scheduled to complete by the end of the 2014 calendar year, migration delays have meant a rightward shift of all planned deliveries. The deferment of tranche-2 (DfT &amp; DVLA - scheduled for Nov-2015), resulted in further tripartite discussions  between Cabinet Office (Framework Authority), DfT and arvato, on  delivery re-planning options incorporating provision  for OGDs to exit their contracts. Those commercial discussions, commenced in November 2015, have resulted in a head of terms agreement with our supplier that is in the final stages of contractualisation. Subject to final agreement, DfT family migrations to an Agresso platform will cease whilst work will be undertaken to migrate the entirity of DVSA onto a shared SAP platform. </v>
          </cell>
          <cell r="AU51" t="str">
            <v>Network Rail is the Government's delivery agent for the Wessex Capacity Programme (the infrastructure element of the South West Route Capacity Programme).
The contract for rolling stock let and being reported as on time. Infrastructure works are underway, launch event was held for the start of works at Waterloo International in March 2016.  
Steps have been taken through the programme board and Enhancements Portfolio Board to manage and mitigate some cost escalation (c£90m) reported on this programme in early 2016.  As a result, the projected CP5 (2014-2019) cost for the programme has returned to the 2015 Hendy baseline (although the CP6 forecast cost has consequently increased by c.£30M).   
The South Western franchise ITT went out on the 30 June 2016, and working closely with the franchise colleagues in monitoring impacts that may rise relating to the infrastructure programme. 
We are collaboratively working with Network Rail, South West Trains and DfT’s Passengers Services with regards to the introduction of the Class 707 rolling stock and the gauging clearance. Site surveys to be completed, to determine what works are still required to run the new rolling stock.
We are also working closely with Network Rail, South West Trains (SWT) and the SWT Alliance on Waterloo station’s capacity works for next year August 2017 (including circa 23 day possession). This includes: a media campaign to be launched in August 2016; and the TDM work-stream, which provides DfT the assurance required in delivering the Waterloo station capacity works and managing the possession effectively.</v>
          </cell>
          <cell r="AV51" t="str">
            <v xml:space="preserve">The project is progressing to time with the trains manufactured (by Siemens), works by Network Rail (including rebuilding of London Bridge Station) and the construction of Hornsey depot all being delivered to the programme schedule. A key milestone was achieved in this period with the first Thameslink Class 700 train entering passenger service on 20 June 2016. The operator, Govia Thameslink Railway is running trains in a diagrammed service and by summer 2018 all 115 new trains will be introduced onto the expanded Thameslink network. Hornsey Depot is on schedule for completion and handover in July 2016. 
The Hendy Review identified a requirement to increase the Anticipated Final Cost (AFC) estimate for Network Rail's infrastructure works by £450m. The AFC increase has been approved by the DfT’s Board Investment and Commercial Committee in February 2016. A control agreement has now been arranged with DfT Thameslink Programme team and Network Rail, which includes a more robust reporting arrangement and sign-off of costs issues.The £450m will increase the capital value of Thameslink Infrastructure works to c. £5bn. The programme team is closely monitoring the risk to Network Rail Cost Control, this is especially important as we approach operational readiness. 
The main challenges/risks facing the programme are recovery of the rolling stock acceptance and introduction into operation programme, the passenger facing changes at London Bridge (Aug-16),  depot facilities in the Cambridge area, delivery of 20 trains per hour and 24 train per hour through the core, timetable development and train operator resources. These challenges should not prevent completion of the programme in December 2018. </v>
          </cell>
          <cell r="AW51" t="str">
            <v xml:space="preserve">Delivering the genomics commitment remains challenging due to the nature of the Project. We are trialling cutting-edge processes that haven't been implemented anywhere else in the world such as extracting cancer DNA for whole genome sequencing at scale, embedding genomics medicine into a national healthcare service and combining phenotypic and genotypic data at scale with the appropriate informatics architecture to support this. In terms of rare disease, after a slow start recruitment ramped up to 250-300 samples a week but has recently plateaued which could have a significant impact on the overall trajectory. In terms of cancer, fewer than 1,000 samples have been collected because NHS England and GeL had to first carry out an experimental phase to identify the optimum method for extracting enough high quality DNA from tumour samples that is scaleable in an NHS setting. There is a risk of financial penalties if GeL fail to provide the sequencing company Illumina with a minimum number of samples. Following meetings with PS(LS) and SofS, NHS England and Genomics England have been jointly commissioned to carry out a deep dive of the 100,000 Genomes Project to identify ways to increase sample flow. The deep dive will conclude at the end of June with the report to be presented in  July. The SRO  reviewed the Delivery Confidence in January taking into account assurance from delivery partners (e.g. from NHS England around sample delivery from GMCs)  and changed the overall RAG rating to Red. This is purely based on the 100,000 genomes target and the date - Ministers, CMO and the IPA are well aware of the good progress that has been made in terms of realising the wider benefits.The DCA  is reviewed on a regular basis and remains at Red for Q1. The actions implemented following the deep dive  may result in a change in the DCA but the outcomes are unlikely to be known until the autumn. </v>
          </cell>
          <cell r="AX51" t="str">
            <v>The financial settlement for FY16/17 has now been agreed at NHS England to support the realignment of the programme in FY16/17.On 2nd September 2015, SofS made an announcement regarding a National Data Guardian review of opt-out and consent. The findings from this review have not yet been published. The National Information Board (NIB) is also undertaking a review of the entire informatics portfolio in relation to data sharing for purposes beyond direct care. The care.data programme as currently scoped straddles three National Information Board (NIB) domains; Domain C, Transforming general practice,  Domain H, Data outcomes for research and oversight, and Domain J, Public trust and security. Consideration is being given as to how better alignment can be achieved with the NIB domains so that there is a clear strategic direction, a consistent message to stakeholders and a lack of duplication going forwards. The programme cannot proceed with the pathfinder stage until the NDG review is published and understood. Some programme team resources are working on other meaningful non-care.data related work during this time. An Informatics and Project Authority (IPA) review was held on 12-14th April 2016 which assessed the delivery confidence as Amber / Red. The broad aims of this Strategic Delivery Review were to provide recommendations and advice on how any proposed programme / organisational changes, following the conclusion of the NIB workshops and National Data Guardian’s review into opt out and consent, should be taken forwards. Ten recommendations were made and progress is being made against them. The previous IPA Project Assurance Review (PAR) (3-5 February 2015) assessed the delivery confidence as Amber / Red. Of the 9 recommendations made by the PAR Review report 8 have been completed and 1 is in progress. The remaining recommendation cannot be closed until the pathfinder stage has been completed. The RAG rating is also based on the latest IPA review delivery confidence assessment of the programme.</v>
          </cell>
          <cell r="AY51" t="str">
            <v xml:space="preserve">My confidence in the successful delivery of the programme for 2016/17 is high.  NHS England have provided assurance to the Seasonal Flu Programme Board and PHE have published updated information materials, the Annual Flu letter and Plan, and comms and stakeholder plans are in place.  The three organisations have agreed what management information will be provided for 2016/17 and actions from the tripartite (DH, PHE, NHS England) review in January (which looked at the vaccine supply issues in the 2015/16) are near completion.  This includes defining role and responsibilities, an escalation and de-escalation protocol, and agreement from Minister on a set of overarching principles which show how vaccine could be prioritised in the event of a vaccine shortage or delay.  There are currently no issues with vaccine production for the forthcoming season.  There has been some evidence from the US that the effectiveness of the vaccine for 15/16 was poor.  However DH and PHE are confident in the data PHE have produced which is comparable with all other data available including that from the manufacturer and Finland (who also use the vaccine).  There is a risk that this could damage the reputation of the whole flu programme if negative media coverage takes place.  DH and PHE colleagues are liaising with colleagues in the US to understand how they have different data and a media plan is being produced. I'm pleased that Ministerial agreement has been received on the roll-out plan for 2018/19 and 2019/20 allowing Treasury sign off of a new OBC this summer as planned.  As this was the last major policy decision required, tripartite discussions have been underway on moving the programme into business as usual.  It was unfortunate that the IPA review planned for May was cancelled as this would have provided a useful steer, however a replacement review is being organised for September and I welcome the views of the IPA on the transition of the SRO role and GMPP reporting out of DH.                                                                                                                                                                                                                                                                                                                                       This will be my last return as SRO for this programme.  Due to re-organisation within DH, Helen Shirley-Quirk will be taking over responsibility for this role from 01 July. </v>
          </cell>
          <cell r="AZ51" t="str">
            <v xml:space="preserve">A Major Projects Authority (MPA) -led Assurance of Action Plans (AAP) review was undertaken 19th November 2015.  The purpose of the AAP was to review progress following the Project Assessment Review (PAR) and to re-assess the delivery confidence. The report from the AAP review team provides a revised delivery confidence of Amber. The report noted that real progress had been made on all of the recommendations stating that “Successful delivery appears feasible”. The delivery confidence assessment was set against the required use of the transitional assistance period (up to March 2017) for individual organisations in exceptional circumstances. The report also noted that “significant issues exist requiring management attention; these are understood by the programme team and supplier”Key issues requiring management attention are:i) Finalisation of the exit delivery by 07 July 2016 andii) Conclusion of approvals of any new Trusts to take Lorenzo by 07 July 2016.A Gate 5 review is splanned for July 2016.  Delivery confidence will be re-assessed after this period. </v>
          </cell>
          <cell r="BA51" t="str">
            <v>The Cost Recovery Programme is awaiting steers from Ministers on how to proceed following the outcome of the EU Referendum.   This impacts the Bill and the consultation response (due to be introduced and published on 6 July) which have links to EEA legislation: we await Ministerial steers on how to proceed.Overall programme delivery confidence is rated as amber / red with major risks or issues apparent in a number of key areas which could impact the ability of the programme to deliver; these were reported in GMPP Q4 2015/16 return. The Programme Board will consider the overall risk status of the programme again when it meets on 19 July.In light of Brexit, the programme will need steers on the following in the coming weeks / months:  * whether to proceed with a Bill to extend charging into primary care or to commence drafting and clearance of Regulations under the existing powers and /or consideration of alternative options.* whether to pursue the financial investment in IT systems to allow GPs to read/write EHIC/S1/S2 details of patients. There will be a question as to whether this is a wise investment until the programme has clarity as to the intentions for the UK in terms of health cooperation with the EU/EEA become clear.* how to progress / communicate the government response to the consolation on extending charging into primary care.The above list is intrinsically linked to the EU referendum outcome and has an impact on the deliverability of the trajectory.  The programme however still has a Government manifesto, Immigration Task Force and Shared Delivery Plan  commitment to deliver in identifying up to £500m of recoverable income in the NHS during this Parliament and will seek to assure the NHS that we continue with 'business as usual' until a firm position is known.  As highlighted by the IPA and our ongoing analysis, the programme will only achieve the £500m trajectory with an increase to the health surcharge.The team will utilise this pause and work with the IPA to undertake some scenario planning over the summer.  The milestones for the programme therefore remain broadly in line with the last return (GMPP Q4 2015/16), many of which are now impacted on as a result of the EU Referendum outcome.  The programme  will revisit these during the summer with the support of the IPA and on receiving ministerial steers.</v>
          </cell>
          <cell r="BB51" t="str">
            <v>The MPA Gateway Review 5a held in December 2015 gave the Programme an overall RAG Rating of Amber. The Review Team acknowledged there had been significant improvements in the team following the April Gateway Review – however given the uncertainty of being able to implement Phase 4 by the end of the Business Case (Dec 2016), the RAG rating was Amber. A subsequent ‘spot check’ (one day) IPA review on 28 April 2016 expressed satisfaction with progress, though the programme retains the Amber status.There will be ongoing work on:• Closing Recommendations from Gateway Review 5a which was undertaken 7th – 9th December 2015 where an Amber RAG rating was achieved. One remains outstanding.• Increasing GP deployment and utilisation still continues increasing; with 88% of GP Practices currently live with EPSR2.  • Second Phase 4 Operational Project Board held to progress Phase 4.• TER approved 11 Jan 2016 &amp; DH CR approved 13 Jan 2016.  Work continues on refreshing the Addendum R2 Business Case in line with both recently approved TERs and plans are beginning to create a closure report• Initial GP Site live testing has commenced for Dispensing Doctors.• Over 697/745 pharmacy training events complete, the residual training is booked for September 2016• Final reports from the PricewaterhouseCoopers independent study to be communicated to community pharmacies to encourage greater EPS usage.• EPS received the accolade of ‘highly commended’ at the HSJ Value in Healthcare Awards on 24th May 2016.• Completed external patient consultation and outcomes report to be published on the EPS website in June.</v>
          </cell>
          <cell r="BC51" t="str">
            <v>The overall assessment of delivery confidence is AMBER due to the following main risks and issues:1. GPSoC Business Case / Extension of Framework – Microtest and INPS signed Head of Terms agreements in June.  Further discussions are ongoing with TPP following caveats they have raised.  Further discussions are taking place with EMIS with regard to issues regarding availablity of community data.2. PCS Contract Requirements – Delivery baseline CCNa-004 – 1. Baselined dates with CCNa-004 are no longer realistic and cannot be delivered to, resulting in financial uncertainty and lack of clarity over future roadmap. 2.  InPS: strategic plans for Vision impacting delivery timeline – proposal discussed with the impacted national programmes to identify a way forward.   3. General: availability of BA resource to support delivery remains a concern.  Team planning activities ongoing to help quantify the resource requirement.  BA allocation to be managed within the delivery team in line with project plans.3. CDA – Delivery baseline CCNa-004 – 1. Baselined dates within CCNa-004 no longer realistic for CDA generation and TMS and cannot be delivered to.  2. TPP challenging scope of remaining requirements.  3. TPP: Receiver: TPP do not want to roll out Web Services unless HSCIC provide a centralised certificate management service to support this capability.4. IM1 – Delivery – 1. First Bulk pairing with EMIS has been granted Full Rollout Approval (Apollo).  However there is a four month rollout period which could cause an NHS England GP Access Fund Target to be missed.  We are working through options to change the rollout process and/or deliver NHS England the data separately. 2. Capacity issues with EMIS and TPP, subsidiaries are all wanting to pair with these suppliers before any other hence it is causing a back log.  Slots are all blocked by other pairings; three out of five slots are being taken up with PFS suppliers and one is taken up with data extract suppliers.  3. The interface mechanism for PFS from TPP is now available however as this is later than planned it has meant that Subsidiaries were not be able to start development, and dates for an assured PFS Sub service are forecasted as August 2016.  4. Delays to the deployment of the interface mechanism and their PPFS requirements for EMIS has meant that Subsidiaries will not be able to provide a service until this is delivered and so dates for an assured PFS Sub service are forecasted as July 2016. 5. EMIS and TPP have been on many occasions extremely slow in responding to subsidiaries which has elongated assurance.5. Patient Online / Patient Facing Services – 1. EMIS and TPP have delivered an MVS and corresponding IM which has allowed heterogeneous subsidiaries to start development with DevMACs granted to both principals. PAERS are in the final stages of assurance with EMIS with a DevMAC due imminently.   2. INPS are only supplier still to complete DCR roll out and are on track for completion by mid July.  3. INPS current plans are for MVS in 2017. MT plans August 2016 (TBC)  6. eMED3 – Delivery –1. EMIS have now agreed to deliver by July 2016 under the conditions within the CCN, which has now been agreed with DWP. 7. GP Connect – Delivery – 1. Complete Initiation and work through interdependencies with NHS England and Suppliers.  2. Principals' willingness to engage/priorities - may lead to slow progress.  Misdirection by the Principals is largely shifting the focus which slows progress.  Work undertaken to resolve this with focus meetings and engagement activities taking place.  3. TPP accepts use of FHIR profile but continue to look at a minification approach.  This potentially could cause issues with latency and is being reviewed..  4. FHIR specification is dependent on NHSE participation in requirements setting and supplier engagement to verify the specification and ensure that the right things are being asked for. 5. TPP has returned the Heads of Terms with a number of points and exclusions included.  It is currently not in a position to be agreed and intensive dialogue will be required.  There is a risk that TPP will not be in a position to sign the Heads of Terms.</v>
          </cell>
          <cell r="BD51" t="str">
            <v>Delivery confidence of Amber/Red is currently being submitted due to a number of reasons which are currently being mitigated:1) The programme has undergone a Gateway 2 on the 21st to 23rd September and was assessed as having a RAG status of Amber/Red. Whilst the report recognised significant progress has been made over the preceding 6 months a number of areas of concern were highlighted. A total of eight recommendations were received by the programme, five of which were deemed critical. Critical recommendations within the report have been addressed by the programme team as a priority. As of the 30th June 2016, 1 recommendation remained to be completed, however completion is expected by the end of July 2016.The programme under goes an IPA PAR 28th June.2) The programme commissioned a Delivery Assurance Review by senior HSCIC Management supported by the IPA to assess the programmes status and plans. The review agreed with the programmes RAG status of Amber/Red and issued a total of twenty two recommendations for the programme to implement in order to improve the programmes RAG status around deliverability. Nine of these recommendations were deemed critical. Since the recommendations were issued the programme has completed and closed thirteen, including eight critical recommendations. Both the Gateway 2 and Delivery Assurance Review recommendations are updated with current progress and presented to the HSCN Programme Board on a monthly basis, which includes IPA representation.3) The programme's previous Senior Responsible Owner resigned from position at the end of January 2016. A replacement SRO was not appointed until the 01/06/16.4) Delays in approvals have the potential to impart significant delays to the programmes delivery timescales. Due to the programme's constrained timescales and lack of contingency this could result in a failure to exit the contract on time. Planning activities and engagements with approving bodies are ongoing to ensure an effective and realisable plan for approvals can be in place to support the programme's timescales.</v>
          </cell>
          <cell r="BE51" t="str">
            <v xml:space="preserve">As recommended during the August 2015 Gateway review, the Programme took into account new emerging factors around service integration and market development when finalising the FBC, including planning for a potential change in the scope of the programme to include integration of L&amp;D and Police Custody Healthcare servcies.  An action plan to address all recommendations was developed, approved by the Programme Board and has now been completed.  On 17 December, the Home Secretary announced that responsibility for commisioning police custody healthcare services after 1st April 2016 would remain with PCCs rather than being transferred to NHS England as anticipated since 2013.  Whilst not preventing the ability to achieve closer alignment between L&amp;D and police custody healthcare services, the realisation of this will be more challenging than would be the case if both were commissioned by NHS England.  Submission of the FBC was delayed due to the need for DH to consider spending in the light of the spending review settlement.  The FBC was formally submitted on 24th March 2016 resulting in the decision to approve the rollout of services for 2016/17, 2018/19 and thereafter, subject to certain conditions being met.   These conditions include a requirement to evidence the impact of L&amp;D services on the criminal justice system, including reoffending, levels of diversion from the Criminal Justice System into treatment, and further savings to the CJS; how the service can be designed to maximise benefits and facilitate integration between the CJS and the health system; and the level of sustained access to mental health treatment, and of recovery, for those referred by L&amp;D services.  Whilst the majority of this evidence will be provided by the longitudinal research to be carried out by RAND Europe, we are working with DH and HMT colleagues to determine the required timetable and format.  A detailed plan will then be drawn up to ensure that requirements are delivered within the agreed timescales.  The delay in submitting the FBC and consequent delayed decision have prevented the commissioning of the next tranche of services by 1st April 2016 as originally planned.  These services are on track to go live by September 2016.  </v>
          </cell>
          <cell r="BF51" t="str">
            <v>An interim ICT spend form was approved in April 2016 allowing the programme to begin early works to meet the October 2016 deadline to respect patient objections and the March 2017 deadline to make commissioning data flows compliant with the ICO code of anonymisation.  Delivery confidence is at Amber for the following reasons:• There is risk associated with achieving approval of the business case and ICT spend approval forms in July 2016 as required to support the delivery timetable. Agreement around funding flows created a delay in the approvals timetable. Early engagement has begun with HMT and GDS to try and achieve approvals before the summer 2016 recess.•Procurement needs to begin in September 2016 so that the Programme can start delivery activities in 16/17. This allows sufficient time to understand the infrastructure requirements that we need to procure and implement and will allow contracts to be signed in February 2017, meaning we can start delivering the processing and analytics function.• There is a risk around resource especially in the commercial and delivery areas. The team need to recruit release managers for each of the DSP releases and also address any resource gaps in solution delivery.Next steps to improve delivery confidence:1.     Establish and maintain engagement with all approving bodies.2.     Prepare all procurement documentation ready to start in September 2016.3.     Recruit staff to fill resource gaps and embed new staff efficiently.</v>
          </cell>
          <cell r="BG51" t="str">
            <v>Front Office: Delivery of the Minimum Viable Product (MVP) which would enable service in a pandemic from an offshore hosting platform has previously been achieved.  Issues were previously reported with the rate of HSCIC development progress.  Currently:  - the transition the onshore host has been subject to 3rd party intervention and has now slipped back to mid September (6 weeks) although progress against the latest rectification plan is good;  - a variety of interventions to accelerate UI development have taken place however the overall impact of these have not demonstratably accelerated delivery velocity - a 2 sprint 'pause' in new development activitiy is designed to clear the backlog of technical issues  - HSCIC has made significant changes to resource allocation with  view to accelerating delivery.HSCIC are currently engaged in a recovery plan to increase the delivery velocity.  It is too early to tell whether this recovery plan will be successful.   The commercial implications of the repeated delays still need to be worked through with HSCIC.  The issue has been escalated to Tim Donohoe who is due to have direct conversations with HSCIC on this.The scope of planned changes is now extremely well understood and includes branding (shift to NHS from .gov.uk) and incorporation of a new algorithm post nerve-tag review.Back Office: approval to extend the existing immForm service for 6 months has been secured ensuring service continuity to March 2017.  Tenders for back office discovery work have been received and have been evaluated with a preferred supplier selected.    Market engagement with potential replacement back office suppliers has taken place, but the level of market engagement remains disappointing and actions are underway to increase the level of interest where possible.  A revised business case and PID for these activities has been produced.Telephony:  no material issues to identifyProgramme general:  activity is progressing on working through issues identified by the MPA review, including clarifying programme materials and stakeholder roles.</v>
          </cell>
          <cell r="BH51" t="str">
            <v>My assessment of the delivery confidence, taking into consideration: time, costs, quality, risks/mitigation plans and assurance, remains as Amber/Green for the following reasons:1. Timings - As per Q4 of 2015/16, the new PBT service will treat its first patient at The Christie in Aug 2018 and patients at UCLH in Sept 2019. This satisfies the published Prime Ministerial Commitment.2. Costs - Costs remain within the approved capital limits. Based on current assumptions, existing contingencies are considered adequate, but down side risks remain until the excavation, shell and core are completed.3. Quality - The new service will deliver high quality care within a fully integrated clinical environment. Development continues on the "Statement of Readiness" tracker to ensure it is fully functional and effective as a quality assessment tool  to inform the "go live" decisions in 2018/19 and 2019/20. The Specialised Commissioning Oversight Group (SCOG) met on 09 Mar 2016 and agreed that accommodation, and the associated costs, should be included in the PBT Service Specification.4. Risks - The Risks and Issues register is actively managed by the PMO. The main risks to the start of the patient service in Aug 2018 are in respect of the timescales and costs of construction, which are being managed by the Trusts and assured by the PMO's subject matter expert.5. Assurance - Strong leadership and robust management arrangements are in place to manage the contracts, to ensure delivery and provide the  infrastructure assurances required. Good progress is being made in service development, with assurance from clinical, workforce and informatics subject matter experts. 2016/17 assurance requirements are under consideration with the SRO for confirmation within Q2.</v>
          </cell>
          <cell r="BI51" t="str">
            <v>AMBER/GREEN RAG overall reflecting RAG status changed from Amber to Amber/Green following the successful closure of the Transition Project within the reporting period. Operate Service to the NHS continues to be robust and resilient. Challenges with Enhance project remain1. Transition GREEN on delivery of recovery plans 2. Operate GREEN on service being successfully delivered, and IBM having assumed full responsibility for the ESR Service from 1 December 2015.3. Enhance RED subject to a replanning exercise with delivery confidence remaining incomplete and with issues requiring management intervention.                                                 Benefits &amp; CostThe ESR IBM Contract is a fixed price based upon the current set of NHS requirements.Costs are capped at the contracted price including 10% GMPTC and therefore remains in the total budgeted business case envelope of spend. Benefits associated with the early Enhance projects account for 9.3% of the total ESR BC and require reworking to take account of adjusted/delayed timescales.Risks and MitigationEnhance - IBM have formally confirmed their default in delayed delivery of the Enhance programme of work. Replanning activities are underway, in conjunction with the Authority. TimingIBM provided an outline proposal and plan at the end of June (as agreed). Further work is now underway to add detail to the plan to enable commercial consideration and discussion during Qtr3.</v>
          </cell>
          <cell r="BJ51" t="str">
            <v xml:space="preserve">Project Status is Amber for the following reasons:
1. MPA Gate 4 review completed April-15 with Amber/Green rating.
2. GDS Digital by Default Service Assessment completed 12 May 2015 resulting in a pass.  
3. NHS e-RS go live sucessfully completed 12-15 June 2015.  
4. Most NHS e-RS live service issues have now been resolved by a series of releases, up to 5.0 in March 2016.
5. Amber status is driven by progress against utilisation targets. Initial performance issues with NHS e-RS following go live saw a drop in utilisation, which then recovered back to 53% in April 2016 (latest figures). As the service is now stabilised, the focus is now shifting to business change / digital take up activities to drive up usage in line with targets, this is supported by incentives published by NHS England in March 2016.
6. Cabinet Office approved the Full Business Case for Support and Development in March 2016. This funds the programme until November 2016.
</v>
          </cell>
          <cell r="BK51" t="str">
            <v>The programme has progressed significantly since the last submission, the technical challenges that were idetified in the AAP report we mitigated and actioned. The technical changes have been successfully implemented which led initially to the Pilot migration being completed sucessfully and mass migration of email mailboxes being migrated from the legacy NHSmail 1 service to the new NHSmail2 has commenced sucessfully.  The programme expects the mailbox migration to conclude earlier than previously expected in light of these sucesses to date.  The commercial risk of pending contract ending of the NHSmail service provision have also been mitigated with a successful contract extension provision in place to the 17th September 2016, allowing ample period for the migration to NHSmail2 to be completed.  Although remain at amber for the reporting period,the programme anticipates and imporvement to Amber green in the next period assuming the positive delivery trajectory continues.</v>
          </cell>
          <cell r="BL51" t="str">
            <v xml:space="preserve">Following agreement to the revised implementation approach at the previous Hutton Steering Committee (HSC) on 26 of May 2016 a period of re-planning has commenced. The previously reported 9 Service Components have been “drilled down” and more granular Work Streams have been identified to deliver this.The Programme Team has also changed to enable delivery of these identified workstreams. Some resources have moved on and some have joined the team, re-enforcing capability and capacity to deliver. Business Work Stream Leads have been allocated to each with a supporting Project Manager and Business Analyst. Several workshops have taken place within each identified Workstream and an overall High Level Plan has been agreed.  A “Show and Tell” session was held on 21st of June, at which all Work Stream Leads, Project Managers and Business Analysts walked through their respective Programme deliverables. Activities are underway within each Work Stream to produce Project Plans that will feed into the overall Programme Plan. The HL Plan was presented and approved  at the HSC on 28th June 2016. Low level planning activities are expected to complete to enable documentation such as an updated Plan, Programme Initiation Document (PID) and Risks, Assumptions, Decisions and Issues (RADIC) logs to be presented for approval.To enable the Programme to work towards a Green status;• an addendum to the recently approved OBC (March 2016) has been produced as a result of; transferring responsibility for replacing the IT Infrastructure service for the Pensions Service back into the Pensions Re-Procurement Programme (was being delivered by the NHSBSA ITIS Programme) and amending the split of internal and external service provision within the "Hybrid Model" preferred option. • Draft Addendum issued to DH Investment Team on 23/06/2016 for intital feedback.• Medical Services OJEU has been issued on 15/06/2016.• High Level Plan is now in place and approved by Hutton Steering Committe on 28/06/2016, further low level planning activities are underway. </v>
          </cell>
          <cell r="BM51" t="str">
            <v>The programme recently (May '16) went through its Project Validation Review held by the IPA and received an Amber rating, which is a fair assessment. This is an improvement on the Amber/Red that the previous NHS Choices transformation received. It identified that although there have been considerable movements and improvements since the last review in terms of governance structures, clarity of delivery responsibility, scope and priorities, there are still divergent views on what the vision for the service shoudl be among the interviewees. I have accepted the recommnedations and an action plan is in place and being progressed. During Q1 the programme transitioned into HSCIC and there have been inevitable set-up challenges, including delays in procurement and recruitment to key roles. This has impacted on the timeline for bringing in a programme director and on the production of the business case. But as we reached the end of June, we have made considerable progress - with commercial agreements in the final stages to both appoint an interim programme director, and procure additional business case expertise. We have also filled more than half the roles in the team, and during Q1 passed the GDS digital by default alpha servce assessment wth full marks, moving into Beta.</v>
          </cell>
          <cell r="BN51" t="str">
            <v>There were no risks that became issues in Q1. There are a number of key topics post the Spending review announcement  which PHE are currently discussing with DH. These include the GSK agreement, potential early enabling works, planning application/implementation, phased FBC approval by facility/ package or one early FBC approval and the flexibility around the spend profile.  Primarily impacting on the medium/long term timescales but with some elements needing agreement to inform constructor procurement which will commence in 2016. Significant progress has been made in this area and following a meeting on May 23rd (Felicity Harvey, Andrew Baigant and Tamara Finckelstein) DH Finance are doing a final review of a proposed spend profile to confirm the re-baselining of the OBC spend profile (further to a replanning exercise).    There has been agreement with DH Procurement on Construction Strategy.  The top 3 risks for the programme are 1)  engagement/availability of staff from the business to input in a timely manner due to pressures of BAU and other change programmes such as NIS. This may cause delays or incorrect assumptions. 2) . Changes to the scope/design, current assumptions, regulations  from PHE and the wider operating environment  impacting on time/costs. 3) not gaining Harlow community support for the programme which could impact on town planning approval.  Mitigating actions include; Risk 1) Programme board membership being amended to reflect total breadth of functions in scope to ensure top down accountability for engagement.  Revision of timelines to allow for re-design to accommodate the additional 600 staff will also help ease tension between the two programme timelines. Risk 2) .  There is the potential for change to come from both the NIS design programme and the National Functions/HQ/One PHE review. This is in addition to the known change of 600 additional staff which is being managed as part of the change control process and is still to be formally approved by the Programme Board. Further clarity is being gained on the scope and activities of the OnePHE review and careful alignment/integration between the review and programme is part of the next planning step. Risk 3) A highly detailed stakeholder management plan is in place for Harlow, covering individuals, key interest parties as well as the general public. This will involve extensive engagement and proactive communications.The strategy is about openness and transparency and highlighting the great work that PHE does. The first Public Exhibition event took place in  May. The general feedback to date has been very positive. Further meetings with key Harlow Community stakeholders have reaffirmed the positive support.  The overall balance meant that the RAG status last month remained at GREEN/ AMBER, There are a number of other uncertainties around timelines, spend profiles, the art of the possible, resourcing that mean the overall status should remain at  GREEN/ AMBER.</v>
          </cell>
          <cell r="BO51" t="str">
            <v>The programme is currently transitioning from design to delivery and is significantly ramping up resources to enable successful delivery. There are a significant number of activities that need to be undertaken, but there is also a protracted period (to Oct 2018) during which they need to be completed: the Programme is gearing up for a marathon rather than a sprint. GATEWAY REVIEWS 0 &amp; 2: The Review conducted by the Cabinet Office Infrastructure and Projects Authority (IPA) between 10 - 12 May 2016  assessed the Programme as Amber/Red. The Programme has commenced implementation of the recommendations to address the issues and concerns raised by the Review Teaam.    BUSINESS CASE: A Programme Business Case (PBC) has been completed and is currently in DH internal approvals. Early sight copies have been provided to Cabinet Office and HM Treasury in January 2016.MARKET ENGAGEMENT: Substantial market engagement has been undertaken and there is a high degree of confidence that there will be sufficient, quality, bidders to enable a robust competitive process to be undertaken.COMMUNICATIONS: Substantial NHS engagement (&gt;80 Trusts) has already been undertaken and a variety of review / challenge session held. The proposed model has been developed on the basis of feedback received and more recent stakeholder engagement sessions have yielded minimal change to the model.FINANCIALS: Benefits of around £600m per annum cashable are estimated. However, there are significant capital costs (~£90M) that need to be invested to achieve this as well as agreement to alter existing funding flows.INTELLIGENT CLIENT COORDINATOR (ICC): A procurement process to secure external professional services support to assist and accelerate the development of the ICC is planned. Market engagement has taken place and a business case being discussed within DH. This would provide for a substantial injection of quality resources incentivised to ensure the ICC is set up effectively and handed back to the public sector.CATEGORY TOWERS: Progress is being made on procurement documentation including contracts and specifications. Timescales remain challenging and critical deliveries need to be completed over the next quater to enable OJEU in Sept 2016.ICT SERVICES: Strong progress on procurement materials and contract evidenced.LOGISTICS AND SUPPORT SERVICES: Activities not yet commenced, in line with original plan.</v>
          </cell>
          <cell r="BP51" t="str">
            <v>There are some near term challenges on milestones relating to Gov Co external approvals,  spend approval items and procurement exercises which generate the Amber status however, as a programme we still remain on track to exit services from HPE by March 2017.</v>
          </cell>
          <cell r="BQ51" t="str">
            <v xml:space="preserve">The key driver for the Amber rating is the degree of uncertainty around employer behaviours. Much of our modelling to date has been based largely on research, but we are now at the point when we can analyse observed behaviours. The January-March employer cohorts (c:100k employers) will offer valuable insights and by late Summer the Programme Board will be able to draw on updated analysis and reassess the levels of risk this  uncertainty brings. Our early indicators are favourable, on-time compliance for our Pathfinder was 77% and comfortably exceeded our stretch target of 70%.  January and February stagers actually outperformed pathfinder with on-time compliance rates of 81%, and March stagers are tracking close to Pathfinder. </v>
          </cell>
          <cell r="BR51" t="str">
            <v>Phase 1 of the programme is complete.Phase 2 introduced client charging and triggered the start of proactive CSA schemes case closure activity; this successfully went live between 30 June 14 and 11 August 14 and we have now started closure activity on four out of our five segments. At the end of May 2016, around 560,000 CSA cases have been selected for proactive case closure, with around 2.5 million case closure letters issued to clients. Client contact rates remain stable, and well within forecast.  As at end May 2016, we have now fully closed around 183,000 CSA cases in total since 30 June 2014.  Programme activities remain on track to begin case closure for Segment 5 (enforced) cases via a controlled Pathfinder, on low volumes of cases, planned to start in autumn 2016. Case closure for Arrears Only cases is currently planned to start from mid 2017. The system archiving functionality required to enable the closure of our CSA 1993/2003 IT systems is progressing to plan.Infrastructure Projects Authority (IPA) recently confirmed our readiness to close, and assured our plans as complete and robust - no further IPA assurance is required.</v>
          </cell>
          <cell r="BS51" t="str">
            <v>Overall, the programme continues to be assessed as Amber/Red.Although there is a shortfall at present against the July profile of 326, this was against an  ambitious target to deliver 50% of Heads of Terms by the end of June and was linked to the exit of the PRIME contract. There are currently 208 HoTs in progress (104 of which are tranche 1 TT freehold deals). There are a further 149 at the offer stage We will therefore be just about on track with meeting our ambitious targets by the end of July.Missing the 50% Heads of Terms milestone triggered Programme Risk 51 which related to our confidence in the assumptions used to build volumes forecasts and resource profiles. A deliverability assessment provided a more granular understanding of the critical dates for different types of estate. Working back from this has identified how commercial activity needs to flow and what drop dead dates are. In addition, this has assessed the value each site/transaction offers the department. These were integrated with a site by site commercial status identifying where there was a risk that flows were insufficient to meet the deadlines. It also drove out some actions which improve the overall deliverability, including invoking some contingencies on certain properties and working at risk others (i.e. starting delivery prior to HoTs on low-risk sites).Negotiations began in May with Telereal Trillium (TT). The TT negotiation accounts for over a third of the properties DWP wishes to retain and is expected to now conclude in late August rather than July as originally planned.Complications have emerged on lease classification, but we have been clear with HMT that this cannot hold up the timetable given our need to deliver an operational business from 2018. We will, of course, have to work through the accounts treatment. The Estates Target Operating Model (ToM) was agreed in April. The first component to be procured is an integrator service around which the other providers (Facilities Management, Security, Projects and Landlord and Lease Management) will build their systems interfaces and business proposition.  Following the publication of a Prior Intention Notice (PIN – this is an essential step in the Public Contracts Regulations 2015) for the integrator, a successful Industry day was held on 28th June. The Invitation to Tender is expected to be published during August to allow the successful supplier to be in place in early 2017.Please note, the Programme has Zero tolerances for both time and scope.</v>
          </cell>
          <cell r="BT51" t="str">
            <v xml:space="preserve">The Fraud, Error and Debt Programme (FEDP) continues to deliver complex projects and initiatives. External endorsements and relationships continue to receive positive feedback and we continue to work across government.  The Programme's focus remains on supporting and enabling the delivery of the major components of the government welfare reform agenda. FEDP has made good progress with a number of projects now well into the final stages of implentation, these include the Single Fraud Investigation Service &amp; the Payment Deductions Project.  We have also made excellent progress on developing digital services to exploit HMRC RTI to reduce fraud &amp; error and generate significant savings for government.  We have also progressed projects that seek to deliver digital services to transform DWP Fraud &amp; Error and Debt operations.  Assurance reviews are held at both project and programme level and all have received very positive feedback.The Programme was forecast to deliver £2bn of savings by the end of the 2015/16 period and an estimated £5bn over the life of the business case ending 2021/2022.  </v>
          </cell>
          <cell r="BU51" t="str">
            <v>The Programme went through a major reset period at the end of the last quarter which resulted in enhanced confidence in delivering the defined objectives. Following the reset phase the Programme has achieved the following:- Fundamental change in the Programme delivery partner from an IBM led Programme to a split between IBM and Hewlett Packard Enterprise (HPE), with HPE (as the incumbent supplier) taking on key activities which include data centre build out, application migration and establisment of an operate function- Change in the Planning &amp; Control partner from IBM to PwC to provide an independent management, coordination and control of programme activities.- Establishment of clear Programme Governance, which was agreed with COO, PAAD and IPA and is currently in operation.- Progression of significant number of commercial milestones to facilitate delivery of the Programme activities:             - Ordered for 3 more rooms in CHS             - Safe orders placed for cabinets, cabling and data centre connectivity             - Hardware Value Add Reseller (VAR) has been selectedKey Programme risks and issues are included in the Programme Register. Below are two major Programme risks:- There is a risk that the North/South, East/West data centre geographical separation introduces an unacceptable level of Wide Area Network (WAN) latency, which could degrade application performance and impacting DWP end user experience and the ability of HPE to provide an effective operate service. Mitigating Action: Current work is underway testing performance between the North and South data centre locations.- There is a risk that the Programme end date (Feb 2018) is not achieved. Mitigating Action: Detailed Planning currently indicates completion in the timescales required. Work continues across the Programme to identify activities on the Critical Path and reduce delivery timelines.</v>
          </cell>
          <cell r="BV51" t="str">
            <v>NSP continues to perform well in live and there are no issues with the processing of claims and payments to customers. Over 120k claims have been received since January, which is in line with forecasts, with more than 80k awards which is in line with assumption. The Department responded to the WPSC report on nSP Communications. DWP plan to write to customers who may not satisfy the Minimum Qualifying Period (MQP), informing them of the change in rules and encouraging them to take action.The NAO value for money review of NSP continues with emerging findings to be discussed in August.Project closure is on target and handover meetings have continued to be held with the relevant stakeholders.The HMRC Scheme Reconciliation exercise is progressing well although more queries have been raised by schemes in 16/17 than forecast. The situation will be monitored.The GMP Checker service has been enhanced to include bulk enquiries.  This has been well received by customers.The Project's RAG status remains green.</v>
          </cell>
          <cell r="BW51" t="str">
            <v xml:space="preserve">A PIP Performance Improvement Plan has been developed, agreed with the Ministerial team which aims to safeguard any further AME deterioriation alongide improving customer service across the end to end system. </v>
          </cell>
          <cell r="BX51" t="str">
            <v>Overall status remains AMBER, in line with the Major Project Authority (MPA) delivery confidence assessment. We have approval of  the UC Outline Business Case and funding drawdown through to September 2017. Following high-level impacting work to take into account Welfare Reform scope changes we have now announced a reshaped roll-out plan enabling the programme to deliver the Summer Budget changes to the timetable.  To enable this the programme will continue its gradual, safe and secure delivery approach of rolling out 5 jobcentres per month through to June  2017, building upto 30 jobcentres in July 2017 then scaling up from October 2017 and completing rollout in September 2018. Following advice from the Public Accounts Committe for the first time contingency is being built into the plan, this means migration of claimants from legacy benefits will commence in July 2019 and complete in March 2022.National rollout of Universal Credit to single unemployed claimants completed  on 25 April with Universal Credit now available in every Jobcentre and Local Authority across Great Britain. We commenced Transition to the full Universal Credit service for all claimant types on 25 May to plan, 18 jobcentres are now live with this full service  and by the end of this calendar year 43 jobcentres will be live. The programme has now published details of all the sites which will roll-out in 2016/17 and later this year will publish thenext phases of the rollout schedule. T‬he transfer of two HMRC sites (St Austell and Blackpool) completed on 1 May and we remain on track to transform these into UC Service Centres from end of July.‬ All Critical Milestones continue to be delivered on time.‬</v>
          </cell>
          <cell r="BY51" t="str">
            <v>The Amber rating continues to reflect the general difficulty in working in Nigeria ranging from sourcing materials locally, importing via freight from Lagos or air, quality of labour available, localised fuel shortages, security concerns, weather cycles etc. The project progresses well even though the programme continues to slip as the contractor struggles to meet the contracted quality levels and we have 2 full time client Clerk of Works on site to protect our interests. We have now agreed with Bouygues Nigeria that additional ex-pat supervision and resources come to site to work on quality and delivery issues. This is being funded by Bouygues Nigeria.</v>
          </cell>
          <cell r="BZ51" t="str">
            <v>Tight timeframe. Recieved FCO Management Board approval on 29 April. Submitted to HMT within timeframe, however delay in getting clearance. Clearance received 7 June 2016. Issued intention to award letters and entered 10 day standtstill period, with no legal challenges from supplier. Held two debrief sessions. Currently finalising contract and implementing transition plan, contract to be signed week commencing 15 August. Timeframe still challenging but achievable.</v>
          </cell>
          <cell r="CA51" t="str">
            <v>Amber DCA is appropriate at this time, in line with the March I&amp;PA Gate Review. Part 1 of the Programme Full Business Case approved by HMT/CO.  Device deployment approach agreed with key suppliers, Computacenter and FCO Services.  Smartphone technical challenges have been overcome and a pilot is underway.  Business engagement strengthened via demonstration at FCO Leadership Conference of new Smartphone, Desktop and Laptop, and new Learning Management System tool, with very positive reaction from visiting heads of Post and wider staff.UK Wi-Fi installation now &gt;50 % complete, remainder in deployment although asbestos risk remains.  Overseas FCO Wi-Fi go-live at first overseas Post (São Paulo).  Room Booking screens installed and live for UKHQ meeting rooms. Digital Communication Screens live across UKHQ.  First 80 Vidyo (personal video-conferencing) licences deployed.  Windows 10 (Alpha) Desktop Pilots nearing successful completion.We are working to mitigate our top risks that relate to delivering the business need of enduring cultural and behavioural change, delays to Cloud deployment, potential postponement of software deployment caused by delays to required IT infrastructure changes, commercial risk and management, and  the delivery complexity of the Devices project and its effect on timelines.As the programme progresses into delivery mode some of the costed risk has been absorbed into the baseline spend profile; the programme is confident that the balance of risk funding (£12.5m) is sufficient to cover the remaining risks. Renewed focus on business transformation to ensure that the Programme delivers the business need of embedded and enduring cultural and behavioural change, including strengthened resources for Learning and Development, Engagement and Communications teams.</v>
          </cell>
          <cell r="CB51" t="str">
            <v>The project remains marginally under budget however a serious error by the contractor has meant that a large area of one floor required demolition and rebuilding which has severly impacted the programme. The programme timeline fell outside of that required for the FCO exit of OAB, so the FCO had to spend its own funds to facilitate handing over OAB on time.  The project team revereted to the pre-mitigation already in place, that being the Quad already placed in KCS. Strong governance already in place for the project and this is being reinforced as required due to the more litigous nature of the contractor. OAB was handed to GPU on programme and all staff are now in KCS, however, the contractor was a year late with one section of the construction works causing the overall construction works to be nine months late. The delay has cost the FCO over £2 million that cannot be recovered under the NEC3 form of contract. Damages have been deducted as contractually possible and the final payment has now been made to the contract, who does not agree that it has been paid eniough and is looking at its position. Final moves are being managed by the FCO summer/autumn 2016 and coordinated with work to accommodate the two new Ministerial Departments.</v>
          </cell>
          <cell r="CC51" t="str">
            <v>As at June 2016, the Programme has assessed its own delivery status as AMBER/RED. In the main this is based on the following factors;- The period and timeline for the Programme results in a really challenging delivery schedule.  - Work is ongoing to review and update the SOC following changes to the existing baselines in terms of costs, savings and schedule. The first project business cases have exceeded initial forecasts increasing the risk of overall programme cost overrun. Current plans are that the SOC will be rebaselined to reflect our reduced requirements and firmer delivery dates and we plan to share the revised SOC with Investment Committee and HMT in October.                                           - Post Brexit there is uncertainty in the property market which is affecting prices and the availability of potential developments.- This is a complex delivery, which involves the migration of 40,000 staff over 5 years. During the transition, we must mitigate any significant loss of skills or expertise and maintain customer service standards.”</v>
          </cell>
          <cell r="CD51" t="str">
            <v>The Programme is reporting an overall DCA of Amber for this quarter. This is based on the fact that ‎the Programme has successfully delivered this quarter the two key risks that determined the Red/ Amber DCA by the IPA PAR team in December 2015. The two risks were securing approval to the Business Case by the Chancellor and securing agreement to the exit deals with the main ASPIRE suppliers. The Chancellor approved the Programme's Business Case in early February 2016 and consequently the Programme was able to agree contractual Exit deals with the main ASPIRE suppliers in February and March. HMRC formally signed the contracts for the deals on 29th March 2016. The Programme therefore submits a DCA of Amber for the quarter. The revised DCA of Amber was recently endorsed by the Columbus Programme Board at its April Monthly meeting. The conditions of the Business Case approval in February were as expected and the Programme now has certainty to continue through to 2017 without the need for interim Treasury Approval decision points.Under the Capgemini and Fujitsu agreements, we will complete the phased exit from a single, overarching IT contract by breaking it into to a series of smaller, more flexible contracts with existing and new suppliers.We expect that these contracts will be of interest to smaller and medium-sized companies, as well as the larger providers. Starting from April 2016, we will be going to market for a number of IT services.HMRC is also bringing some existing IT services and staff in-house before the end of the contract in 2017, which will provide stability during the phased exit from ASPIRE Progress towards Columbus Phase 2 continues with detailed Programme design expected by mid-AprilOur Future Operating Model for IT is based on a multi-source approach, allowing us to take advantage of smaller, more flexible contracts with a range of partners and suppliers and we will work closely with them to assess and review the ASPIRE contract, so that we understand each individual element and how it fits into our new operating model. We know which elements we need to bring under our direct control and which ones are better suited to being delivered by suppliers offering value for money and supporting our transformation.There are four core IT capabilities that we think will be critical to effectively managing a multi-source IT model that will give us the control, security and flexibility we need to operate: •overall architecture and design;•operational service management;•effective change delivery; and•proactive vendor management.A Full Business Case (FBC) seeking approval on HMRC’s future-state options for IT Operating and Commercial will be submitted into Cabinet Office and HMT Controls in Autumn 2017.  The top risks to Programme delivery are that:• Columbus changes impact HMRC's operational stability and effectiveness with the main risk factors of:- possible failure of new suppliers to replicate current service quality; loss of key supplier staff due to TUPE transfer; failure to integrate TUPE staff into HMRC effectively; insufficient change and effective change delivery capability; and failure to deliver the agreed financial benefits. The risk impact is reduced following agreement and announcement of the Exit deals with Capgemini and Fujitsu. • Governance and decision making not at the appropriate level to support effective programme delivery. The risk impact is reduced by the introduction of a new Governance and Work Breakdown Structures defined for Phase 2 delivery, including accountable Sponsors and Owners and the implementation of a new gated approached across Columbus.</v>
          </cell>
          <cell r="CE51" t="str">
            <v xml:space="preserve">Customs Declaration Services programme (CDS) is on course for successful delivery subject to continued management of key risks. This RAG assessment of delivery confidence is supported by the Critical Friend Review that took place on 22 June 2016. The latest CDS Programme Board review and decision of DCA RAG was May 2016 when an Amber/Green RAG was agreed and recorded.  Programme Board agreed to suspend subsequent RAG status reviews pending clearer understanding of the impact of the UK decision to leave the EU on CDS in terms of delivery and planning.  The critical friend review, albeit not a full IPA gateway, is the most recent assessment of CDS DCA RAG closest to the snapshot date and whilst no formal decision has been logged at programme board, can stand for the purposes of this report. We have completed technical proving with the preferred supplier of the Declaration Processing component (CDP) and further due diligence is taking place.   We are using an agile methodology (Scaled Agile Framework) to develop system functionality incrementally and have completed delivery of the first tranche of requirements; the second increment completes at the end of July. We are currently assessing the impact on the referendum decision to leave the EU on the programme deliverables and timescales. </v>
          </cell>
          <cell r="CF51" t="str">
            <v xml:space="preserve">The SRO's delivery confidence is Amber/Red in line with the overall DCA from the Mini Project Assessment Review (PAR) which took place 23-24 February 2016.  Since the last quarter a 1 day Critical Friend review focussing on the 5 PAR recommendations has taken place. That review concluded that significant progress had been made since the mini PAR on each of the recommendations and agree with the gradual, incremental approach to delivery that the team has adopted. The Critical Friend review team endorsed the programme board's view that the five recommendations arising from the mini PAR in February 2016 are now complete,  the review team noted “suppliers were working together in a productive and collegiate way'', ''recognise the high quality of the contingency planning and testing'', that '' the minimum viable product has been baselined and there is a clear critical path set out between now and the November delivery phase'' and their guidance to the SRO is that subject to relatively minor recommendations that this programme should be recorded as Amber at the next programme board.  Although past the Q1 "snapshot" date we can confirm that the improvement  in the programmes delivery confidence to  Amber was  reported to ExCom T on the 5th July and ratified at the TFCC Programme Board on 27th July.The minor recommendations include:1. The programme engages with GDS at Director level to ensure that appropriate support is given by GDS.2. There is a clear need for DfE application programming interfaces to be built, integrated and tested prior to phase one.  To facilitate this, the Delivery Manager and Delivery Lead should agree necessary contingency plans with DfE and confirm the date on which action to decouple DfE delivery aspects from HMRC may be needed3. Management information reports from the Tax-Free Childcare service need to be finalised and communicated to delivery suppliers.4. The Integration View section of the Solution Design Document need to be completed, missing some wording.These recommendations are all being progressed, an action plan is being developed to clear the critical friend recommendations and Programme Board will be updated on progress. </v>
          </cell>
          <cell r="CG51" t="str">
            <v>The CD Operating Model project is making good progress and is on schedule.  Forward looking activity in Overt Acquisition includes – Optica has now been handed over to Live Service and project closure has been agreed for MPS and Kent and Essex.  Initial IPAR proof of concept activity in one CSP is complete and another has completed part 1. Work continues with four operators to agree the terms of reference for a trial in autumn 2016 in order to better understand IPAR disclosure requests and inform business change.  The project team continues to work closely with providers to progress and accelerate trial preparation activities.  The planning has identified that our procurement approach and CSPs dependencies are better understood but risk to delivery timeline remains high.Within Data Retention and Disclosure successful implementation of a major CSP's new system has been achieved, this new Data Retention and Disclosure system is both faster and more sustainable than the previous system. Activity with BAE to drive performance improvements in product delivery continues to progress and support the services provided to a number of services, there is a risk of some slippage. On Covert Acquisition, NTAC are on track to deliver the Central Processing Service in August, however, they are seeing some agencies slip with regard to changes needed on their Agency Recording Centres.In sustainment, Options arising from the draft NCA due diligence were presented to directors including the Deputy Director General on 29 June. A time line for the development of an incremental approach is now being developed and will be presented to the Director General and NCA board on 22 September. The risk to overall Sustainment delivery is minimal.</v>
          </cell>
          <cell r="CH51" t="str">
            <v xml:space="preserve">HO accepted SSCL's proposed legal and operational standstill on the 22nd March.  Work on implementing the Single Operating Platform(SOP) was stopped immediately and SSCL's latest proposed go-live date of September 2016, will not now go ahead. Shared Services Connected Limited (SSCL) will continue to provide business as usual transactional services. The HO remain committed to Shared Services across Government depts, and is working with the cross gov reset group to help define what the future technology roadmap and negotiate  a  commercial settlement .  This project group- led by Mike Driver, DG, DWP; was due to report findings to the NGSS board at the end of May however this has now been delayed. In the interim HO continues to lead on the technology roadmap and engage in commercial negotiations. </v>
          </cell>
          <cell r="CI51" t="str">
            <v xml:space="preserve">The Programme has successfully delivered against a number of the key Ministerial/National Security Council (Nuclear subcommittee) requirements to enhance the existing Cyclamen capability and prepare for the future. Headline achievements in this quarter include:-  Home Office Technology have accepted the ‘Corona networking solution (which enables remote alarm notification) into business as usual as a live service and will support it accordingly.  The solution used an interim networking tool which, having proved successful will remain in place at the test sites until the full future Cyclamen operating model is in place. A further roll-out of this interim solution to 11 additional sites is underway.- Enhance Fixed Detection Trials – Sodium Iodide equipment has now been deployed to 11 sets of Cyclamen detectors. This equipment is designed to provide additional information about the type of material causing the alarm (i.e. the isotope) and therefore ultimately significantly reduce the need for manual secondary examinations.- Installation of the Cyclamen Code on the new Cyclamen IT Platform has commenced.  This is a significant milestone as it will allow the Programme to assess the level of confidence that the code will work in this modern environment and a pre-cursor to allow formal functional testing to commence.-  The port feasibility study, to  inform the design of the new Intercept and Response capabilities for Cyclamen is now complete.-  The Border Force Change Board has approved the initation phase of a separate programme to deliver a Detection Service for Border Force.  Over the next three months a team will be formed,  ‘as is’ analysis will take place and indicative costs, benefits and risks will be established to inform a programme mandate.Delivery confidence has slipped to Amber Red  solely due to a commercial issue with the supplier on the IT Platform work which is adding a degree of risk to them providing sufficient commitment to achieving agreed outcomes within the budget.  This issue was brought to the attention of the Programme Board and a plan is now in place to move forward.  I am confident that the Programme is moving in the right direction to mitigate against this issue however, until  a stable contract is in place and progress is being made, the Programme will remain at this level. I have commissioned an independent review of the contract and tender process. Any lessons learned from this review will be incorporated into the new contract and influence the future work of the Programme.     </v>
          </cell>
          <cell r="CJ51" t="str">
            <v>Delivery confidence remains at Amber Red while DSAB awaits confirmation from HOT of the anticipated completion date for the Crown Hosting Official and Secret capability, which will confirm when the national rollout of Border Crossing can commence.  The initial port pilot solution is not affected and is on track to go live at the end of July.  AFTC’s next release, planned for end June will slip due to the re-assignment of DevOps resources to support the Border Crossing pilot.Border Crossing: Senior officials led by the DSAB Programme Director and the Regional Director, South briefed the Immigration Minister on the development of Border Crossing and the forthcoming pilot, including a demonstration of the emerging technology, which was received positively. The project team have scheduled several system rehearsals starting mid June which will exercise these processes and help to refine them prior to the start of live services.Advanced Freight Targeting Capability (AFTC): The AFTC Roadmap was presented to the May Programme Board, proposing releases in June and September, subject to securing DevOps resources to design and build the AFTC pre-production environment.  With all available DevOps resources assigned to support the Border Crossing pilot release in Southampton, AFTC’s June release is no longer possible. A proposal for an enhanced DevOps capability has been received from an external supplier and is being reviewed. Current estimates indicate a possible release in August or September.  Hosting: The recruitment of additional technical staff for the HOT team is underway and a high-level design is being produced for the Security and Intelligence Agencies to be implemented.Business case – the business case team formally presented the programme business case, which outlines our planned deliverables for 2016/17, to the PIC. The presentation was well receivedand we expect to receive written confirmation of approvalPAR - The next PAR review has been scheduled for four days starting 29th June.</v>
          </cell>
          <cell r="CK51" t="str">
            <v>The Programme DCA has changed from Amber (Q4) to Red due to the cumulative impact of a number of issues on the overall Programme Plan. The DCA is Red on the basis that the Programme is unlikely to deliver on the current dates. DBS expects to deliver the Programme this financial year and the associated benefits. Although it is disappointing the project is now a Red status, DBS is confident the solution can be delivered. R1 Project Board and the DBS project team are confident they have control and through proactive management are enabling the SRO to take appropriate preventative action, direction and intervention.The IPA review (17 February) rated the Programme Amber.DBS recommended a re-sequence of SIT/ UAT testing cycles, in part, to provide earlier assurance that build has met expectations, was stable and, if not, enable DBS to take correction action earlier. DBS suspended UAT (15 June) due to the profile, concentration and volume of defects identified.  The additional project controls and governance DBS implemented following the September 2015 Delay has enabled DBS to proactively identify potential issues and work with the supplier to direct timely remedial activity to contain and mitigate impact on the programme. TCS has fixed the majority of defects and we are working together to mitigate the impact of the associated delay to testing. DBS escalated a lack of Project Management with HP deliverables and dependencies. This has since improved with the addition of appropriate HP resource. DBS has recruited additional PM resource to provide further assurance and oversight in this area. A joint commercial position is yet to be agreed, without which approval of the R1 programme plan (26/11/15) will not be provided. However, the project is working to R1 programme plan (26/11/15) with the delivery milestones, resource profile and costs reflecting the known position and are provided for information and transparency.  All costs and dates are to be confirmed and finalised on conclusion of the commercials and approval of the R1 Programme Plan. The DBS business case is being revised and presented to PIC in July.</v>
          </cell>
          <cell r="CL51" t="str">
            <v xml:space="preserve">The Programme is included in GMPP as the whole life cost is c£5bn. The Programme is confident but significant challenges remain.  The RAG rating reflects: the pan-government complexity of ESMCP with a broad stakeholder and user community and the need to move to a new technology on a commercial network at a time of significant restructuring among the commercial providers. The Full Business Case (FBC) received cross government approval in November and the Programme successfully awarded contracts on the main procurements on 8 December 2015. The Programme has now moved into the mobilisation phase where the Detailed Design Key Milestone was due on 9 May (Effective Date + 5 months). KBR and EE have both met their deliverables and been issued with Milestone Achievement Certificates.  We have completed our review of the Motorola documentary deliverables and where appropriate have ‘Approved with Notations’. The Programme is now working towards its next key milestone Effective Date + 8 months, User Services Network Approval Testing Service.  </v>
          </cell>
          <cell r="CM51" t="str">
            <v>The HO Biometrics Strategy is being finalised to reflect comments from the Home Secretary and is due for re-submission soon. Publication not expected until Autumn at the earliest.The Programme business case was approved at PIC on 16 June and is now awaiting Cabinet Office and Treasury approval.Discussions about an IDENT1  (police fingerprint database) extension have started with the current supplier.Procurement activities for a delivery partner and application development support services are underway.The Programme  had a successful PAR recieving a rating of Amber/Green. An action plan against the recommendations from the review has been developed for progression.</v>
          </cell>
          <cell r="CN51" t="str">
            <v>The RAG status of Amber/Red reflects the overall delivery confidence in relation to time, cost &amp; quality.  The programme was due to have delivered core capability enabling the decommissioning of 5 legacy systems by end of March 17 (end of 16/17) however it is now apparent that completion by the original date is not achieveable.  Plans have been revised to include sufficient contingency and are underpinned by delivery experiences to date. The revised plan was considered by the PAR in May 2016 who commented on further work that should be done over the next 90 days to build assurance that the new plan is robust.  In response to one of those recommendations, an independent review by Ernst &amp; Young has taken place in July 2016 with a PAR team Assurance of Action Plan meeting scheduled for 8th August.Implementation of the PAR recommendations are either completed or on track and changes to stagger the move to Croydon as per PAR recommendations have been agreed. The aim of the revised plan is to produce a credible delivery schedule with adequate contingency. Once that has been endorsed and confirmed we should expect to see the DCA rating subside.   The programme informed PIC of the need to adjust the timeline and overall budget envelope on 3 March 2016 and will return with the revised business case and financial profile on 28th July. A Treasury Approval Panel has been scheduled for August.IPT closed on budget for 15/16. 16/17 budget is £54.9m (£16.1m RDEL and £38.8m CDEL) which is within agreed SR figures and the Programme is forecasting to budget.   All deliveries to date have been well received by the business and external customers. Despite the SRO meeting with Skyscape's CEO, the programme has continued to be impacted by a number of service outages from the hosting provider Skyscape, on 16/2 the IPT programme board agreed to prioritise transition to an alternate hosting provider for development/test environments. Until the transition is completed in autumn 2016 there remains a risk to live service which is impacting the Programme's ability to bring further services into live operation and subsequently the ability to decommission some systems within the original timeframe.In line with the agile method, releases are iteratively improved in light of business/customer feedback where it is VfM to do so. The Programme is reporting no material changes to overall scope.</v>
          </cell>
          <cell r="CO51" t="str">
            <v>In summary, while the programme continues to make strong progress, there remain significant challenges to be resolved, reflected in the overall amber rating for delivery confidence.  Key points are as follows:                                        (i) The programme remains on track to deliver critical delivery milestones in 2016/17 in relation to wave 1 and 2.  There have been some changes to exit plans under wave 1, and a delay in identifying a tenant for 2MS, which are impacting on early savings ambitions.                                                                                                                                                                                                                                         (ii) The delay in securing a new tenant for 2MS is the most pressing risk facing the programme, and the programme are working actively with GPU, who are leading work to address this. The HO Executive Management Board (EMB) reviewed proposals on 8 July and agreed to press ahead to ensure continuing momentum on plans to exit 2MS.    (iii) Additional requirements for building refurbishments in Croydon and Globe have been identified:  funding for these has been identified, and the business case for the wave 2 changes still remains positive overall.    (v) The programme is fully aligned with the TPT End User Compute project on delivery of Smarter Working requirements, with deployment of new technology targeted to support key estates moves in 2016/17. This is a key dependency which needs to be tightly managed.                                                                                                                                            (v) An extensive communications strategy has been agreed and is being implemented, with a strong focus on local change networks to support business engagement and embed new ways of working.                                                 (vi) Longer term SR savings targets are ambitious and exit timescales not yet clear enough to be confident that they can be met.  The SOBC recognised this uncertainty by maintaining two options, based on delivering against original SR assumptions and against a higher stretch target for savings. The recent Brexit decision, and the arrival of new ministers, has brought further uncertainty around future workforce numbers and estates requirements, and means that planning work for waves 3 and 4 will continue into the autumn.                                                                              Overall, this is a significant cultural and business change programme, and meeting business requirements and staff expectations within time and funding constraints will be challenging, particularly with recent changes.  However, EMB has confirmed that it continues to see the programme as a critical part of HO transformation, and that it will provide strong board sponsorship and local business leadership needed to enable it to deliver.</v>
          </cell>
          <cell r="CP51" t="str">
            <v>The programme has recently had a PAR (January 2016) and AAP (March 2016) as a result of which the delivery confidence has been rated Amber by those reviews (an improvement in the Red/Amber rating awarded at the last PAR). Key drivers of the improvement in DCA include an updated Business Case that shows greater clarity of the scope of the programme (and the interdependency with Smarter Working), along with improved plans, risks, issues and dependency management and a stronger emphasis on Programme Governance and Communications. It is, however, recognised that the Programme continues to face challenging delivery objectives.Networks, including WAN and LAN, have all now been transitioned and associated TUPE implications managed successfully. Other Fujitsu Service Lines (Warnings Index, Document Centre Services, Managed Voice and AD/Exchange) are on track to transition out of the IT2K contract during calendar Q2 2016, whilst the first of the Application Group decommissioning events under the Contain contract with Atos has also now completed. Service Integration is on track to have transitioned before January 2017 and the STrategic Service Desk award is currently with CO Commercial for approval.Decommissioning End User Device service lines will not deliver by January 2017 as the new device rollout will not now complete until late 2017, so a new commercial vehicle will have to be negotiated with Fujitsu to allow for them to supply the reduced services; this has moved some programme costs out in to 2017/18.  The new End User Devices delivery is being driven by 4 main procurements the first two of which are out with the market at present</v>
          </cell>
          <cell r="CQ51" t="str">
            <v>*****My overall delivery confidence in meeting the time, cost and quality parameters of the Programme has dropped to AMBER; I also assess that Business Readiness has reduced to AMBER from AMBER/GREEN.  This is primarily due to a combination of: the continuation of reduced aircraft availability as a result of the PGB issue reported in my last PMRS submission; delay of CM3 due to the slip of the bespoke UK retrofit programme that looks to modify 4 x aircraft to meet Theatre entry level standards; and deterioration of the risk regarding compression of Delta trials schedule due to provision of aircraft capable of AD and para.  I have also undertaken a full assessment of risk to the Programme due to the UK’s decision to exit the European Union.  Any potential impact is expected to be limited to FOREX and the consequence of any imposed restrictions on the movement of personnel across the Programmes various work locations (full details have been sent to DPAS separately and duplicated in ‘Additional Comments’ below).  I am still confident that A400M will achieve FOC on time and to the required performance standard  – I consider that it will deliver all the capabilities required, which include significant enhancements, particularly in speed, reach and carrying capacity, compared with C130J.  However there is now significant risk against the time parameters for CM5, which also has an associated knock-on impact to the provision of crew and aircraft capacity levels for CM6 at the current mandated levels. _x000D_
_x000D_
As notified in Apr (20160429-A400M CM3 Update to CAS-OS), CM3 was delayed as a result of the risk regarding availability of DASS (Defensive Aids Sub-System) modified aircraft materializing into an issue.  Although DASS embodiment is complete, the other retrofits to enable aircraft to be capable of entering contested airspace were delayed by an integration issue affecting the bespoke RAF retrofit project instigated to meet the requirements of CM3 (Strategic Air Transport Non-benign Operations).  Aircraft modification to achieve theatre entry standard was on schedule, however, this integration issue (only identified by Airbus Defence and Space (AD and S) late in the retrofit process) required the re-certification of the retrofit modification with a consequential delay to the delivery of the 4 aircraft in question from Jun 16 to Sep 16.  Despite the evident effort by ADS to deliver on time, I assess the risk of further delay to be significant, and with full operational use being dependent upon fitment of an interim PGB post-retrofit, my confidence in achieving CM3 is assessed as AMBER.  A performance and reliability question for LAIRCM has arisen following a vibration trial; I have authorised another trial which completed in Jun and I await the result._x000D_
_x000D_
The protracted period of retrofit has added to availability issues caused by the PGB pinion plug and a further UK PGB failure, inside the extant inspection restrictions, required further restrictive parameters on duration of aircraft use between inspections.  Activities to mitigate the impact of this continue with supply of repaired PGBs critical and under close management (monthly 1* level meetings that consider the balance between crew currency, training, trials work for capability development and Defence output).  This action has minimised the impact to crew build-up, but the resultant slip to training is expected to be in the order of 12 weeks by the time availability reaches acceptable levels again.  Work on the truncated PGB modification (interim fix), designed to deliver over 1,000 hours life, is progressing with Flight Test completed and certification at both engine and flight level achieved this month.  Plans are now being developed to embody these PGB onto both new production aircraft and in-service fleets.  The UK is likely to receive its first 3 x aircraft sets of modified units by the end of Sep 16.  This, in concert with planned deliveries of production aircraft, will see availability figures increase through Oct 16 and Nov 16 to levels required to sustain the Programme without restriction.  _x000D_
_x000D_
Delivery of MSN38, the first aircraft capable of being used in the Delta trials, has been delayed by a further 5 weeks; it is now scheduled for delivery mid-Jul 16.  Early reports indicate there may be limitations to some of the new batch capabilities, particularly with regard to opening the ramp and door in flight and with the Computer Aerial Release Point (CARP) software.  The Delta trials are now so compressed that training crews in time for CM5 may no longer be possible within the parameters of the CM5 timelines; this will be ratified once MSN38 is delivered, Ramp and CARP limitations are fully understood and Delta trials have commenced.  However, the capabilities required to support A400M operations in the Falklands are being prioritised; therefore any potential delay to A400M deployment will be minimal._x000D_
_x000D_
Contrasting against the issues sited above, there have been a number of positive developments within the wider the A400M programme during this Quarter.  Principal amongst these have been certification by EASA of the Interim PGB design outlined above.  Development work to deliver the contracted 30,000 hr PGB life is on-going, with the intention of embodying this across the fleets from late 2017. Separately, a UK aircraft has successfully completed the first TEMPEST trials (for electro-magnetic emissions), with no issues found – a first for a new aircraft.  Details of the recovery plan for EAC, (Environmental Assisted Cracking), is expected in Oct 16, following a study into technical assessments on preventative measures and options to replace affected frames._x000D_
_x000D_
A Capability Road Map (CRM) has been agreed between the 6 nations and ADS, and underlines the commitment by ADS to deliver the full level of contracted capability.  Of note in this respect, a trial using a French parachute successfully cleared the aircraft for 60 side door parachutists. The aircraft is already cleared for ramp free fall and static line parachuting, and UK trials for 116 parachutists are planned for Oct 16.  In addition, UK Night Vision Goggles (NVG) trials have also been completed this Quarter, with very positive assessments from RAF aircrew, and training of front line crews in this discipline has commenced.  Moreover, unpaved runway trials are due to take place in the UK in Aug 16, building upon the successful grass runway trials last Nov.  ADS also has plans for Helicopter Air-to-Air Refuelling later this year (although there is no UK requirement, this is a key capability requirement for the French).  ****</v>
          </cell>
          <cell r="CR51" t="str">
            <v>The AIRSEEKER programme provides a Signals Intelligence capability that is globally deployable and fully integrated and interoperable with the US and where appropriate, NATO.  It is provided via 3 RIVET JOINT (modified KC-135) aircraft and associated ground facilities.  The procurement is via an FMS arrangement with the US and the capability commenced delivery significantly ahead of schedule in Nov 13 and achieved IOC on schedule in Dec 14, following an operational deployment.  Following delivery of the third aircraft in mid-17, FOC will be reached once the Integrated Test Evaluation and Acceptance Plan activity is complete.  The programme is a candidate for GMPP graduation by the next report._x000D_
_x000D_
There is little remaining risk in this programme; infrastructure work is complete and undergoing acceptance and commissioning and the third aircraft is ahead of schedule.  Retention of crews due to heavy tasking and deployments is a key problem in the Business as Usual area and the timely provision of aircrew (particularly linguists) and maintenance staff remains troublesome.  The first UK-based Operational Conversion Course has begun and the offer of a free-to-us flight simulator to be based at RAF Waddington, represents significant progress. The shortfall in WSOp (Linguist) has been unhelpful - although we are still forecasting 4 crews' worth of Linguists by FOC. However, it should be noted that thiswill be at a level that will only support current operations and not a more demanding task.  This element is being managed by the Personnel DLOD owner (ISTAR Force Commander) and Business Change Manager (Deputy ISTAR Force Commander).</v>
          </cell>
          <cell r="CS51" t="str">
            <v>This Q1 16/17 return is the first submitted by the new team within my Integrate Department.  The routine management of the Armoured Cavalry (Armd Cav) 2025 Programme was handed over formally to Hd Integrate's team with effect from 18 Apr 16.  Colonel Kingsford has taken up post as the Programme Director; he should remain in post for the next three years.   Hd Combat (the former Programme Director) will continue as capability sponsor throughout the programme's lifecycle.  _x000D_
_x000D_
Changes to previous report: _x000D_
- Delivery Confidence at Amber from Amber/Green.  To reflect the Gateway Review assessment of delivery confidence.  I elaborate on this below._x000D_
- Progress on last review recommendations at Amber from Amber/Green.  We have produced an action plan to respond to the recommendations from the recent Gateway Review (10 - 13 May 16) but have not yet wholly implemented the plan. _x000D_
_x000D_
The Programme delivers a wide set of cross-DLoD outputs to deliver a coherent and comprehensive Armd Cav capability into service, It is not just delivering the AJAX equipment project.  It particularly focuses on the supporting Infrastructure, Doctrine, Training, and Information requirements.  Thus the Red Amber Green (RAG) gradings in this report relate to the overall programme and not specifically the AJAX Project._x000D_
_x000D_
The resourcing of programme staff in Army HQ is still not where I want it to be but I now have a dedicated Programme Director with agreed aditional liability.  People will now follow.  I will continue to monitor closely to ensure that the delivery of the programme is not put at risk through a lack of resource.  I am investigating different options to bolster the programme staff in the short term, including the recruitment of Civil Service fast track personnel from Sep 16.  _x000D_
_x000D_
As previously reported, CGS had decided to delay the issue of the programme mandate.  My staff have now updated the programme mandate to reflect: the SDSR 15 outcomes; the Army Command Review; the results of the Gateway Review; as well as the nascent STRIKE capability.  We are now waiting for the Army Portfolio Office to formally issue the finalised programme mandate.  _x000D_
_x000D_
The Project Assurance Review (PAR), took place over the period 10-13 May 16.  The Review Team (RT) interviewed a wide range of stakeholders including CGS, DLoD leads and key stakeholders from General Dynamics UK (GD UK) and Lockheed Martin (LM).  They concluded the delivery confidence should be set at Amber; I had previously reported it as Amber/Green.  The RT’s judgement was based mostly on contractual issues surrounding the integration of the 40mm cannon, governance, and resourcing the programme management office with SQEP; these are complex issues but they are being managed.  I have elaborated on this in Section 2.2.  Although I have changed the delivery confidence to Amber, this does not reflect a reduction in my confidence in achieving IOC or FOC; I expect to be able to raise the delivery confidence back to Amber/ Green in the next six months._x000D_
_x000D_
Financial resourcing of the programme has remained steady despite the pressures both in year and the future.  Key to this remains that the AJAX Equipment Project is through MG2 (and under contract for manufacture) and already conducting the concurrent Demonstration and Manufacture phases.  _x000D_
_x000D_
Army 2020 Refine.  SDSR 15 confirmed the creation of two new Strike Brigades for the Army, of which the AJAX platform will be a key component.  This necessitates a broadening of its role from a reconnaissance-focused vehicle to having additional utility as a direct fire 'medium armour' platform - providing intimate support to mechanised infantry troops.  Army 2020 Refine will establish the future shape and structure of the Army to fit the SDSR 15 proposition.  While the outputs are becoming clearer, they are not yet published.   With my programme staff, I will conduct a thorough review of the published Army 2020 Refine outputs in order to understand the impact on the programme._x000D_
_x000D_
Risks:_x000D_
_x000D_
#1  Alignment with LETacCIS.  We have reported for several quarters the critical dependency with the LETacCIS programme in order to exploit fully the capability of the AJAX platform.  The Army's D Info (SRO LETacCIS) and I have been in high level discussions with DE and S on how we can optimise this key interface - potentially by seeking AJAX to be delivered with BCIP 5.6 rather than 5.5.  We co-chaired a meeting at GD UK on 20 May 16 to initiate analysis of the cost and feasibility of this work, which could be a genuine game changer in terms of the capability of the early batches of AJAX delivered to the Field Army.  We are awaiting GD UK’s assessment of the impact on their delivery of AJAX. _x000D_
_x000D_
#2.  Schedule Risk.  While GD UK continues to act as a good delivery partner, there is continuing concern that there could be a schedule delay to the AJAX equipment project within the programme particularly due to cannon integration. IOC will not currently be affected and remains 2020.  Start dates for elements of the trials are delayed and GD UK are not where they should be in the trials schedule.  Part of this is as a result of running a concurrent Demonstration and Manufacture Phase - which was always likely to be challenging.  Schedule Delay continues to be tracked as the second most important risk at programme level.  COM(L) held a 3* review with the senior management of GD UK (and Lockheed Martin UK) on 12 Apr 16 and will consider a potential recast of the contract in Jul 16 (reflecting a new build standard of cannon) to ensure that the contract and delivery schedule remain aligned.  It is being managed actively with engagement at the highest levels.  My 2* PB will continue to monitor very closely._x000D_
_x000D_
#5.  Funding for 40mm Ammunition.  There is a significant risk associated with the costs of building a contingent stock of 40mm ammunition.  Training stocks are funded but not contingent stocks.  This is a newly identified risk and the risk response plan is being worked up within Army HQ.  This risk is common to the Armd Inf 2026 programme.</v>
          </cell>
          <cell r="CT51" t="str">
            <v>This Q1 16/17 return is my second as SRO and the first submitted by the new team within my Integrate Department.  Since my last report, I have downgraded my overall assessment of Delivery Confidence from Amber to Amber/Red._x000D_
_x000D_
The routine management of the Armoured Infantry (Armd Inf) 2026 Programme was handed over formally to them with effect from 18 Apr 16.  Colonel White has taken up post as the Programme Director and should remain in post for the next two years.  Hd Combat (the former Programme Director) will continue as the Capability Sponsor throughout the programme's lifecycle.   The resourcing of programme staff still gives me some cause for concern: while I now have a dedicated Programme Director with the liability for others I do not yet have a robust Programme Management Team.  We are making it work through the hard labour of individuals and I am investigating different options to bolster the programme staff in the short term, including, with the Cabinet Office’s help, the exploitation of Civil Service fast track personnel from Sep 16.  _x000D_
_x000D_
It should be noted that the Armd Inf 2026 Programme does not equate solely to the Warrior Capability Sustainment Programme (WCSP) and its subordinated equipment projects.  The Programme delivers a wider set of cross-DLoD outputs to deliver a coherent and comprehensive Armd Inf capability, with particular focus on the supporting Information, Doctrine, Training and Infrastructure requirements.  Thus the gradings in this report relate to the overall programme and not specifically the WCSP Project.  As previously reported, CGS had decided to delay the issue of the programme mandate.  My staff have now updated the programme mandate to reflect the SDSR 15 outcomes and the Army Command Review and we are now waiting for the Army Portfolio Office to formally issue it.  _x000D_
_x000D_
The key equipment project (WCSP) is currently facing a number of complex inter-related challenges.  In Q4 16/17  I reported the project’s instability due to a complex combination of In-Year Savings, lack of confidence in the Prime Contractor’s ability to deliver against the agreed schedule, the risk to the provision of Government Furnished Equipment (primarily the Warrior hulls and the CT40 cannon) and changing requirements.  The dominant issue is the integration of a new build standard of the cannon.  The Cost Assurance and Analysis Service (CAAS) have now concluded their Project Status Review (formerly reported as an Integrated Baseline Review).  Their report has helpfully exposed a number of the issues (more detail is at section 2.3).  This has informed the Information Note (IN) that has now been released to Head Office indicating an expected breach of cost and schedule approvals.  Critically, the DE and S is about to enter deep negotiations with Lockheed Martin to re-baseline the project and return to an agreed delivery position.  CEO DE and S and Chief of Materiel (Land) (COM(L)) are both actively involved in the negotiations with the prime contractor and are supported by the Cabinet Office Complex Transactions Team.  CGS is also personally engaging in overseeing progress.  A project re-set, coupled with potential plans for moving to a Manufacture Contract, will form the basis of the Review Note (RN) due in Q1 17._x000D_
_x000D_
A Programme Assurance Review is due to be conducted 26 – 29 Jul 16.  The Review Team (RT) will interview a wide range of stakeholders including CGS, DLoD leads and LM(UK), BAeS and CTAi.  The review is intended to assure me that our approach to these issues is coherent._x000D_
  _x000D_
Army 2020 Refine.  SDSR 15 confirmed the continued requirement of two Armoured Infantry Brigades for the Army, for which the modernised Warrior platform will be a key component.  Army 2020 Refine will establish the future shape and structure of the Army to fit the SDSR 15 proposition.  While the outputs are becoming clearer, they are not yet published.  With my programme staff, I will conduct a thorough review of the published Army 2020 Refine outputs in order to understand the impact on the programme._x000D_
My primary concern remains returning the WCSP equipment project to an agreed baseline with the appropriate contractual foundations for successful delivery of this critical change programme, closely followed by the alignment of the LETacCIS change programme (primarily BCIP 5.6 and MORPHEUS (including DSA)) with both Armd Inf 2026 (and Armd Cav 2025).</v>
          </cell>
          <cell r="CU51" t="str">
            <v>BLUF.  Delivery Confidence in the Armour (Main Battle Tank) 2025 (Armr (MBT) 2025) Programme is graded Amber._x000D_
_x000D_
This is the second Armr (MBT) 2025 Programme PMRS return, and the first on the GMPP.  Having passed Initial Gate (IG) in Mar 16, the Challenger 2 Life Extension Project (CR2 LEP) is now making good progress through the early stages of the assessment phase.  Although an extension of four weeks has been granted for the return of industry tenders it is unlikely to affect the overall timeline to Main Gate (MG).  It is worth re-enforcing that the Armr (MBT) 2025 Programme does not equate solely to the CR2 LEP Equipment Project.  The Programme delivers a wider set of cross-DLOD outputs to deliver a coherent and comprehensive Armr capability into service.  Thus, the Red Amber Green (RAG) gradings in this report relate to the overall programme and not specifically the CR2 LEP Project.  _x000D_
_x000D_
The headline for Q1 is the initial meeting between the Army HQ team and HMT.  This meeting enabled greater understanding of the IAC outletter and generated an open discussion on the level of ambition for the programme.  From this, a plan for a series of meetings over the coming quarter has been established.  These meetings will seek to enable HMT's understanding of the Armr (MBT) 2025 Programme, CR2 LEP and the solutions offered by industry.  This will culminate in Oct 16 when a down-select will take place to two Assessment Phase contractors, post engagement with HMT.  _x000D_
_x000D_
Under the new operating model, the Armr (MBT) 2025 Programme has been successfully transferred to D Sp, as the new SRO, in the delivery space.  The delivery of CR2 LEP, the mobility project and the simulated training equipment project have also transitioned to D Sp's area.  In parallel projects examining survivability, lethality, human factor integration, and the Future Ground Combat System (FGCS - post 2035 MBT replacement) will be retained within the Capability Directorate.  All projects will be accountable to the Armr (MBT) 2025 Programme Director through the CIWG and SRO through the PgB.  _x000D_
_x000D_
The programme artefacts were endorsed at the 1* PgB on 10 May 16.  They are currently being staffed through the chain of command to CGS and Head Office.  Both the SRO letter and mandate have been refined to reflect the requirements of the IAC outletter.  The Risks, Assumptions, Issues, Dependencies and Opportunities (RAIDO) continue to be refined and are mature._x000D_
 _x000D_
In establishing a baseline for the Delivery Confidence RAG gradings above, I have sought to reflect the relatively early stage in the broader programme’s lifecycle.  I also account for the additional workstreams that will need to be developed within the programme but sit outside the CR2 LEP Equipment Project.  These will be a key focus over the next six months.  Specific commentary is provided against each factor in Section 2.</v>
          </cell>
          <cell r="CV51" t="str">
            <v>The recent Cabinet Office Programme Assurance Review (PAR) of the Programme rated delivery confidence as Amber, which I agree to be a fair reflection of where the programme was at that point. The review noted the progress the Programme is making, but also that there remains significant challenges to infrastructure delivery before success can be assured. _x000D_
_x000D_
The 2016 unit moves are proceeding as planned with four units returning from Germany over the summer and one UK to UK move already completed. The Chief Secretary to the Treasury (CST) has recently approved our request to let a £941M contract amendment with Aspire Defence Limited (ADL) to meet the revised In Service Date (ISD) of 2019 for the construction and running of technical accommodation and single living accommodation within the Project Allenby Connaught (PAC) footprint. ADL’s internal due diligence processes mean that they will not be ready to sign the contract amendment until the autumn, but we have secured approval from Richard Jones, Dir Financial Planning and Scrutiny, for £54M by issuing a forward commitment as a package of work in July to enable delivery to commence. This approach has been discussed with Head Office and no delays will result from this action. CST’s approval, together with the earlier MOD approval to go to the market to seek tenders from industry to build 917 SFA on MOD land on SPTA leaves us well placed to deliver the infrastructure that Service personnel and their families relocating to Wiltshire in 2019 will require, although timelines remain tight and there are real risks in taking forward this novel commercial approach and the large build programme. In the meantime, the Army Basing Programme (ABP) has also taken on responsibility for ensuring the delivery of 322 Service Family Accommodation (SFA) at Area 19, the Ashdown Estate in Tidworth. This project is a key enabler for Army basing on Salisbury Plain and work is progressing well with the first few houses already built. We are gradually moving more projects into delivery with recent Main Gate approvals for Thorney Island and Bulford Tracked Vehicle Access and good progress on the SLA project builds at South Cerney, Thorney Island, Dishforth and Keogh all due to complete by September 2016._x000D_
  _x000D_
Unsurprisingly the areas of greatest concern centre on issues external to the programme and therefore over which I have less ability to manage and mitigate.  Army elements of FS2 and the A2020 programme are both being planned by me in concert with ABP; I am confident that we are balancing spend against impact on people and capability.  We are working hard with scrutiny staff to secure a balanced and consistent approach to the unusual circumstances presented by new programmes imposing on a programme that has already moved service personnel into temporary accommodation awaiting early infrastructure delivery.  Additionally the recent reduction in approvals  thresholds in both the DIO and DIGA will cause time pressures which if not mitigated may impact on our ability to deliver the programme in full.  I retin the view that scrutiny and approvals for the ABP should become the responsibility of HQ Army D Res – David Stevens now.  This alleviates pressure on DIGA and DIO approvals authorities and ABP planning staffs.</v>
          </cell>
          <cell r="CW51" t="str">
            <v>1.  The programme is well established and maintains positive progress which was formally recognised by the recent independent review by the Infrastructure and Projects Authority. The focus remains on programme delivery and maturity; benefit realisation, the transition of initiatives and projects in to business as usual, and creating the conditions for continuation of wider Reserves development beyond the lifespan of the programme. Overall the programme continues to make significant progress to meet the delivery of capability to meet the A2020 requirement and is supporting the development of A2020 Refine, through well established programmatic processes and driving programme delivery. _x000D_
_x000D_
2.  In May the programme was subject to an independent Project Assessment Review by the Infrastructure and Projects Authority (IPA). The review covered on-going programme deliverability and management; Benefits realisation and planning for programme closure. The overall delivery confidence of how well placed the ARDP is to deliver its objectives has now been upgraded to AMBER; this is encouraging and I am personally pleased as SRO that the universal commitment and investment made across the Army has been formally recognised. The IPA were positive about the proposed changes to the Trained Strength definition and the appointment of Director Reserves, who, in addition to his other responsibilities, has taken on the role of Programme Director for ARDP. The Review Team also pressed heavily on the importance of maintaining and building on the progress made through initiatives such as the Autumn Stocktake and Op FORTIFY and made some useful recommendations about the conditions that need to be met to enable programme closure. The report has been carefully analysed. The programme team are developing a comprehensive action plan to address each recommendation with substantial progress made in Q1. The key lines of operation being:_x000D_
_x000D_
•  A properly staffed and empowered Reserves directorate._x000D_
•  Continuing to develop and maintain the close collaborative relationship between Reserves Directorate and Field Army._x000D_
•  To provide detailed analysis and planning against future capability and useability benefits as A2020 Refine develops._x000D_
•  A comprehensive transition maturity plan to ensure enduring benefit realisation post programme closure._x000D_
_x000D_
3.  The maturity of the Programme and its sustained progress underpins my continued AMBER delivery confidence assessment._x000D_
_x000D_
4.  Manning (Suppliers). As at 1 Jun 16 the Army Reserve trained strength population is 23,300, 2875 above the WMS target of 20,425. Under performance in new entrant inflow and training success rate targets leads to a continued AMBER rating, although this is mitigated by over performance in trained entrants joining (ex regulars) and retention (lower than planned voluntary outflow). The change to Trained Strength definition, announced on the 29 June, is expected to improve the overall Trained Strength figure and reporting focus will shift from new/trained entrant recruitment performance to entrants to the Trained Strength. There is no anticipation of a slackening in pace or priority applied to Army Reserve recruiting with the Recruitment Partnering Project (RPP) having been set challenging, but realistic targets for new entrant recruitment this year.</v>
          </cell>
          <cell r="CX51" t="str">
            <v>HMS Artful has continued to progress well towards her Ready for Ops date of 31 Mar 17._x000D_
_x000D_
There has been schedule adherency in Q1, with Boats 4 and 5 remaining on track. Boats 6 and 7 continue to progress, whilst BAES continue to develop the rebaselined build schedules.   These schedules, and indeed programme costs are part of the ongoing negotiations for Whole Boat contracts for Boats 6  and  7 which are progressing.  _x000D_
_x000D_
Rolls Royce deliveries continue to cause concern, and BAES are working to incorporate current delivery forecasts. A final view ahead of approvals activity will be generated once the implications of the June RR PCO position is understood and the Boats 6 and  7 negotiations are complete.  This process will include agreement (with the SSRA) over whether or not there is a need to refer the proposed contracts to the Single Source Regulation Authority (SSRA). _x000D_
_x000D_
To date, my concerns regarding a possible loss of focus on the Astute Programme due to the various initiatives running across the submarine build programme have not been realised; I will watch this closely over the coming months, and it will be one of the subjects for discussion when I conduct an SRO visit to Barrow in late July._x000D_
_x000D_
There has been further progress in DES resourcing with the recruitment of 5 personnel reducing  manpower gaps within the SMP team to 25 (of 119) and commercial posts (now 7 of 23 vacant) but pressure on the team remains considerable noting their ongoing need to support the initiatives which I have already mentioned. _x000D_
_x000D_
Notwithstanding the recent schedule adherency, the latest cost assessments from DE and S show some growth.  The extent of this cost growth and any schedule movement, and the level of risk the Prime Contractors are prepared to take on the Programme should become clear through the negotiations of the Boats 6 and 7 Whole Boat contracts.  They are expected to continue to challenge the management of this Programme.</v>
          </cell>
          <cell r="CY51" t="str">
            <v>The next eighteen month period will arguably be the most challenging for CEPP, with QEC, LII and Crowsnest all in different phases of delivery into service.  This stage of a complex programme is always a challenge, but for CEPP the compound effect of the transition from ‘Delivery’ to ‘Operation’ of 3 Core Programmes and associated enablers will be particularly complex.  In particular, the performance of QNLZ during contractor sea trials in early 2017 should give a good indication of progress._x000D_
CEPP Programme delivery remains Amber and I have no anticipation of an improvement in our confidence until the middle of next year.  The Department will need to be wary of increasing delivery risk by adding in activity to an already tight schedule or by imposing short term savings measures that affect the programme. The current top 4 CEPP risks are: Insufficient trained People; key Unfunded Dependencies; 2017-20 Schedule Achievability and Early Demand.  In addition, delivering the required infrastructure and establishing robust support solutions will require strong leadership and management action._x000D_
_x000D_
There are cost pressures within the programme which are being managed closely under the delegated model.  The QEC Estimate of Outturn sits at c£71M over budget, of which the Department would be liable for 50%.  SRO QEC has presented an IN to the IAC to explain the overall cost pressure, the plan to manage it and changes to the schedule (an outletter from the IAC is expected in Jul 16).  The QEC build programme remains subject to cost pressures in the Core Contract Costs, Customer Funded Changes and MoD-owned risks.  Assessing these key cost pressures collectively (c£85M, of which some is Risk Outside Costing) and when considered alongside the potential for the ‘bottom up’ review to raise a range of factors which may affect the outturn cost by +/-£30M, SRO QEC judges that a contingency of circa £100M would be sensible.  Such contingency is not assigned within extant QEC control totals but I am engaged over the issue._x000D_
_x000D_
Beyond my core SRO responsibility of delivering the CEPP change programme, I am now looking ahead to how the capability will be employed in service and adjusting my stakeholder engagement accordingly.  It is clear that Defence will have to make some difficult prioritisation decisions in order to balance political and military ambition for CEPP with the available resource.  To inform this, I have commissioned three strands of work:_x000D_
_x000D_
CEPP Routine Operating Model (ROM):  I am leading on collaborative analysis to recommend a departmental planning assumption for how CEPP will be employed outside of contingent operations.  This work recognises the need to balance routine output with readiness for contingent operations and Force Generation requirements of all CEPP Force Elements._x000D_
_x000D_
QNLZ First Deployment:  I have tasked Navy Command with leading a multi-stakeholder collaborative analysis of what the first operational deployment of QNLZ could look like in 2021, under the title of a National Command Estimate.  In parallel, in response to SofS’ invitation to the US Sec Def for USMC F-35B participation in the first deployment, we are conducting analysis and planning under the governance of the UK/US Statement of Intent, to capture the interoperability issues associated with a combined deployment._x000D_
_x000D_
PM’s Office question:  We have advised on the Prime Minister’s Office question about accelerating the CEPP Programme, explaining that it would not be possible without disruption to the already taut programme.  However, we have identified opportunities to demonstrate limited CEPP output earlier than planned, conditional upon successful delivery progress, which has been well received by No.10.</v>
          </cell>
          <cell r="CZ51" t="str">
            <v>The significant change in the Portfolio that SDSR mandated continues to be implemented.  However, some significant changes in cost forecasts continue to be identified, including in some of the larger Programmes.  Some of these adjustments are attributable to the resource pressure in DE and S, which has the effect of protracting the time taken to establish accurate costs with industry; others are linked to platform programmes and increases in the forecast cost of platform integration.  In the case of Lightning 2,  where BCs are maturing for the integration of both ASRAAM and Meteor, these integration costs are largely set by the US Programme Office so UK MOD has little ability to control them._x000D_
_x000D_
Financial pressure is a significant risk to Delivery.  The savings predicted from adopting the Portfolio Management Agreement with MBDA were taken at the pipelines inception and work in SDSR tailored the pipeline to the resulting 10-year profile.  However, Departmental efficiency targets arising from ABC16 have exerted more pressure on the pipeline, especially in the early years.  Given many efficiency measures potentially double-count those already assumed in the pipeline, I assess that there is very little scope indeed to absorb these pressures and consequently options against one or more major Programme may be necessary to achieve the savings required._x000D_
_x000D_
The Portfolio’s critical dependence on DE and S Weapons OC Project Resource to support BC preparation and Project Delivery, and Front Line Commands (FLCs) to support requirements development continues.  Delivery of BCs and other work this quarter is evidence that the significant rolling staff and SQEP shortages continues despite efforts to improve manpower resource and relieve potential future resource pressures. My feeling is that the effects of work to increase SQEP, particularly in DE and S, are unlikely to have a substantive effect until late FY 17/18 at the earliest and so manpower resource remains a significant risk to Portfolio delivery._x000D_
_x000D_
Financial reporting in section 4 has been re-cast to cover the whole pipeline, rather than just the post 'Main Gate' component.  This gives a far more accurate view of the pipeline, but presents a significant, but artificial, delta at this reporting point._x000D_
_x000D_
In sum, as before, there remain risks to delivery – predominantly resourcing – but overall I judge Programmes to be deliverable.</v>
          </cell>
          <cell r="DA51" t="str">
            <v>The programme is progressing towards delivery of Initial Operating Capability (IOC) (Release 2) in September 2016.  System Integration Testing is nearing completion and User Aceptence Testing has recently started. A data migration dry run is planned within the next couple of weeks. Business change activities in support of IOC are underway although there has been some slippage in the training course delivery. Overall activities that support IOC delivery are under pressure as technical issues have taken longer to resolve than anticipated and issues with contractor resources have arisen. There is the likelihood of a couple of weeks delay to IOC go live. _x000D_
Full Operating Capability (FOC) (Release 3) is also likely to slip to the right. This is because of the knock on effect of delay to IOC but also there are significant technical challenges in delivering the existing system design that is likely to require more time and cost to resolve. The design issue relates to system connectivity challenges resulting from MOD's security requirements.  The programme team are currently considering what options exist to deliver the full capability, balancing cost, time and performance, including benefits delivery. This work will be concluded by mid August.     _x000D_
_x000D_
 This recognises both the progress made and the challenges that remain in both the in the techical and business change workstreams.</v>
          </cell>
          <cell r="DB51" t="str">
            <v>The primary benefit of the Core Production Capability project is to deliver reactor cores to the submarine programme to meet defence outputs. The secondary key benefit is the delivery of a modern manufacturing capability, which will be scheduled to meet the primary benefit. _x000D_
_x000D_
Summary of Project status:_x000D_
_x000D_
1.	The Secretary of State (SofS) announced on 6th March 2014 the intent to refuel HMS Vanguard, and to maintain options to refuel HMS Victorious, following a Fuel Element Breach (FEB) in the prototype core at NRTE Vulcan.  The decision impacted upon nine projects including CPC, which has the largest impact of these projects, given the requirement to manufacture one additional Core H, and preparation to make a second additional Core H. This has consequently extended the scope approved at Main Gate in 2011. The time and cost impact was included in the Core H Refuel and Resilience (CHRAR) Review Note which was approved by the IAC in March 2015, and is reflected in this report._x000D_
_x000D_
The CHRAR impact is summarised below:  _x000D_
_x000D_
CPC (Pre 6th March 2014)_x000D_
•	Delivery Confidence: Green_x000D_
•	Broadly on track to deliver to time and cost, following initial delay to the start of construction, following extended contract negotiations (contract placement in 2012).  _x000D_
•	Graham Construction makes positive progress to the start of phase 1 construction (new Clean Shop, Reception  and  Energy Centres)._x000D_
•	CH2MHILL (Regeneration Project Management) provide valuable experience to deliver regeneration to time and cost._x000D_
_x000D_
CPC (Post 6th March 2014)_x000D_
•	Delivery Confidence: Amber (more recently Red) – to reflect the additional challenges the project faces following the change to the approved scope._x000D_
•	5 year deferment to the demolition of the current (old) clean shop and subsequent start of phase 2 of regeneration in order to provide the additional capacity required operate two clean shops (new and old) in parallel to manufacture the additional core and to maintain the option to refuel HMS Victorious. _x000D_
•	Cost impact of £195M (inc risk, profit  and  VAT) forecast at the time of CHRAR Review Note submission to cover parallel running of two Clean Shops, additional equipment, resources and core materials._x000D_
•	MoD working with R-R and CH2MHILL to reduce impact and realise opportunities._x000D_
•	Current planning assumption is that there is no impact to Astute or Successor in terms of reactor core delivery._x000D_
•	Current Commercial arrangement does not impact on Graham Construction, for their currently contracted scope of work._x000D_
_x000D_
2.	FOC: Completion of all the new facilities is forecasted to be December 2025, against the new approved date of June 2026. This new date is due to the deferment of the second phase of construction by five years in order to manufacture the additional Cores H. This date is five years and one month later than the date of May 2021 approved at Main Gate in 2011. This does not impact the Astute and Successor core delivery programmes._x000D_
	_x000D_
3. 	Project Progress: Regeneration – Construction and fitting-out of buildings, and purchase and trials of equipment, is proceeding slightly behind schedule.  The cost of work performed to date is less than expected.  However, there has been a significant increase in the cost of equipment, now that estimates are maturing into the value of orders placed. This will increase costs above that expected, which will adversely effect future CPI measurements.  Sustainment – Production of core sub-assemblies is still proving challenging for R-R.  Good progress continues on resolving the technical manufacturing issues associated with Core H, but this is increasing costs due to enhancements that ensure product quality is maximised._x000D_
_x000D_
4. 	Assurance: The project is well established with joint MoD/Industry governance, clear objectives and project functions._x000D_
_x000D_
5. 	During September 2015 a 'third party' review of the J core development and manufacturing plan took place. The review report concluded that the current schedule is potentially optimistic. Therefore there is now limited confidence in the ability to deliver against the required timescales. Work is being conducted to fully assess and quantify the impacts on the whole programme._x000D_
_x000D_
6. 	In accordance with MPA requirements, an OGC Gateway Level 0 review took place during late November 2015.  Recognising the emerging conclusions of paragraph 5 above, and the consequences of a mid-year cost and programme review, the CPC project has been assessed as Delivery Confidence 'Red' (successful delivery of the project/programme appears to be unachievable), with several critical (immediate) recommendations made, including:_x000D_
_x000D_
a.	Rebaselining the programme aligned to any revised 'Required In-Yard Dates' (RIYD) for Successor, following the SDSR;_x000D_
b.	Refreshing the costs and management reserves, associated with any revised RIYDs;_x000D_
c.	Clarifying the role of the CPC Project Team, and boosting resources accordingly;_x000D_
d.	Putting the contract back on a firm footing with a Contract Amendment properly reflecting the new scope, schedule, and cost growth effects._x000D_
_x000D_
7. 	The ABC16 QPRC3 submission and review process declared a significant rise in the forecast costs. A further £214.490M over the next 10 years was added to the forecast within the last DMPP return (15/16 Q4). The project is currently submitting a RN that will commit to a full rebaselining of the project over the coming 12 months. This will culminate in a further RN being submitted mid 2017._x000D_
_x000D_
8. 	The ABC17 QPRC1 submission and review process has declared a forecast for the current approved CPC Scope of Work that is £222.374M above the combined Main Gate and CHRaR approval; a further increase since last quarter of £7.884M. The forecast includes CDEL  and  RDEL, and includes essential 'in scope' CDEL requirements identified by the MoD project team, which are not yet in the Rolls-Royce forecast. Special Nuclear Materiel is included in the figures, and is now shown as CDEL.</v>
          </cell>
          <cell r="DC51" t="str">
            <v>The CROWSNEST Main Gate Business Case was submitted to the Investment Approvals Committee (IAC) in Apr 16 and approved on 6 May 16.  DE and S Commercial issued an Instruction to Proceed (ITP) to Lockheed Martin on 9 May 16 taking the full Design and Manufacture (D and M) contract award off the critical path.  The ITP also sustains programme momentum, maintains industry Suitably Qualified and Experienced Personnel and ensures time critical supply chains.  The requirement for industry to adapt to new Single Source Contract Regulation (SSCR) and alterations to the D and M proposal necessary to resolve baseline shortcomings has delayed full D and M contract award which is now scheduled for Sep 16.  I remain vigilant and continue a close working relationship with DE and S to ensure a smooth transition through contract award.  HMRC will rule on VAT liability post contract award; however based on expert advice I expect the programme will be zero rated.  However, some provision has been included within programme RiC, covering the equipment supply portion of the programme should this not be the case.  The P50 delivery confidence dates of Jul 19 for ISD and Apr 20 for IOC approved  by the IAC are beyond the previous target dates of Sep 18 and Sep 19 respectively.  This places IOC CN before IOC CS, but leaves little time for integration training and work-up before the inaugural QNLZ CS deployment, and increases the MTG ASaC gap following SK7 OSD in 2018.  Within the bounds of SSCR, industry will be financially incentivised to accelerate, where possible, the delivery of capability milestones.  Additionally, scoping of a further SK7 extension is has been undertaken to mitigate the ASaC capability gap. This option and the incentivisation of industry potentially reduces the capability gap to less than a year.</v>
          </cell>
          <cell r="DD51" t="str">
            <v>Following IAC approval of the CES IGBC on the 31 Mar 16 and subsequent Ministerial and HMT endorsement, the project is in Assessment Phase. The IGBC outletter included a requirement to provide the IAC with an update in Oct 16 on Assessment Phase progress. To date, activity is on schedule and a series of technical demonstrations have taken place for high technical readiness options for sustaining key and key distribution (SKKD). These demonstrations are helping to inform the viability of the requirements ahead of the competition for SKKD that will launch in Sep 16. A baseline has been established for the needs and numbers for additional End Crypto Units required and this baseline is now being validated with DE and S platform delivery teams and Front Line Commands. A concept demonstration has been completed for a solution to improve asset and configuration management for cryptographic equipment. The associated business change that is required to deliver those improvements is now being assessed._x000D_
At QRPC 1/17 a revised profile has been forecast for the demonstration and manufacture phase. This revised profile reflects realism in the ramp up of expenditure post-MG approval (Jun 17). This has not changed overall programme costs; however, activity will continue to reduce uncertainty and mature costs in preparation for MG submission. The most significant area of uncertainty pertains to the integration and installation of new End Crypto Units onto (primarily Air) platforms. The Assessment Phase includes activities to capture these costs._x000D_
An Information Note will be issued to the IAC this month (Jul 16) that proposes the initiation of a new Defence Crypt Key programme to deliver the outcomes defined in a joint MOD/GCHQ Blueprint for cryptographic capability required by 2025. CES will deliver or contribute to a number of the Blueprint outcomes and the intention is that governance for the new Crypto Key programme will include the CES project. There is a need to consider whether, or not, the Crypt Key programme will be governed as part of the DMPP and hence subsume reporting of the CES project.</v>
          </cell>
          <cell r="DE51" t="str">
            <v>FBLOS successfully submitted an Initial Gate Business Case (IGBC) to the MoD Investment Approvals Committee (IAC) on 16 Jun 16 and awaits final HMT approval and an IAC outletter prior to committing further funds.  Should approval be forthcoming, two of the three work streams will move into Assessment Phase (first satellite procurement (Skynet 6A) and Service Delivery Wrap).  The third and longer term work stream (Skynet Enduring Capability), which is scheduled to deliver capability beyond 2028, will remain in Concept Phase until 2019._x000D_
_x000D_
The Delivery Team resource, in terms of size and SQEP, remains a critical risk and is being driven through ISS PMO as a priority (12 posts already submitted for recruitment action) with a resource plan to recruit additional staff on an incremental basis through to Jun 17.  Additionally, the Delivery Team will be contracting for Acquisition Partner Support and Technical Support as well as implementing the Skynet 5 Life Extension work.  However, the pace of recruitment dictates that increased engagement with industry and potential international partners is proving problematic and the diversion of staff to support these key activities is potentially placing the first decision point (Service Delivery Wrap Main Gate) at increased risk.  (For example, the US DoD is keen to engage the UK on an Analysis of Alternatives (AoA) for their future Wideband satellite communications programme; this AoA will assess a combination of architecture options including purpose-built platforms, commercial SATCOM services, hosted payloads, and contributions from international partners.)  Parallel action is also being taken to address the technical risk associated with the early procurement of a Secure Telemetry, Tracking and Control system which is a long lead requirement for the delivery of the first satellite.  _x000D_
_x000D_
Assuming successful approval to proceed beyond IG, an overall rating of Amber applies - DT resource is the key risk going forward.</v>
          </cell>
          <cell r="DF51" t="str">
            <v>The overall delivery confidence has not changed and reflects the continual Amber/Red assessment from the Gateway 0 AAP conducted in Apr 16. The reason for this centres on governance with the Review concluding that the SRO has accountability but only partial authority for the programme. More positively, progress has been made in a number of the projects; Notably, Legacy Systems Update (now BCIP 5.6) is on contract with GD (UK); the Joint Common Remote Viewing Terminal (JCRVT) is approaching Main Gate approval within affordability and on time; the Land Deployable Gateway (LDG) has recently been declared at IOC; and Falcon Early Entry Capability is in the hands of the User with IOC approaching. Much work is underway on the MORPHEUS Project to bring Evolve to Open (EvO) into a more agile approach on delivery with Review Notes being brought to the IAC in Sep and Nov 16.  The most significant risk to delivery remains with the ability of the MOD to take on design and delivery responsibilities as the “prime” for LE TacCIS.</v>
          </cell>
          <cell r="DG51" t="str">
            <v>My assessment is that delivery of the LII Programme remains at AMBER; however, due to a series of failed ABC16 Options, there is a very significant risk against IOC (details are at higher classification).  This includes the manpower issues as previously reported in addition to the lack of funding for Countermeasures for the platform.  Additionally, I consider the delivery of IOC to be at significant risk due to a shortfall in the recruitment of SQEP at the LPT.  If the LPT are unable to recruit and the re-submitted ABC options are unsuccessful once again, I anticipate a reduction in my overall delivery confidence._x000D_
_x000D_
The F-35's operational effectiveness is heavily reliant on a National reprogramming capability.  The AUS CAN UK Reprogramming Laboratory (ACURL) will not be operational in time to train personnel to produce Mission Data Files; mitigations to this late delivery are being put in place, one of which is the early provision of personnel to the ACURL, to conduct pre-training and toolset familiarity so that once the equipment arrives, work can begin quickly. The latest Manpower bid to establish these posts was unsuccessful, and was re-submitted as part of ABC 16; it was again unsuccessful, but Air has now agreed to fill those posts for which it has a liability from within hide.  However, the 45 posts which fall within the RN liability are still the subject of discussion at 3-star level to resolve funding issues.  Without trained reprogramming pers in place, in time, the declaration of IOC will be at significant risk.   _x000D_
_x000D_
The risk management process within the Programme has improved further and the programme level risks, as contained in this report, are the outcome of increasingly thorough risk scrubs. I have, where appropriate, consolidated a variety of risks into a single risk report for PMRS in order to provide a more comprehensive view of the risk profile._x000D_
_x000D_
Finally, I have relegated the risk of the Automated Logistics Information System due to assurances that the system is likely to be supported on Dii. I have however, introduced a new risk - that of DE and S Resource Shortfall due to the ongoing uncertainty over the ability to recruit sufficient SQEP personnel to the LPT.  A lack of personnel in the LPT is affecting DE and S' ability to provide the necessary output to the Programme and is a major threat to delivery of IOC.</v>
          </cell>
          <cell r="DH51" t="str">
            <v>Good progress continues to be made in regard to programme delivery. The Front Line Commands remain satisfied with the level of service provided by Leidos and understand the scale and complexity of the transition period. They are working with the Commissioning and Management Organisation (CMO) and Leidos to deliver continuous improvement and they accept that the full potential and benefit of LCS(T) will be exploited post transition._x000D_
_x000D_
Recruitment to the CMO is complete against the original structure.  However a new post of Risk Manager has been approved and recruitment action is about to start._x000D_
_x000D_
Following the MPA review in Feb 16 to assure programme delivery, an update was given to the IPA (formerly MPA) review team in Apr 16 to brief them on progress against their observations. They were satisfied good progress was being made and will conduct another review from 6-8 Jul 16.  Construction of the Defence Fulfilment Centre (DFC) remains on track for completion in Nov 16 despite the challenge of long periods of wet weather over the winter period.  Leidos will then be in a position to fit the systems which will lead to the DFC being fully operational by Jul 17._x000D_
_x000D_
The third LCS(T) Strategic Board took place in May 16 with the next one scheduled for 20 Jul 16. I chair the Board, with the CEO of Leidos, Mr Roger Krone._x000D_
_x000D_
In addition to the savings identified in the MGBC, further benefits have been identified by rolling out the capability available under LCS(T) to other parts of the MOD. Both the MOD and Leidos are investing further resources to explore these additional benefits. This work will be managed by LDOC Hd Strat, reporting directly to DLD, who will produce a plan with timelines for the Strategic Board in Sep 16.  _x000D_
_x000D_
Given the continued progress, I remain confident that the programme will deliver the benefits identified in the Main Gate Business Case (MGBC).  It should be noted that the period of transition is expected to complete at the end of Dec 18, not Jul 18.  Although yet to be formally accepted through the contract amendment mechanism, this was noted by the Feb 16 Strategic Board.  This revised date is not expected to affect the benefit delivery profile; it takes into account the delays over securing the land for the DFC and the necessity to phase the roll out of the IS tools over 3 phases until Feb 17, rather than a single phase in Jul 16 which was agreed as unrealistic and undeliverable.  The revised date of Dec 18 will be included within the Strategic Board’s endorsement of the revised Integrated Master Schedule (IMS) which is being scrutinized now by the CMO.  Due to the continued complexity of the transition required, I maintain the Amber/Green assessment made in the Q3 submission._x000D_
_x000D_
Development of a benefits tracking tool, by Ernst  and  Young, has been completed and the CMO are currently testing with a Full Operating Capablity planned for Sep 16.</v>
          </cell>
          <cell r="DI51" t="str">
            <v>All four of the MARS Tankers, constituting the primary project within this programme, are now in production with DSME in South Korea. Ship 1 (TIDESPRING) successfully completed the majority of Contractor Sea Trials during April - June 16, Ship 2 (TIDERACE) was launched in Nov 15, Ship 3 (TIDESURGE) was launched in Jun 16 and the Steel Cut for Ship 4 (TIDEFORCE) was achieved in Dec 15 and is now undergoing block construction. Planning for delivery, customisation and operations phases continues. The ship builder has had delays in production due to late design completion and additional systems complexities, in particular electrical, radar and platform management systems. The Integrated Logistic Support (ILS) solution is maturing but continues to require attention.  _x000D_
_x000D_
The latest programme schedule from DSME confirms delayed ship delivery for all four vessels, hence the project is seeking a revised ISD (via a RN), as the orignal ISD of Ship 1 (Oct 16) cannot be achieved. Work remains ongoing to optimise the UK Customisation and Trials element. CSS are working with DSME to provide solutions to mitigate delays.  While Ships 3  and  4 will have progessively smaller delays, there remains risk that passive fire protection for cable transists will not be accepted for Ships 1  and  2 which have a different system to 3  and  4. Therefore the project confidence has changed to AMBER/RED. The likelihood of Full Operating Capability - when Ship 4 enters service - will remain in Q2 2018.   _x000D_
_x000D_
The Training Needs Analysis (TNA) was essential to deliver the overall capability and has now been completed. This has allowed a full analysis of the training gap and associated risk. A number of training solutions have been recommended but many of these are currently unfunded requiring a phased approach to the implementation of the steady state solution. _x000D_
_x000D_
The delivery of the Heavy Replenishment at Sea (HRAS) trials have completed, achieving TRL6, and the project has proven the 5 tonne replenishment at sea capability can be delivered. The facility has now been converted to provide the future RAS training system (which is not part of the Maritime Sustainment Programme) with formal handover to FOST and the opening took place 24 Sep 14 prior to the existing trainer retired, in Oct 14.  This facility is now at Full Operating capability._x000D_
_x000D_
Delivery Confidence now at Amber/Red to reflect ongoing issues with supplier.</v>
          </cell>
          <cell r="DJ51" t="str">
            <v>MARSHALL provides military terminal Air Traffic Control facilities in the UK and abroad.  This is achieved through a service provision contract with Aquila, which also involves a significant update of obsolete equipment at a large number of sites._x000D_
MARSHALL combines some 70+ previous equipment and support contracts into a single service delivery arrangement for the provision of military terminal air traffic management worldwide.  It is delivered through 15 technical services and replaces previous arrangements with a regionalised support model, supporting hub and spoke geographically clustered services.  It provides cost and manpower savings, significant equipment upgrades and complies with the latest civil and military aviation regulation requirements.  Technical Services transferred successfully to Aquila in Apr 15(and are performing above target; IOC is due in Feb 17 and FOC in Mar 21._x000D_
_x000D_
My last report reduced the delivery confidence to Amber due to a prolonged inability to secure a credible schedule and other emerging issues.  In mid-June The Delivery Team published a revised 50% schedule that shows IOC to be achievable with no float.  This is a considerable revision from the previous position and has triggered actions in addition to the regular MARSHALL principles meeting I outlined last return.  A weekly mtg, chaired by the  2* Director ISTAR, with HQ Air (SRO) and Aquila CEO present, is actively driving progress in acceptance activity and co-ordination of effort.  Facing a potential contract breach if IOC is missed, Aquila has mobilised additional resources and I am assured that the first of the 20-strong 'hit squad' of specialist personnel that I directed to be recruited from within risk provision are due to be in post from Jul.  Initial progress, monitored day-by-day, has been cautiously encouraging, with a large number of documents cleared and site access gained at various facilities.  The next few months will be characterised by extensive simultaneous building and connection activity at a large number of sites.  The programme will require continued close management through this period as there is no float to use.  There are 2 main opportunities to build float; they are in the acceptance processes and in reducing the time to install at RAF Marham, which is simultaneously preparing infrastructure for Lightning II and so represents a more challenging environment.</v>
          </cell>
          <cell r="DK51" t="str">
            <v>The SRO for the NEM programme (Chief of Defence People (CDP)) retired in Apr 16 this year, and a new SRO has yet to be formally appointed by Defence.  However as the new CDP I will act as the interim SRO until my formal appointment is confirmed, or a new SRO is appointed._x000D_
_x000D_
There has been considerable activity over the last three months with the successful  go-live and implementation of: a simpler and more efficient pay model (Pay 16); a new Combined Accommodation Assessment System (CAAS) for UK Service Families Accommodation (SFA); and a reform of Enhanced Learning Credits (ELC) and Further  and  Higher Education Commitment (FHEC). Policy development continues for Officers’ Talent Management (OTM); Flexible Duties and Manpower Control Measures (MCM’s),  and  the Jun NEM PSB considered the way ahead for CAAS for Single Living Accommodation (SLA) and the plan for programme closure.  _x000D_
_x000D_
An IPA GMPP Exit Review was held in Apr 16 to consider the exit of NEM from the GMPP, which recognised that the programme was successfully delivering change and was now moving towards closure, though there were a number of areas which required attention, particularly around the approach to benefits realisation.  They assessed the programme as Amber and recommended that the programme should remain within the GMPP, however subsequent IPA  and  DP and AS advice is that the programme should aim to exit from the DMPP/GMPP in Q2 and the focus should be on completion of the Graduation Report._x000D_
_x000D_
Work will now focus on: responding to the Exit Review actions and completion of the Graduation report; developing plans for closure and closure communications for agreement with the Programme Steering Board in Nov 16; ensuring components are successfully implemented, benefits are being secured and lessons are identified from policy development and delivery; the development of CAAS SLA policy; and the delivery of Officers Talent Management and Manpower Control Measures.  Additionally, following the identification of issues with the survey data relating to CAAS SFA at two Overseas locations (Cyprus and Falkland Islands), DIO have prepared a Recovery Plan to assure all Overseas locations by Dec 16. The programme has closed the following components; Engagement Structures, Reserves White Paper Deliverables, Reserves Wider Financial COS/TACOS, Allowances Consolidation, Phase 0 Training, Phase 3 Training, Continuing Professional Development, CM Principles, Return of Service/Return on Investment (RoS/RoI), Flexible Working.  The Pay 16, CAAS SFA UK and Forces Help to Buy (FHtB) components are scheduled to close in Jul 16, following Post-Implementation Reviews. _x000D_
_x000D_
Given that the majority of key programme milestones have been achieved and there is DP and AS and IPA agreement that the programme should exit the GMPP/DMPP, my own assessment of delivery confidence, as SRO, is that the programme is Green/Amber overall.</v>
          </cell>
          <cell r="DL51" t="str">
            <v>Pre-Beta testing continues and precedes the move to Beta on 18 Jul next week.  Beta will test a worldwide first – a private instance of Office 365 using sovereign data centres – on a population of 5,000 users.  Following a successful Beta pilot, First User Live will start in early Oct 16 at which point user migration will begin ramping up to 20,000 users per month.  I am maintaining my Amber for delivery confidence until we understand more from pre-Beta and Beta and to note that we still have to overcome the challenge of providing new SharePoint services.  Dependencies between Base and other projects, notably IUS, are being managed strategically at my weekly Advisory Call.</v>
          </cell>
          <cell r="DM51" t="str">
            <v>Delivery confidence remains at Amber/Red with plans in place to increase our confidence going forward. The IPA are conducting a PAR during July 2016 which will inform me if the following plans will help to improve programme delivery confidence. If my plan is followed through to complete NP1.0 and other activities to address the challenges, delivery confidence could be improved to Amber by Summer 2017:_x000D_
_x000D_
•	In March 2016, a revised contract was signed with AWE ML under Single Source Regulation Office (SSRO) regulations. The AWE ML shareholding has changed (Lockheed Martin now holding a 51% stake against 24.5% for Jacobs and SERCO respectively) and an independent chair of AWE ML (Ian Tyler) appointed. The new arrangements and performance of AWE will be subject to regular review by Tom McKane, to ensure delivery of commitments made by AWE ML to improve performance and culture/behaviour. _x000D_
_x000D_
SRO Comment: AWE appear committed to change and culturally deferring to the MOD for decisions: MOD needs to step-up to our side of the changes with SQEP personnel (see below) and formation of DG Nuclear;_x000D_
_x000D_
•	Programmatically AWE has aligned their business around five pillars (warhead, nuclear threat reduction, capital, site and leadership  and  integration) and has introduced around 25 Control Accounts and Earned Value Management. Improved reporting and transparency of management information has been set in place. Decision making has moved away from AWE to MOD and  changes to the incentivisation structure will enable the SRO to direct the programme of work and priorities, following completion of NP1.0. _x000D_
_x000D_
SRO Comment: These changes have allowed in-year savings to be delivered with ILRs developed with better understanding of both short- and long-term capability impacts;_x000D_
_x000D_
_x000D_
•	The MOD working with AWE is introducing Acquisition System Authority policy to the warhead programme.  A capability management plan (CMP) to 2060, SRD, Third Order Assumptions and Strategic Risk Management process  will be introduced from autumn 2016. This will allow the SRO to put in place a programme of work that is aligned to our capability needs. Specific areas that will be covered include:_x000D_
1.	MENSA and Enriched Uranium options: Development of costed options to deliver the warhead assembly/disassembly capability and options for the provision of enriched uranium capability going forwards;_x000D_
2.	Warhead production that is aligned to operational needs and clear requirements for  the AWE capability;_x000D_
3.	Costed programme of work delivering the SRO’s mid-term review findings of increased working with the US (Joint Technology Demonstrator) and innovations including running the site more efficiently and delivering work outside of AWE;_x000D_
4.	 TEUTATES, the joint UK-FR hydrodynamic facility, a revised programme that should deliver the critical trials by the end of 2019 meeting our technical needs and Cabinet Office direction. _x000D_
_x000D_
SRO Comment: It is planned to take the CMP and Programme of work to the JROC and IAC respectively and place the revised programme on contract in April 2017 as part of Rolling Wave 2 under the new contract. In mid-2017   capability will be assessed against the CMP and NWCSP business case to assess if we have the right capabilities in place to:_x000D_
_x000D_
1.	 delivery against the NWCSP high-level characteristics. _x000D_
2.	support in-service warhead and production/transition to Mk4A until the OSD,  _x000D_
3.	provide the evidence to support a future warhead decision and capabilities to align to any US future warhead decisions _x000D_
_x000D_
_x000D_
•	Overall affordability remains a challenge. The CMP coupled against a costed programme of work will enable the SRO to baseline the funding profile going forwards. I remain concerned over affordability over FY 17/18 and 18/19 due to completion of work on MENSA, delivery of TEUTATES and continued production and transition to Mk 4a including addressing potential issues over RNAD Coulport resilience;_x000D_
_x000D_
•	Establishment of DG Nuc and my full time appointment as Director Warhead will strengthen the MOD customer function and strengthen programme governance. _x000D_
_x000D_
SRO Comment. Changes in governance and organisational design introduce short-term risk especially if commercial/consultant support cannot be secured;_x000D_
_x000D_
•	Nuclear and programme SQEP remains an on-going issue. Key changes within MOD over the next year will weaken our ability to be an intelligent customer in the short-term and private sector programme support is being brought in to strengthen the programme management team.  The SRO, Programme Director and Programme Manager have or are completing MPLA and NSQEP status and other key staff are being put through PLP/MSP and NSQEP as appropriate. _x000D_
_x000D_
SRO Comment: Skills remain a key weakness particularly in MOD, it is important we have the correct skills in place to act as the intelligent customer, to respond to the changes we have implemented in AWE. Having the skills within MOD to inform future warhead decisions remains challenging and options for ensuring these skills are being considered.</v>
          </cell>
          <cell r="DN51" t="str">
            <v>The Poseidon Maritime Patrol Aircraft (formerly Multi Mission Aircraft) programme will deliver a new long-range maritime patrol capability for Defence in very short timescales.  The programme's aim remains the delivery of the first UK aircraft (to be based in the US) in April 2019 and to provide a UK-based Initial Operating Capability (IOC) of a single aircraft in April 2020 (50%).  Subsequent growth to a Full Operating Capability will rely on a number of dependencies, not least personnel and training, for a target date of 01 April 2024 (the total fleet size of 9 aircraft should be delivered to the RAF by Apr 22)._x000D_
_x000D_
During this reporting period, we have received the formal response from the US to our Letter of Request which, based on our revised delivery profile accelerates capability delivery (00234 with the first aircraft delivered in FY19/20 against the previous 00126 profile) and resulted in a reduction in unit price cost (UPC) of the aircraft in comparison to our earlier assessment.  The revised delivery profile will now meet the Prime Minister's SDSR 15 statement of having 'at least 3 aircraft in place by the end of this parliament'.  As the cost of the simulation equipment has grown from that assessed in the previous Report, offsetting much of the saving generated by the lower UPC, there remains an issue with programme affordability, with a mismatch between the profile of the Joint Forces Command's allocated CT upon ABC 16 Implementation and that required to deliver the programme.  Assuming the financial issues are resolved by the MoD, I am confident that Boeing will deliver to time and cost, assuming the Delivery Team meet the required deadlines for placing contracts through the FMS process._x000D_
_x000D_
Significant risk to delivery remains in a number of non-equipment related aspects of the programme, including: the timelines associated with construction of the necessary infrastructure at RAF Lossiemouth from which to operate the aircraft; the recruitment, training and retention of sufficient personnel to meet the demands of the MPA Programme at a time of competing resource from other Air programmes (eg Protector, Lightning 2, Atlas).  The UK Military Flying Training System programme is a critical dependency for successful attainment of FOC but prior to this, we will depend heavily upon a foreign military service (the US Navy in this case) for the delivery of the conversion training for our aircrew and ground crews; this requirement might place a significant burden on the training system of our main Ally as well as on the UK aircrew and ground crew training pipelines.  The programme is also reliant upon gaining access to and/or funding a UK weapons stockpile to meet the demands of contingent operations or periods of increased tension; this will be the subject of additional work as the Programme moves forward to the Manufacture stage.  Additionally and although our level of access and understanding has increased markedly since Initial Gate, uncertainty still remains about our sovereign ability to provide the necessary data streams to ensure UK Poseidon aircraft will be able to operate overseas in potentially hostile environments; this issue should be better understood once we secure more detailed information following contract signature.  Notwithstanding these pockets of uncertainty, this quarter has been one of significant progress and with the first hurdle of Main Gate almost achieved, IOC in 2020 remains feasible._x000D_
_x000D_
SRO duties will transfer from HQ JFC to HQ Air in the next quarter.  In anticipation of this transition, the last two Programme Boards have been chaired by both the current and future SROs to ensure continuity of understanding and effort.  The current SRO assesses delivery confidence to be AMBER.</v>
          </cell>
          <cell r="DO51" t="str">
            <v>PROTECTOR, the replacement for REAPER, will provide a certified, armed ISTAR capability with an IOC of Jul 2021 and FOC of May 2023.  The Main Gate approved acquisition of 16 Air Vehicles, supporting equipment, infrastructure and personnel to enable the delivery of 3 x Operational and 1 x Training Task Lines in 2023 (one Task Line is defined as 24 hours of continuous coverage over a defined location).  Further increases in capability articulated in the National Security Strategy and SDSR 2015 (delivering 'more than 20 Air Vehicles') will be sought through a separate Joint Forces Command (JFC) Approval in 2017.  Following transfer from JFC in June 16, this is my first return as SRO._x000D_
_x000D_
I assess the delivery confidence as Amber as many issues still contain unknown elements.  One such example was encountered during a visit by Hd UAS and me to the System Programme Office and Pentagon last month.  The US has blocked the proposal to acquire the first 2 test Air Vehicles (AV) due to a perceived breach of the Missile Technology Control Regime.  This has the potential to inject a 6-9 month delay but is being actively challenged.  A very fruitful 2-day session with General Atomics senior leadership team in early Jul is just one of a great number of engagement activities that are driving out uncertainty and deepening stakeholder relationships as we close towards LoA signature and contract award in the autumn._x000D_
_x000D_
I assess the greatest risk to the PROTECTOR capability as that of manpower and training and judge that additional mechanisms will be required if published dates are to be maintained.  The programme is critically dependent on REAPER crew growth; this is not proceeding as intended and only adds to an already high risk area.  If a levelled manpower delivery cannot be obtained, it is likely that the training pipeline will become the capacity limit with a detrimental effect on schedule.  I intend to transfer the elements of the manpower and training risks that neither I nor the DLOD owners control through the HQ Air Portfolio Progress Group to the Air Force Capability Group in the next period.</v>
          </cell>
          <cell r="DP51" t="str">
            <v>My delivery confidence remains Amber and I provide updates on: manpower, build costs, support and the schedule. Furthermore I provide additional comments on Information and Infrastructure Line of Development (LoD) progress and work to develop Landing Platform Helicopter (LPH) capability and inform the Routine Operating Model (ROM).  I am keeping the QNLZ build quality and schedule in sharp focus as we approach the formal move on board of RN personnel; Ships Staff Move on Board (SSMOB) marks a very significant milestone in our preparations to sail.  However, as we move into the next stage of delivery my Programme team and other stakeholders will increasingly focus on the post vessel acceptance period that aims to assure Vessel Acceptance Date (VAD) delivery in Oct 17 and Operating Capability (Carrier Strike) (IOC(CS). _x000D_
Manning.  QNLZ is fully manned for the trials phase and recent work within Navy Manning has largely resolved the issue of providing RN manpower for test and commissioning of PWLS.  With careful management, full manning will be available albeit with little resilience, and we will need to continue this close oversight to provide sufficient personnel for contractor sea trials and a full PWLS ship’s company at VAD.  We  plan to review PWLS manning no later than March 17, when we will be in a better position to confirm whether or not we need to contract some of the posts for sea trials and to fill the Unit Establishment List (UEL) post VAD.  In the longer term, the QEC UELs may need to grow to sustain carrier operations and we will analyse rigorously any emergent requirement.  _x000D_
Build Costs._x000D_
We continue to predict a requirement for a build contingency of around £100m.  This includes MOD risks (the RIC funding for which was removed in the 2013 re-baselining) and PWLS Thermal Metal Spray (TMS), for which work is now underway to scope and agree the requirement.  The ACA Estimate at Completion (EAC) 1/16 estimates a build cost growth of  £71m, which has been a stable figure for 4 quarters.  An alternative method of bottom up estimating will be conducted through the year, concentrating on scope to go.  The ACA plans to report this estimate at EAC3 in the Autumn.  The consensus view is that EAC3 could increase or reduce the estimate by up to £30M._x000D_
In year, DE and S CFO agrees there is sufficient evidence and certainty within the ACA’s £71m EAC figure to recognise the recovery of MoD’s element of the share-line £33M (Debtor) in AP03.  This will go some way towards easing in year build cost pressures but may need to be balanced against any costs associated with the March Ready for Sea Date (RFSD) created by QNLZ staying longer in Rosyth.  TLB cost pressures include unfunded policy compliant or other essential capability requirements, which are being managed through the ABC process.  The ABC17 ROM figure is £17M._x000D_
An Information Note describing the build and other programme costs has been submitted to the IAC. I plan to submit a Review Note once the bottom up estimate is complete following EAC3.  However, in order to maintain pressure on the ACA to achieve the approved programme cost targets, I intend to wait until we are approaching the current build cost approval levels before formally recognising any cost growth._x000D_
Support.  _x000D_
DE and S is aiming for approval of the Common Support Model (CSM) IAC Main Gate Business Case (MGBC) in Feb 17, to include definition of the QEC Support approach and the scale of support required from QNLZ Vessel Acceptance.  Existing support contracts will be extended to cover the period between  Phase 1 of the Support Development Phase which finishes in Dec 16 and CSM going on contract in May 17.  Arrangements are maturing for MOD to assume responsibility for QEC support at VAD, with DE and S focused on deliverability and affordability, and supporting IOC(CS) in Dec 20.  However, current support costs reflect the pre SDSR assumption of one carrier at High Readiness / one at Extended Readiness.  NCHQ has submitted a Financial Change Request and is agreeing the assumptions for DE and S to estimate second carrier support costs.  _x000D_
Sir Peter Gershon, Chairman of the AMB, raised with SofS a risk of availability of Initial Provisioning Spares (IPS).  While we are dependant for delivery dates on contracts being let, DE and S ShipsAcq is aiming for 88% of the Initial Provisioning Lists (IPL) of spares to be on contract by the end of this year. Currently, spares Range Managers estimate c. 60% of IPS will be delivered by LSD (now Mar 17 from Dec 16 to match the new RFSD) and 80% by VAD.  NCHQ is investigating the associated risk on QEC capability against the outstanding IPS at VAD. _x000D_
Schedule.  The P70 Vessel Acceptance Date (VAD) for QNLZ remains stable at Oct 17, which supports an In Service Date (ISD) of Feb 18 (at P50). PWLS build continues apace, with the VAD forecast to be May 19, some 4 months ahead of the baseline target (Aug 19).  We identified the risk of QNLZ programme compression between SSMOB and RFSD over a year ago and have been managing it by maintaining a minimum (4 months) protected period between SSMOB and RFSD milestones.  Despite re-setting the RFSD to March 17 and phasing the move on board, the current rate of compartment completion, numerous competing near critical paths and the volume of tractable yet delaying technical issues risk eroding the 4 months, reducing staff training time and their experience levels when they sail from Rosyth.  It is clear that a CCI Improvement Plan is needed and the ACA will  present one at the end of July.  This should de-risk the path to RFSD and notwithstanding the need for close and careful management of the schedule, pan-DLoD planning beyond RFSD is gathering pace.</v>
          </cell>
          <cell r="DQ51" t="str">
            <v>The SFU D and M contract was signed on 10 Dec 14._x000D_
_x000D_
The major gates towards IOC and FOC are:_x000D_
1.  First Fibre dispensing de-risking trial (SET1) completed in Feb 16._x000D_
2.  Second Fibre dispensing de-risking trial planned for Q4 16_x000D_
3.  First Mod 1 submarine-launch trial (TS2) in Nov 16._x000D_
4.  Deep water trial (AUTEC) TS5 in Q2/Q3 18_x000D_
5.  Contract acceptance trial (CAT) in Q2/Q3 19._x000D_
6.  Contract acceptance simulations and effectiveness assessment in Q2/Q3 19._x000D_
_x000D_
The most significant dependency for this project, the Combat System ‘Weapon Thread’ (WT) work-stream, continues to be my highest concern.  Following the conduct of the Joint Safety Study (JSS), which placed additional data integrity requirements on the submarine Combat System, the WT Project Manager has highlighted a number of resource constraints that are being addressed but, nonetheless, have the potential to impact the immediate programme.  The specific detail of how the Weapon Thread project will support both SFU trials and introduction of the Spearfish Mod 1 capability into service still remains at a very high level, which makes it difficult to have the degree of confidence in the delivery of this dependency that I would wish to have at this stage.  This has led to in an increased risk assessment to the dependency that is managed through close and regular contact with the Project Team by my Business Change Manager, NAVY SM DACOS, who is seeking to exploit the benefits of the SFU project into increased Submarine warfighting effectiveness._x000D_
_x000D_
The second Short Endurance Trial (SET2) has been postponed until Quarter 4 2016 as the redesign work on the Rear Door Cable (RDC) connector that was required following SET1 failed to meet the deadline for the original SET 2 platform allocation.  Pressure has been brought to bear on the contractor to expedite a solution, which has resulted in the identification of a credible root cause. Limited short-notice availability of a replacement platform means that the SET will be close to TS2; however, this also gives maximum time to produce a robust RDC solution.  There is potential to affect the TS2 date but there is no direct impact to IOC.</v>
          </cell>
          <cell r="DR51" t="str">
            <v>My previous assessment stands. In addition, on Successor, an IAC recommendation has been made to Min DP prior to staffing across Whitehall, the outcome of which will be communicated in the next quarterly report._x000D_
_x000D_
1. My overall assessment of delivery confidence of the entire programme continues at Amber/Red based on:_x000D_
a. My lack of confidence that my key suppliers, BAES and Rolls-Royce, will make a successful transition to the Manufacture Phase._x000D_
b. My concern that the internal capacity to control the programme remains fragile;_x000D_
and:_x000D_
c. The SDSR outcome and cost growth in facilities and Primary work may not provide the early years funding required to proceed at the quickest achievable rate, injecting long term risk into CASD._x000D_
_x000D_
2. Project ADVANCE, designed to treat the issues of supplier performance and programme capacity, is receiving significant senior Whitehall support, and is likely to generate a step change in supplier corporate behaviours. Improved corporate performance risk acceptance and focus is a prerequisite to successful transition to Successor SSBN manufacture, and stabilisation of the Astute programme. _x000D_
_x000D_
3. Continuing to work closely with my Customer, DStrat Progs, I intend to balance the programme to the available budget, minimising the impact on schedules. Access to the Nuclear Contingency will be required, and I will seek annularity relief in this year’s initial manufacture and demonstration phase appraisal. Previously budgeted and forecast cost growth in the assessment phase was the subject of a Review Note (RN), which included initiatives to bring forward commitment to protect Main Production Start (MPS), procure Long Lead Items (LLI) to secure build schedule and to address delinquency in areas of the LLI supply chain (secondary systems and missile tubes)._x000D_
_x000D_
4. My assessment of delivery confidence of the Assessment Phase (AP) remains AMBER. The Successor SSBN programme AP is progressing well in managing technical risk through maturing functional design with Detailed System Design Review (DSDR) which began in September 2015. The Design Schedule is challenged by late engagement and response from the supply chain and it is likely that design maturity will be slightly lower than planned at MPS; a risk-based incremental approach to commencing construction is being adopted. Significant work to fully characterise the realistic schedule and cost of this programme is now in hand to inform the main investment decision (the submission for which is planned in spring 2016). _x000D_
_x000D_
5. I remain concerned about skills and capabilities resource in the DE and S project team, hence my continued Amber/Red score against this metric. Manpower liability has been increased in the team, and I expect the situation to improve with the on going aggressive recruitment campaign; however, at present the team remains gapped and the customer function significantly degraded; work to redefine the delivery model for the Submarine Enterprise is in hand (see below)._x000D_
_x000D_
6. It is intended to make the next major investment submission in spring 2016, to seek approval for Main Production Start (MPS) in September 2016 and commence a 3-year Demonstration and Manufacture Phase for a 4 boat programme. The most realistic build schedule is captured in Integrated Master Schedule release 7 (IMS 7) delivered in Dec 2015; the current best estimate (and updated costings) are for a 140 month schedule from MPS to Exit Barrow. Project ADVANCE continues, with progress being made on achieving a delivery model design following Main Gate which draws on best practice in other successful pan-government major programmes (e.g. Crossrail, HS2). The commercial model for Submarine Acquisition is undergoing significant review as a result of Project ADVANCE (as announced in SDSR); resultant organisational changes are expected to be ready for approval in June 2016. Programme governance initiatives have started a series of workstreams to understand/review main supplier/shipbuilder ability to deliver across the submarine enterprise, aimed at delivering a more efficient and coherent Submarine Enterprise._x000D_
_x000D_
7. Manpower remains a critical issue and is receiving focused attention by Navy Command. The recent decision by Navy Command to identify CASD as the top priority brings additional impetus to manpower recovery, but the situation is predicted to deteriorate further before recovery, as the range of initiatives in place deliver improvement._x000D_
_x000D_
8. The programme to deliver operational infrastructure on the Clyde, to be delivered by DIO in response to the Navy Command requirement, remains under my close oversight; the recent appointment of a capable programme head by the DIO has accelerated the delivery of realistic, resourced plans, which are notably late.</v>
          </cell>
          <cell r="DS51" t="str">
            <v>The Materiel Strategy Programme aims to address deep-rooted problems within DE and S and across its interfaces with the wider MOD acquisition system.  Following the statement from the Defence Secretary on 10 Dec 13, cancelling the competition for a GOCO organisation, the programme was re-aligned to deliver the transition of DE and S to Bespoke Central Government Trading Entity status and accompanying transformation activities that will enable DE and S to be 'match fit' in 2017._x000D_
_x000D_
The first phase of the re-aligned programme has been successfully delivered with the launch of DE and S as a Bespoke Central Government Trading Entity in Apr 14 and the completion of the transition activities in Apr 15._x000D_
_x000D_
The second phase of the programme is the design and implementation of Transformation supported by Managed Service Providers (MSPs) from the Private Sector.  The MSPs responsible for Project Delivery (Work Package 1) and HR (Work Package 3) were onboarded in November 2014 and, between January and July 2015, delivered a sequence of milestones baselining DE and S’s current capabilities and setting out the high level design and implementation plans for Transformation.  The Transformation Implementation Plan was approved by the DE and S Executive in Sep 15. The programme comprises 43 inter-related projects which are now being progressed and are subject to agreed governance arrangements. The new ways of working arising from the Transformation Plan are being embeddeded across DE and S delivery areas through a phased approach called Spirals. Three Spirals are planned, each with increasing scope and maturity. Spiral 2 has now commenced following successful completion of Spiral 1 on 29 Apr 16. In parallel the 11 DE and S Functions are also being established in three phases: Basic, Developed and Advanced. The second phase - Developed Operating Capability commenced on 3 May 16 and will further develop the (Basic) people management capability and establish the Functional processes under a unified function management team. The Transformation is underpinned by a new People Model which will allow DE and S to manage the workforce in ways better suited to the needs of the organisation. The Transformation Programme remains on plan.</v>
          </cell>
          <cell r="DT51" t="str">
            <v>The Type 26 (T26) Global Combat Ship (GCS) Programme consists of P9 line P900005700 T26 GCS which contains equipment funding for the Maritime Indirect Fires System (MIFS) which provides the Medium Calibre Gun. An earlier P9 line P900275700 specifically for MIFS is now archived. The T26 GCS S9 line S900005700 includes forecast current costs up to the end of the Manufacture Phase (2033/34)._x000D_
_x000D_
The implementation of SDSR 15 decisions affecting T26 has continued throughout Q1 16/17.  The Type 26 Global Combat Ship (T26 GCS) will be a single class of 8 Anti-Submarine Warfare optimised ships, planned to consist of two batches; the first being of 3 vessels.  The T26 GCS will be an Anti-Submarine Warfare capable warship designed for joint and multinational operations across the full spectrum of warfare, including complex combat operations, counter piracy, humanitarian and disaster relief work.  It will be capable of operating independently for significant periods, or as part of a task group. The Planned Assumption Service Entry (PASE) date is being reassessed as part of the post 2015 SDSR changes._x000D_
_x000D_
The work to rebaseline and stabilise the programme continues with the first view of an 8 ship procurement cost model emerging.  This is now being further analysed for schedule risk and forms the basis of the pan-DLOD analysis of schedule milestones, cost and risk.  I and the Project Team leader share some concerns at the diversion of some key resource to support National Shipbuilding Strategy and Cross Whitehall Working Group activities.  However, although there is risk I assess that the planned manufacturing Main Gate submission in Mar 17 remains tenable.  I continue to work to secure resource for the Type 26 PMO with sufficient key skills and experience, particularly risk and schedule specialists.  Navy Command is reviewing its approach to the provision of P3M resource and this may bear fruit in the mid-term.  In the interim I will continue to use the ASP arrangement to up skill my staff and increase their capacity; this remains sub-optimal and I will consider other innovative approaches to manage this issue.  In the project team the decision to delay the novation of MIFS to BAES and manage that element of the procurement internally has created an immediate demand for additional resource set alongside pinch points in commercial and support areas.  These will be managed through contract support, pending the results of ongoing recruitment._x000D_
_x000D_
An agreement has been reached with the IPA and HMT to conduct a single comprehensive assurance process which will meet the requirements of both the IAC and MPRG.  This Independent Readiness Review will be chaired by Sir Robert Walmsley and commence in the autumn.  Progress will be monitored by a steering committee comprising SRO, DE and S, IPA and HMT._x000D_
_x000D_
Elements of the National Shipbuilding Strategy remain key to the future of the Type 26 programme, in particular work on the strategic organisation and approach to the provision and management of risk and contingency and the position of the General Purpose Light Frigate announced in SDSR 15.  Both have potential to impact the proposition put forward for approval._x000D_
_x000D_
Some work on the National Shipbuilding Strategy will relate to the T26 Programme.  In particular setting the industrial context should serve to cement the T26 Programme as a central plank of the strategy.  In addition, the National Shipbuilding Strategy will seek to benchmark the optimum approach for the provision and management of risk and contingency and will provide much needed direction and context for the development of the two additional OPVs and the General Purpose Light Frigate which has key dependencies with T26.  _x000D_
_x000D_
I continue to assess Delivery Confidence as RED pending completion of the rebaselining exercise by the 2016/17 Q3 report, but as agreed with IPA the revised/re-baselined programme will be assessed against revised milestones and updated delivery confidence going forward post Dec 16._x000D_
_x000D_
Next Steps:_x000D_
_x000D_
Jul 16	IAC verify Mk41 VLS assumption._x000D_
Jul 16	Information Note submitted to IAC _x000D_
Q3 16       Manufacturing Phase programme delivery and commercial proposition to be developed._x000D_
Q4 16       Independent Readiness Review_x000D_
Mar 17      Manufacturing Phase IAC submission / Main Gate_x000D_
Apr 17      MPRG_x000D_
Jul 17       Commence Manufacturing Phase_x000D_
Dec 17     Cut Steel T26 hull 1</v>
          </cell>
          <cell r="DU51" t="str">
            <v>I am pleased with progress across the last period and it has gone a significant way to restoring programme momentum after a stalled period at the end of last year early this year.  The decision to deploy to Ascension Island (ASI) quickly proved its value when the initial frictions were overcome and 3 months flying on island delivered as much flying as was achieved across 2015 in the UK.  This is good news and has ensured that we now have the instructor baseline requirement to generate the courses that will significantly accelerate the growth of additional pilot capacity._x000D_
_x000D_
The programme team has now been able to turn its attention to the future challenges of platform Release to Service and System acceptance that need to happen by Apr 17 to allow FOC 1 to be achieved @50%.  A capability acceptance plan was agreed at the most recent Programme Board which requires a rigorous pan-DLOD process with deep stakeholder engagement leading to a predicted sign off by CFA (User) and JFC (as Cap Sponsor) at FOC 1.     In outline, each DLOD, supported by the Programme Team,  will develop capability performance statements against their own areas of responsibility.  They will then be required to provide evidence of sufficient system maturity to DLOD Assurance Boards to enable FOC1 capability acceptance to be considered.  It is likely that Eqpt, Trg, Pers and Org DLODs will require some balanced and appropriate concessions to be carried that will need to be addressed._x000D_
_x000D_
In summary I am content that progress towards FOC 1 is good, but I do acknowledge the observations from the recent PAR team that 'there is a lack of float in the remaining schedule'.</v>
          </cell>
          <cell r="DV51" t="str">
            <v>In general, the Wildcat Programme has continued to progress positively with the continued growth of both Army and Navy capabilities.  The last 4 aircraft remain on schedule for delivery by end Aug 16 and progress continues with the Retrofit after Delivery (RAD) programme.  The aircraft continues to perform well and has been delivering a good rate of availability on deployments.  _x000D_
Rectification of the engine undemanded rundown issue remains on track for Q3 16/17.  The engine ice ingestion trial is now underway and with other supporting trials and testing activity.  Initial feedback is positive.  I am forecasting that the aircraft’s full environmental clearance will be delivered in Nov 16.  The cracking tail rotor blade problem continues to be progressed with a repair scheme in place and revised manufacturing processes in place for new blades.  This issue has not affected programme delivery.  However, there is an emerging issue with the delivery of the full aircraft Defensive Aid Suite (DAS) capability in the Radio Frequency (RF) environment, this will potentially be a shortfall at AH FOC._x000D_
The delivery of the synthetic Aircrew Training Equipment (ATE) capability continues to be a key challenge to the programme.  Emulation of the Tactical Processor remains challenging with two software drops missed that were due to deliver important simulator capabilities upgrades (particularly for HMA CTR) which would have further reduced transfer of training to the live aircraft.  I have returned this aspect of the programme to special measures, written to the company and this issue was specifically raised by Min DP at a recent strategic partnership meeting.  I have reviewed the schedule and delivery of the benefits and following discussions with DE and S, the plan is for delivery of incremental capability enhancements through to Full Training Capability.  DE and S now forecast (90%) at May 17 for AH and Dec 17 for HMA.  My confidence will be determined through the monthly special measures reviews._x000D_
Separately, I have conducted the inaugural Light Assault Helicopter (LAH) Programme Board in preparation for it being transferred to my responsibility from JFC following Main Gate approval.  I envisage this approval placing LAH within the Wildcat programme in order to be able to best mitigate the inevitable impacts on the wider programme.  Early indications are that the priority placed on LAH manning will inevitably displace AH crews from the training pipeline from Nov 16 with a concomitant delay to the mandated AH crew ratio manning and thus potentially AH FOC. _x000D_
As a result of the on going ATE challenge, the emergent DAS issue and the impact of LAH, my delivery confidence has slipped across the boundary to Amber.</v>
          </cell>
          <cell r="DW51" t="str">
            <v>The programme delivery confidence has improved from Amber-Red to Amber to reflect that the permanent power supply to the prison site is now in place and the building handover schedule is now agreed.OJEU notices for Learning &amp; Skills (L&amp;S) and the operation of the large prison industrial workshops  were  launched on 21  March 2016. In both competitions, the selection of bidders remaining after PQQ and the first round of dialogue is encouraging - there are some strong ideas and innovations that give good confidence that bids will meet the quality criteria.The Assurane Action Plan (AAP) review in May, rated the programme as Amber. The review team checked the progress of the recommendations from the Gate 0/2 review (Amber-Red) that took place in January. The report closed 7 of 9 recommendations completely and made positive note of the progress on the other 2 recommendations to make sure that there is continued focus on the robustness of the critical path  and to continue to drive up the project delivery capability (within a largely operational team).</v>
          </cell>
          <cell r="DX51" t="str">
            <v>Key achievements this quarter include: • Magistrates’ Court Rota: the completion of national rollout of the Magistrates’ Rota application. • Digital Mark-Up (DMU): the commencement of the roll-out to Early Adopter Areas starting in Essex.• Online Plea: now live in 39 sites – the application has been rolled out to all sites where police systems are able to accommodate the change.The hosting re-procurement is also now complete and a contract has been let with Azure. Detailed planning to migrate services to Azure is well underway.The updated business case was completed in May and the HMCTS Board approved the Programme to continue in 2016/17, subject to affordability in future years being addressed with the wider Reform Programme.Development is well underway on the work towards a pilot of the first release of the common platform in the Crown Court from charge to issue of the Initial Details of the Prosecution Case (IDPC). There is frequent engagement with the stakeholder community from all agencies at the pilot site.The Automated Track Case Management (ATCM) product, which will begin with Transport for London cases as a proof of concept before moving on to other prosecutors, has completed its alpha phase and has been approved to move into beta development.External stakeholder show &amp; tells now take place on a monthly basis and there is good attendance at these from across the Criminal Justice System. The sessions are turned into video products and issued for wider dissemination.The new SRO for the CPS has quickly familiarised himself with the aims and objectives of the Programme and shown considerable enthusiasm for the work being done and the progress made. The HMCTS SRO has also changed since the last quarter but the interim SRO was previously a Programme Board member, so is familiar with the Programme.There was a “Gateway 0” Strategic Assessment during this quarter which rated the Programme as Amber / Red. This rating would have been Amber had it not been for the focus on affordability and speed of development to ensure that scope can be delivered within the funding envelope. There is an action plan in place to work through the recommendations identified at the review. Challenges to be managed in the next period include:• Supporting the live applications• The national roll-out of DMU• Release 1 of ATCM• Development and delivery of the first Crown Court release in the Liverpool pilot• Filling developer resource gaps• Increasing the velocity of the ProgrammeThe risks and issues associated with these challenges are being actively managed.</v>
          </cell>
          <cell r="DY51" t="str">
            <v>The Programme is now closed with all solutions rolled out and no resource supporting it.</v>
          </cell>
          <cell r="DZ51" t="str">
            <v>The Programme is now amber/red. Successful delivery of the programme is challenging, but the decision from the Departmental Board provides a clear direction for the programme to move forward; A Written Ministerial Statement (WMS) was tabled in the House on 25 February 2016 giving a clear direction to re-shape the Programme, it announced that the Ministry of Justice will terminate the contract to develop a bespoke tagging product with Steatite Limited (Lot 3) and will begin a new procurement process for off the shelf  technology, already on the market, providing geo-location and curfew capability. There is on-going Ministerial engagement on the deliverability, shape and purpose of the Programme. On 7th July 2016 we released a procurement notice in the Official Journal of the European Union as part of the first stage of the competition for a new tag provider. We are confident that our procurement approach is the best route to deliver an enhanced national electronic monitoring service which delivers the capabilities we require. Over the last few months, in preparation for the procurement process, we have engaged with over a dozen providers and believe the market will respond positively. Since the last quarter, the programme has been assured by the IPA, CCS, HMT and the Implementation Unit culminating in a stocktake by John Manzoni on 13th June 2016. The purpose of the stocktake was to seek assurance that the EM Programme was ready to proceed to market for the re-procurement of tags under Lot 3 of the overall procurement exercise. Discussions were informed by the findings of a Project Assurance review that took place throughout April and May that concluded a programme rating of Amber. The programme has undertaken a review of governance including consultation with suppliers. An interim governance structure has been put in place whilst the procurement of new tag provision is progressed.We are in the process of agreeing suspension terms with the remaining exisiting Lots pending the commencement of the Lot 3 procurement. The CFO at the MoJ signed the Electronic Monitoring Settlement Agreement on Tuesday 28th June and the settlement payment from the MoJ to Capita reached Capita’s account the following day, ahead of the critical deadline of end June 2016.  To summarise the key elements: - The settlement involves payments in both directions and is net neutral for all outstanding items.- We have secured a 15% reduction in on-going monthly costs for the existing service- We have agreed to remove the SSI role from Capita and will not pay them any further fees for this service. The feedback we have received directly and via the Crown Representative indicates that Capita are content with the settlement and very grateful for the prompt and professional manner in which it was achieved.The top risk in the EM programme is as follows:There is a risk that G4S or Capita will not continue to provide services, or will require substantially different terms, for the subcontract given its expiration (with no extension options) in September. (However, we have reached agreement in principle with G4S and Capita, and expect the risk to be removed soon)This risk is mitigated by:-Capita extended G4S Subcontract until September 2016.  -G4S have agreed in principle to extend subcontract for 2 years with a 6 month option to extend further.-Commercial discussions around costs of extension are ongoing with the aim to complete negotiations. -Remove any lack of clarity whether Bridge Contract is linked to events (i.e. when Serco/G4S integrate with the ITP) or whether to a fixed date (given events, intent of the parties) -Progress Bridge Contract negotiations taking into account tag rationalisation and timescales for any extensions to Bridge Contracts  The most significant issue for the programme currently is as follows:The Programme has insufficient resources and capability in key areas including PMO, Commercial, Legal and Systems and Service Integration.This issue is mitigated by:-Consultancy ONE PMO tender in progress-Initial resource plan completed by end of July 2016- Full resource plan, and resources in place by November 2016</v>
          </cell>
          <cell r="EA51" t="str">
            <v>The FITS Programme continues to report an Amber/Red rating this period. The FITS Senior Management Team and Commercial Director are continuing to negotiate supplier contracts in line with the NICTS and CRC volume reductions approved by ExCo in November 2015. The negotiations will result in a new baseline and revised EUCS solution. The outcome of the supplier negotiations has been incorporated in the Full Business Case (FBC). It is now expected that the updated FBC will be presented to the Investment Committee on the 14th July.Due to the continued extension of timelines on the Hosting transition, the programme has formally put CGI in remediation as of 7th April. On 5th May the programme received CGI's remediation plan and on 1st June the programme responded to this plan to initiate the escalation process. Discussions are ongoing.OMNI NPS Print Pilot completed deploying to 10 sites, the rationalising of these sites resulted in the decommissioning of 65 legacy printers and the installation of 23 devices. Lessons learned from the pilots have proved highly beneficial, with only a few residual actions remaining to be closed off prior to the commencement of national rollout on 14th July. The team have been working with Vodafone to prioritise the WAN changes for the DISC domain taking account of the court closures announced by the Minister, under HMCTS reform. Discussions with HMCTS and Vodafone re pilots and site surveys are underway (18% completed) in order to plan towards transition.The final EUCS proposal was received from Atos at the end of April as expected. The solution and plans have been reviewed by the programme team, the revised costs have been included in the FBC. Delivery of the capability continues in parallel with the negotiations.</v>
          </cell>
          <cell r="EB51" t="str">
            <v xml:space="preserve">The overall status of the programme remains amber/red. MPRG held a follow-up review on 12th May and the Panel recognised that considerable work had been progressed in particular in streamlining governance processes and developing a strategic approach to resourcing. The Panel concluded that the programme timescales were not realistic and so we should do further work on planning and phasing based on a contingency option presented by the Programme.  A further MPRG review will be held in October. Work is currently underway across the Programme to refresh both the programme business case and the transition plan. HMCTS, MoJ, HMT and IPA will meet in August to take stock of progress as agreed with MPRG. Programme delivery is progressing according to the new programme timescales.Although capacity and capability continues to be a significant issue within the programme, we believe that the MPRG-approved approach – that is, to continue to recruit permanent and contingent staff, and to obtain the services of external providers – will increase our capacity over the coming months. As re-planning activities conclude we will know the impact and requirements of an updated resource profile which will be met using this approach. The current issues with resourcing had led to delays in the commencement of some projects against the original plan. This has been mitigated by MPRG’s decision about timescales and the activity to update plans, but it is possible that if we do not manage to successfully address it against new plans in the coming months the issue will reoccur. . Additionally, some core workstream activity has been slowed down while waiting for key external services to be on boarded through procurement activities or by a lack of available resource. For example, the current tight technology market leads to ‘just in time’ resource plans. This has been managed so as not to affect project deliveryApprovals for spend on external suppliers to take forward work on project delivery, commissioning support and business architecture, are currently being sought from the Cabinet Office. We are looking to award contracts in September. The Reform Programme is now in week ten of its second twelve week delivery cycle (Cycle 2), which commenced on 25 April 2016.  Good progress on individual projects has been made during this Cycle, for example, the Centralisation of Attachment of Earnings and Charging Orders project Closure Report will be considered by the RPB on 30/6.  The Tribunals Delegation project is undertaking its final Tribunal Caseworkers recruitment campaign and the successful candidates are expected to be trained and working with the judiciary in due course and the project is forecast to close in August.  The Help with Fees project successfully passed BETA assessment and the online form for fee remission application is due to go live to the public week commencing 27 June. Three projects have been initiated during the cycle as follows: Single Justice Tier, Virtual Hearings and Online Court.  Pre initiation activities on these projects have included initial start-up workshops and inception activities to define the services the projects will need to deliver.   </v>
          </cell>
          <cell r="EC51" t="str">
            <v xml:space="preserve">The programme has delivered.  100% of civil certificated legal aid is now processed on CCMS with all providers and case workers using the system to manage legal aid and pay provider bills for the entire legal aid fund.  This was achieved in Q1 of this financial year 2016/17. There have been no issues.  Programme is Green.Special Children's Act applications on CCMS become mandatory to use from 1  February 2016 and all other types of civil applications became mandatory on 1 April 2016 with no concerns thus far.   Crime providers undertaking Associated Civil Work are now mandatory users from July 4th.  At this point the transition arrangements are being closed down.Programme Closure is due on the 8th July 2016 and is on track. Closing gate for IDP will take place in the Autumn (date TBC).A record 2450 applications were received the week commencing 20th June 2016. Civil Case Management are receiving 100% of new applications on the Client Cost Management System (CCMS) for the first time. The benefits and associated profiles are currently being revalidated and the figures are therefore subject to change. </v>
          </cell>
          <cell r="ED51" t="str">
            <v>In light of the decision made by Ministers to abandon the competitive tender on 28 January, and Supreme Court ruling on 18 April that Residence Test may not be implemented under Secondary legislation, the Programme was brought to a close on 31 May. Responsibility for leading the Crime Tender will fall to the LAA. Responsibility for taking forward development  of the Residence Test falls to MoJ Justice Policy Group.Crime Tender - current contracts have been extended until April 2017 to ensure continuity of service whilst a non-competitive tender process was designed and delivered. Ministers have agreed and the new tender launches on 21st June.Residence Test -  The Supreme Court judgment means that the Government cannot continue to pursue implementation of the test this summer via secondary legislation. The alternative is to introduce the test via primary legislation but a vehicle has not yet been identified.Fee Cut for Litigators - this was reversed on the 1 April '16 for 12 months. Ministers are due to make a final decision late this year whether to make it permanent or reverse this reversal.</v>
          </cell>
          <cell r="EE51" t="str">
            <v>NICTS has improved from amber to green, as all staff have received new IT hardware, enabling timely closure of the programme.                                                                                                                                                                                          The Programme Board has now formally accepted the Programme as closed. A Gate 5 review is due in   August 16.</v>
          </cell>
          <cell r="EF51" t="str">
            <v>The delivery confidence is ‘Amber/Green’ because the actual savings delivered are £271m (89%) compared to the planned savings of £306m. This is a is £17m less than the forecast savings of £288m reported at the last quarter.  This still represents a significant achievement, especially in view of the challenging prison environment in which the programme has been delivered. The Final Programme Gate 0 and Gate 5 for the Competing the Delivery of Services (CDS) took place between 13 and 16 June 2016.  The review team commended the programme on the savings that had been achieved; the review made no recommendation but flagged a number of points that NOMS may want to consider going forward.  These are outside the remit of the programme but as part of formally closing the programme they will be transfer to name individuals with NOMS to action.  Likewise, remaining risks will also be reviewed and where appropriate transferred.The programme closure report will now be finalised and cleared by correspondence to allow closure and exit from the GMPP.</v>
          </cell>
          <cell r="EG51" t="str">
            <v>Shortly before service commencement at Medway STC, the contract was halted and replaced with a short contract extension.  The Secretary of State announced on 12 May 2016 that on expiry of that contract extension, NOMS would take over the operation of Medway STC.  Therefore, Medway STC is now out of scope of this project. This project now relates to Rainsbrook STC only.  The new contract at Rainsbrook STC was safely mobilised and MTCnovo took over the centre from G4S on 5 May 2016.  The project is currently in the transformation phase.  The Amber-Red rating is because it has been two months since the contract commenced, however transformation plans have not yet been re-baselined.  Although the contractor took over the site safely, they have encountered difficulties in bring staffing up to full levels, following a lengthy mobilisation period when the outgoing contractor ceased to recruit and before the incoming contractor could fully establish their recruitment strategy. This has hampered the new provider's ability to quickly progress their transformation plans, including their ability to release staff for training and on the number of beds available (commercial agreement has been reached on this).  The Secretary of State delined to approve the contractor's preferred candidate for Director, temporary arrangements have been made and there will now be a further delay whilst recruitment of a permanent Director takes place. We have also agreed with the contractor that they should revise their transformation plans to address legacy cultural issues on site that emerged after the end of the competition. The path to green includes  - the contractor continuing to implement the recruitment and retention strategy so that the centre builds up to the required staffing levels; putting in place clear and detailed transformation plans; working with MTCnovo to review and revise plans for delivering and tracking benefits in light of the transformation plans; bringing stability to the centre through the appointment of a permanent Director with the approval of the SoS.  A Gateway 4 review was undertaken in May 2016.  The project team is developing an action plan to address the recommendations of the Gateway Report.</v>
          </cell>
          <cell r="EH51" t="str">
            <v xml:space="preserve">  The supplier has  finished work to provide the department with a plan with major programme milestones - this plan has now been broadly approved by CoF and MoJ, and is under formal change control. The significant commercial issues with the relevant suppliers has meant that the schedule for timetabled delivery remains high risk. </v>
          </cell>
          <cell r="EI51" t="str">
            <v xml:space="preserve">A new internal approach is embedding, which will streamline delivery through dedicated theme delivery leads, supported by theme design leads and theme change leads.  A medium term financial plan has been agreed and undepins investment decisions.  Work is ongoing to embed a project delivery framework and supporting processes and documentation.  Recruitment for some key roles is still ongoing.  </v>
          </cell>
          <cell r="EJ51" t="str">
            <v>Since the last quarter the Delivery Confidence Assessement has improved form AMBER to AMBER/GREEN due to:1. An agreed technology delivery plan (critical path) and improved SRO confidence in delivering the 2017 Census Test    2. 3 of the 9 Gateway Review recommendations have been fully actioned. The remaining 6 are partially actioned with plans in place to complete most actions by end September 2016 and all actions by the end of the year3. Successful recruitment of critical programme staff - 1 Programme / 5 Project Managers and 4 members of Commercial team 4. Programme Business Case (v1.0). The Treasury Approval Point (TAP) panel was held on 21st June 2016. A verbal approval was given to the Programme Business Case and 16/17 funding. Awaiting formal response from HMT.2017 Test Tranche 1: Delivery Confidence Assessment status to GREEN RAG will be achieved when: 1. A Benefits Realisation plan, including internal ONS benefits, is developed. A G7 Benefits Manager is being recruited to take this forward. 2. Research and Analysis  recruitment issues are resolved. 3. Confidence on successful delivery of technology road map increases. This is reviewed on a monthly basis by the Delivery Board &amp; the Programme Board to monitor and decide on overall ststusRecent successes:                                                                                                                                                                                                                 1. 2016 Test. 'Go' decision made and will go live on 1st July. The objectives of the test are to: Assess the impact of the Field Work Management Tool (FWMT), and using ‘Bring your own devices’, on field staff and field procedures and feed into the 2017 Test2. Admin Data Census Annual Assessment. Published on 16th May. The aim of this assessment is to work towards determining whether, in ONS’s view, the Government’s ambition (that censuses beyond 2021 will be conducted using other sources of data) can be realised and to make a recommendation in 2023 about ONS’s ability to switch to an Administrative Data Census3. Topic  Consultation Response. Published on 23rd May. Provides the response to the public consultation on topics for possible inclusion in the 2021 Census 4.Programme Management Resources. 5 Project Managers in post. Final Project Manager to start on 1st August. G6 Head of PMO in post. 2 of the 4 G7s posts for PMO filled and the other 2 posts have been re-advertised: Benefits Management and Planning &amp; Dependencies</v>
          </cell>
        </row>
        <row r="52">
          <cell r="B52" t="str">
            <v>Amber/Red</v>
          </cell>
          <cell r="C52" t="str">
            <v>Amber</v>
          </cell>
          <cell r="D52" t="str">
            <v>Amber/Green</v>
          </cell>
          <cell r="E52" t="str">
            <v>Amber/Red</v>
          </cell>
          <cell r="F52" t="str">
            <v>Amber</v>
          </cell>
          <cell r="G52" t="str">
            <v>Amber</v>
          </cell>
          <cell r="H52" t="str">
            <v>Amber</v>
          </cell>
          <cell r="I52" t="str">
            <v>Amber/Green</v>
          </cell>
          <cell r="J52" t="str">
            <v>Amber</v>
          </cell>
          <cell r="K52" t="str">
            <v>Amber</v>
          </cell>
          <cell r="L52" t="str">
            <v>Amber/Red</v>
          </cell>
          <cell r="M52" t="str">
            <v>Amber</v>
          </cell>
          <cell r="N52" t="str">
            <v>Amber</v>
          </cell>
          <cell r="O52" t="str">
            <v>Amber</v>
          </cell>
          <cell r="P52" t="str">
            <v>Amber/Red</v>
          </cell>
          <cell r="Q52" t="str">
            <v>Amber/Green</v>
          </cell>
          <cell r="R52" t="str">
            <v>Green</v>
          </cell>
          <cell r="S52" t="str">
            <v>Amber/Green</v>
          </cell>
          <cell r="T52" t="str">
            <v>Amber</v>
          </cell>
          <cell r="U52" t="str">
            <v>Amber</v>
          </cell>
          <cell r="V52" t="str">
            <v>Amber/Red</v>
          </cell>
          <cell r="W52" t="str">
            <v>Amber/Green</v>
          </cell>
          <cell r="X52" t="str">
            <v>Amber</v>
          </cell>
          <cell r="Y52" t="str">
            <v>Amber</v>
          </cell>
          <cell r="Z52" t="str">
            <v>Amber/Red</v>
          </cell>
          <cell r="AA52" t="str">
            <v>Green</v>
          </cell>
          <cell r="AB52" t="str">
            <v>Amber/Green</v>
          </cell>
          <cell r="AC52" t="str">
            <v>Red</v>
          </cell>
          <cell r="AD52" t="str">
            <v>Amber</v>
          </cell>
          <cell r="AE52" t="str">
            <v>Amber/Green</v>
          </cell>
          <cell r="AF52" t="str">
            <v>Amber/Red</v>
          </cell>
          <cell r="AG52" t="str">
            <v>Amber</v>
          </cell>
          <cell r="AH52" t="str">
            <v>Red</v>
          </cell>
          <cell r="AI52" t="str">
            <v>Amber</v>
          </cell>
          <cell r="AJ52" t="str">
            <v>Amber/Green</v>
          </cell>
          <cell r="AM52" t="str">
            <v>Amber/Red</v>
          </cell>
          <cell r="AN52" t="str">
            <v xml:space="preserve">Amber </v>
          </cell>
          <cell r="AO52" t="str">
            <v xml:space="preserve">Amber </v>
          </cell>
          <cell r="AR52" t="str">
            <v xml:space="preserve">Amber </v>
          </cell>
          <cell r="AS52" t="str">
            <v>Amber/Green</v>
          </cell>
          <cell r="AT52" t="str">
            <v>Red</v>
          </cell>
          <cell r="AV52" t="str">
            <v>Amber/Green</v>
          </cell>
          <cell r="AW52" t="str">
            <v>Amber/Red</v>
          </cell>
          <cell r="AX52" t="str">
            <v>Amber</v>
          </cell>
          <cell r="AY52" t="str">
            <v>Amber/Green</v>
          </cell>
          <cell r="AZ52" t="str">
            <v>Amber</v>
          </cell>
          <cell r="BA52" t="str">
            <v>Amber/Red</v>
          </cell>
          <cell r="BB52" t="str">
            <v>Amber</v>
          </cell>
          <cell r="BC52" t="str">
            <v>Amber</v>
          </cell>
          <cell r="BD52" t="str">
            <v>Amber/Red</v>
          </cell>
          <cell r="BE52" t="str">
            <v>Amber</v>
          </cell>
          <cell r="BF52" t="str">
            <v>Amber</v>
          </cell>
          <cell r="BG52" t="str">
            <v>Amber</v>
          </cell>
          <cell r="BH52" t="str">
            <v>Amber/Green</v>
          </cell>
          <cell r="BI52" t="str">
            <v>Amber/Green</v>
          </cell>
          <cell r="BJ52" t="str">
            <v>Amber</v>
          </cell>
          <cell r="BK52" t="str">
            <v>Amber/red</v>
          </cell>
          <cell r="BL52" t="str">
            <v>Amber</v>
          </cell>
          <cell r="BM52" t="str">
            <v>Amber</v>
          </cell>
          <cell r="BN52" t="str">
            <v>Amber/Green</v>
          </cell>
          <cell r="BO52" t="str">
            <v>Amber/Red</v>
          </cell>
          <cell r="BP52" t="str">
            <v>Amber</v>
          </cell>
          <cell r="BQ52" t="str">
            <v>Amber</v>
          </cell>
          <cell r="BR52" t="str">
            <v>Amber/Green</v>
          </cell>
          <cell r="BS52" t="str">
            <v>Amber/Red</v>
          </cell>
          <cell r="BT52" t="str">
            <v>Amber/Green</v>
          </cell>
          <cell r="BU52" t="str">
            <v>Amber/Green</v>
          </cell>
          <cell r="BV52" t="str">
            <v>Green</v>
          </cell>
          <cell r="BW52" t="str">
            <v>Amber</v>
          </cell>
          <cell r="BX52" t="str">
            <v>Amber</v>
          </cell>
          <cell r="BY52" t="str">
            <v>Amber</v>
          </cell>
          <cell r="BZ52" t="str">
            <v>Amber</v>
          </cell>
          <cell r="CA52" t="str">
            <v>Amber</v>
          </cell>
          <cell r="CB52" t="str">
            <v>Amber</v>
          </cell>
          <cell r="CC52" t="str">
            <v>Amber/Red</v>
          </cell>
          <cell r="CD52" t="str">
            <v>Amber</v>
          </cell>
          <cell r="CE52" t="str">
            <v>Amber</v>
          </cell>
          <cell r="CF52" t="str">
            <v>Amber/Red</v>
          </cell>
          <cell r="CG52" t="str">
            <v>Amber</v>
          </cell>
          <cell r="CH52" t="str">
            <v>Reset</v>
          </cell>
          <cell r="CI52" t="str">
            <v>Amber/Red</v>
          </cell>
          <cell r="CJ52" t="str">
            <v>Amber/Red</v>
          </cell>
          <cell r="CK52" t="str">
            <v>Amber/Red</v>
          </cell>
          <cell r="CL52" t="str">
            <v>Amber</v>
          </cell>
          <cell r="CM52" t="str">
            <v>Amber/Green</v>
          </cell>
          <cell r="CN52" t="str">
            <v>Amber</v>
          </cell>
          <cell r="CO52" t="str">
            <v>Amber</v>
          </cell>
          <cell r="CP52" t="str">
            <v>Amber</v>
          </cell>
          <cell r="CQ52" t="str">
            <v>Amber</v>
          </cell>
          <cell r="CR52" t="str">
            <v>Green</v>
          </cell>
          <cell r="CS52" t="str">
            <v>Amber</v>
          </cell>
          <cell r="CT52" t="str">
            <v>Amber/Red</v>
          </cell>
          <cell r="CU52" t="str">
            <v>Amber</v>
          </cell>
          <cell r="CV52" t="str">
            <v>Amber</v>
          </cell>
          <cell r="CW52" t="str">
            <v>Amber</v>
          </cell>
          <cell r="CX52" t="str">
            <v>Amber/Red</v>
          </cell>
          <cell r="CY52" t="str">
            <v>Amber</v>
          </cell>
          <cell r="CZ52" t="str">
            <v>Amber</v>
          </cell>
          <cell r="DA52" t="str">
            <v>Amber</v>
          </cell>
          <cell r="DB52" t="str">
            <v>RED</v>
          </cell>
          <cell r="DC52" t="str">
            <v>Amber/Green</v>
          </cell>
          <cell r="DD52" t="str">
            <v>Amber/Green</v>
          </cell>
          <cell r="DE52" t="str">
            <v>AMBER/RED</v>
          </cell>
          <cell r="DF52" t="str">
            <v>Amber/Red</v>
          </cell>
          <cell r="DG52" t="str">
            <v>Amber</v>
          </cell>
          <cell r="DH52" t="str">
            <v>Amber</v>
          </cell>
          <cell r="DI52" t="str">
            <v>AMBER/RED</v>
          </cell>
          <cell r="DJ52" t="str">
            <v>Amber</v>
          </cell>
          <cell r="DK52" t="str">
            <v>Amber/Green</v>
          </cell>
          <cell r="DL52" t="str">
            <v>Amber</v>
          </cell>
          <cell r="DM52" t="str">
            <v>Amber/Red</v>
          </cell>
          <cell r="DN52" t="str">
            <v>Amber</v>
          </cell>
          <cell r="DO52" t="str">
            <v>Amber</v>
          </cell>
          <cell r="DP52" t="str">
            <v>Amber</v>
          </cell>
          <cell r="DQ52" t="str">
            <v>Amber/Green</v>
          </cell>
          <cell r="DR52" t="str">
            <v>Amber/Red</v>
          </cell>
          <cell r="DS52" t="str">
            <v>Amber</v>
          </cell>
          <cell r="DT52" t="str">
            <v>RED</v>
          </cell>
          <cell r="DU52" t="str">
            <v>Amber</v>
          </cell>
          <cell r="DV52" t="str">
            <v>Amber</v>
          </cell>
          <cell r="DW52" t="str">
            <v>Amber</v>
          </cell>
          <cell r="DX52" t="str">
            <v>Amber/Red</v>
          </cell>
          <cell r="DY52" t="str">
            <v>Green</v>
          </cell>
          <cell r="DZ52" t="str">
            <v>Amber/Red</v>
          </cell>
          <cell r="EA52" t="str">
            <v>Amber/Red</v>
          </cell>
          <cell r="EB52" t="str">
            <v>Amber/Red</v>
          </cell>
          <cell r="EC52" t="str">
            <v>Green</v>
          </cell>
          <cell r="ED52" t="str">
            <v>Amber/Green</v>
          </cell>
          <cell r="EE52" t="str">
            <v>Green</v>
          </cell>
          <cell r="EF52" t="str">
            <v>Green</v>
          </cell>
          <cell r="EG52" t="str">
            <v>Amber/Red</v>
          </cell>
          <cell r="EH52" t="str">
            <v>Amber/Red</v>
          </cell>
          <cell r="EI52" t="str">
            <v>Amber</v>
          </cell>
          <cell r="EJ52" t="str">
            <v>Amber/Green</v>
          </cell>
        </row>
        <row r="53">
          <cell r="B53" t="str">
            <v>As per Dept above. Rating agency feedback and market test on critical path timeline.</v>
          </cell>
          <cell r="C53" t="str">
            <v>As per Dept. above.</v>
          </cell>
          <cell r="D53" t="str">
            <v>As per Dept above.</v>
          </cell>
          <cell r="E53" t="str">
            <v>As per dept narrative above. Reflects continuing high dependency on external factors.</v>
          </cell>
          <cell r="F53" t="str">
            <v>As above per Dept. Until resolved the Crossrail 2 risk justifies a the RAG (in line with the PAR report 12/5/16).</v>
          </cell>
          <cell r="G53" t="str">
            <v>Civil Service Board endorsed the plan for a single central employer for commercial specialists; increasing the scope of activities and delaying delivery. However, key risk is departmental resistance to the new operating model</v>
          </cell>
          <cell r="H53" t="str">
            <v>On plan to deliver its first solution release into a new Shared Service Operation in Q1 2017. Partner collaboration continues across HMG in readiness for changes in 'SECRET working’</v>
          </cell>
          <cell r="I53" t="str">
            <v>Verify achieved live running last quarter. Next phase is to focus on growing user transactions by becoming the default/more prominent user option. HMRC adoption is slower than anticipated</v>
          </cell>
          <cell r="J53" t="str">
            <v>Delivering to schedule and budget, with a positive IPA assurance review undertaken in May (DCA now Amber). Scope changed with a new business case being submitted in Autumn 2016 covering DAs</v>
          </cell>
          <cell r="K53" t="str">
            <v xml:space="preserve">This programme is no longer considered a viable solution for departments other than DfT and its agencies, because Arvato do not have the capability to deliver a transformational, shared service offering. Negotiations to terminate the contract have now concluded; HMT, DCLG, DCMS and CNC are terminating their call-off agreements and exiting ISSC1 framework. DfT will continue as the sole customer through to 2020. 
ISSC1 is transitioning to DfT to manage the Arvato contract and departments utilising this service.
Key challenges are to ensure governance arrangements are effective going forward and the transition arrangements and negotiations following contract renewal are robust.
As a result, ISSC1 DCA is now improving towards Amber.  </v>
          </cell>
          <cell r="L53" t="str">
            <v>The January 2016 IPA review on ISSC2 and its constituent projects returned a Red DCA. Areas of concern included limited programmatic progress; a confused commercial arrangement that promotes negative behaviours; unrealistic planning; and supplier capability and capacity to deliver a transformational shared service offering.
Only the Environment Agency are utilising the SOP platform. Defra and ‘family’ transitions further slipped to May 2016.  DWP transition date is not yet contracted.  HO and MOJ (both on Oracle platforms which are unsupported at the end of the year) will potentially transition in Sept 2016 and April 2017 respectively.
Numerous departments have now transitioned, although SSC still experiencing KPI failures (5 in June).
New plan developed for agreement (September 2016) reconfiguring delivery timescales for the Single Operating Platform (Feb 2017) and transition dates for the last remaining departments (end 2018).
As a result ISSC2 DCA is now improving towards Amber-Red.</v>
          </cell>
          <cell r="M53" t="str">
            <v>On track (Amber) to deliver for 1st April 2017. Key constraint is ability to recruit high performing property skills to support selection and implementation of the management and finance systems</v>
          </cell>
          <cell r="N53" t="str">
            <v>The Programme was recently made subject of G4 Review and was awarded an Amber/Green DCA - The main concern at this stage is the fact that it originally extended the CGI contract  on the basis that Common Platform would at this stage have delivered a case management system.  CCP is delayed so the Programme will now being looking to extend the contract further an approach which could lead  to legal challenge. It is also looking in the near future to move the Programme into BAU. As consequence IPA feel that a Amber DCA is more appropriate. Once the contract extension issue is addressed, the means of effective transition to BAU identified and a clear CPP delivery date identified; then a move to Amber/Green or Green will be appropriate.</v>
          </cell>
          <cell r="O53" t="str">
            <v>The recent Review found that the Programme DCA is Amber.Successful delivery of this Programme appears eminently feasible given the skills and experience within the delivery partnership.  There are however a number of urgent recommendations that need to be addressed in order to set the basis for successful delivery. Many of these relate to forming this Programme as a truly collaborative programme in which a common set of objectives is shared. The Review considered that the issues raised in this report are all capable of being resolved if addressed promptly and in the spirit of collaboration.</v>
          </cell>
          <cell r="P53" t="str">
            <v>A Gateway 0 review was held 25 to 28 April which returned a DCA of Amber/Red. Subsequent to that review the report waw examined by the Programme Board and accepted by them. This is no surprise for a project of this comlexity and sthe stage it is at within the project lifecycle.</v>
          </cell>
          <cell r="Q53" t="str">
            <v>We agree with the Department's DCA and note that the programme will be subject to a PAR in the November 2016.</v>
          </cell>
          <cell r="R53" t="str">
            <v xml:space="preserve">We agree with the Department's DCA. The target number of masts was re-baselined and the programme has met the revised target. The programme had a Gateway 5 exit review on 27 to 30 June 2016 and received a DCA of Green. This programme will now exit the GMPP. This will be its last return. </v>
          </cell>
          <cell r="S53" t="str">
            <v>We agree with the Tate's DCA. The buildingOPened on schedule and well within its contingency. A PAR will be held 27 to 29 September.</v>
          </cell>
          <cell r="T53" t="str">
            <v xml:space="preserve">At snapshot date EDF had not taken FID but have done subsequently on 28th July.  Judicial challenge by EDF trade union has been made.UK Government subsequently announced the intention to review and re-examine the deal. Work behind the scenes continues but there is very little that the project can now do to accelerate a decision being taken. It is highly likely that these delays make a 2025 commencement date very difficult to achieve but the project and DECC have been looking at contingency plans.    </v>
          </cell>
          <cell r="U53" t="str">
            <v xml:space="preserve">"The latest PAR (Sept 15) gave an amber DCA against delivery of the Initial Actions phase. The programme is moving toward closing the current phase of the programme (known as initial actions - reflecting the replanning needed after the last potential community withdrew) and entering a more delivery focused phase (community engagement and site evaluation phase) in 2017.From an IPA perspective the next key critical tasks are to look at how GDF governance and assurance fits into the wider new nuclear landscape and to help the programme transition to the next stage.  </v>
          </cell>
          <cell r="V53" t="str">
            <v xml:space="preserve">The PAR (Nov 15) gave a DCA of Amber.  The conclusion was that, despite good engagement by both sides,  consolidation is likely to slip beyond March by another couple of months and that a refreshed business case and revised benefits realisation plan needed to be written subsequently.  An assurance review is scheduled for August 2016 which will look at the recovery plan and updated business case, at which point we will seek to confirm that matters are back under control and that the DCA can be reduced.NDA Comment - A PAR took place as scheduled (2nd to 4th August 2016) per the note above. The DCA rating in the report issued to NDA was Amber.    </v>
          </cell>
          <cell r="W53" t="str">
            <v xml:space="preserve">The above assessment is supported.Whilst the timetable with respect to the planned strategic partner procurements is somewhat fluid at the moment, IPA are working with the programme, HMT and UKGI to agree the way forward and associated assurance. </v>
          </cell>
          <cell r="X53" t="str">
            <v>The Departmental assessment is supported. Following the recent assurance review a further short 1 day assurance review is planned for November to ensure that testing and go-live were successful.</v>
          </cell>
          <cell r="Y53" t="str">
            <v>As per Dept. above.</v>
          </cell>
          <cell r="Z53" t="str">
            <v>Programme Business Case was lodged with HMT on 10 May'16. Approval was received on 02 Aug 16. CO Strategic Support Team Pilot to assist the work up to the multi-channel procurements in place for Summer 2016.</v>
          </cell>
          <cell r="AA53" t="str">
            <v>As per Dept. above.</v>
          </cell>
          <cell r="AB53" t="str">
            <v>As per Dept. above.</v>
          </cell>
          <cell r="AC53" t="str">
            <v>A complex programme requiring effective management across a large number of key stakeholders (HMRC, Local Authorities, childcare providers). The programme has close links to HMRC’s Tax Free Childcare programme, which is building a joint online eligibility checker. The programme is rated red mainly because of the delay in publishing consultation documents on the new funding  model which was ready to go in May but was held up because it did not receive No. 10 go ahead to publish during the run up to the EU referendum or immediately afterwards. This consultation was finally published on 11 August and the Programme team now need to work through the implications of this delay and whether the implementation date of September 2017 is still achievable or what the contingency option might be. As well as revisiting the delivery plan, the focus of the programme in the next period will be on engagement with local authorities and childcare providers to encourage sufficient supply of high quality childcare places by September 2016.</v>
          </cell>
          <cell r="AD53" t="str">
            <v>PSBP1 - The programme is well underway. The programme continues to focus delivery planning and risk mitigation on projects at risk of not being completed by the December 2017 target. In the light of the ministerial steer that, although the target date remains focal, value for money should come first, the programme is able to plan more proportionately to manage delivery within budget. PSBP2 - An IPA assurance review in April 2016 found that the Programme had made reasonable progress since its amber/red rating in October 2016 and that successful delivery seemed feasible. There is inherent risk in terms of cost and schedule as the programme is still at an early stage and the refurbishment of blocks is less attractive to the market as compared to PSBP1, which is dealing with whole schools. But reasonable progress has been made on contractual frameworks, costs profiling, refurbishment and batching.</v>
          </cell>
          <cell r="AE53" t="str">
            <v>An IPA Assurance review in October 2015 found that delivery of the private finance element was highly likely to achieve the December 2017 delivery target. All five private finance batches have now reached financial close, which means that the private sector becomes responsible for most delivery issues. Eight schools are now open and construction is on site in a further 36.</v>
          </cell>
          <cell r="AF53" t="str">
            <v xml:space="preserve">Although an Amber/Green DCA was given by the Gate 4 review team earlier this year, the review took place before the windshear issues became apparent. The challenges facing the project team and the St Helena Government in finding a workable solution to this problem should not be underestimated. Work to collect appropriate meteorlogical data is almost complete following which a series of options will be presented to Ministers in November. The detail of those options is not yet known but there is likley to be a cost implication. In the meantime, the airport has not yet been formally handed over for operation.It is important to note that the airport is not closed to aircraft, indeed the airport has been used for 2 medevacs during the summer and can handle smaller 'business' jets without problem. The windshear issues do however, prevent commercial flights using B737s from landing safely given that there is no nearby diversionary airfield. </v>
          </cell>
          <cell r="AG53" t="str">
            <v xml:space="preserve">(IPA rating was Amber Red based on a stretch target that wasn't agreed and was prior to DCO approval, which was granted in May 2016). Construction works have begun and scheme is progressing. </v>
          </cell>
          <cell r="AH53" t="str">
            <v xml:space="preserve">The IPA review risk rating reflected challenges due to the tight programme timescales and further work required on the SOBC, including identifying and agreeing the benefits for the scheme and the wider corridor and robust analysis of options in order to down-select. The timescales currently stand. Work is progressing on the options and business case analysis. </v>
          </cell>
          <cell r="AK53" t="str">
            <v xml:space="preserve">Portfolio Review across the 6 Enhancement Programmes was Amber-Red. Programme Reviews to follow. This is the first quarter NR programmes have joined GMPP. </v>
          </cell>
          <cell r="AL53" t="str">
            <v xml:space="preserve">Portfolio Review across the 6 Enhancement Programmes was Amber-Red. Programme Reviews to follow. This is the first quarter NR programmes have joined GMPP. </v>
          </cell>
          <cell r="AO53" t="str">
            <v xml:space="preserve">IPA Review is due to take place in September. The scheme is currently in the options phase with the preferred route announcement planned for autumn 2016 to be aligned with consideration of the OBC. This will be followed by commencement of the development phase and then the DCO process. </v>
          </cell>
          <cell r="AP53" t="str">
            <v xml:space="preserve">Portfolio Review across the 6 Enhancement Programmes was Amber-Red. Programme Reviews to follow. This is the first quarter NR programmes have joined GMPP. </v>
          </cell>
          <cell r="AQ53" t="str">
            <v xml:space="preserve">Portfolio Review across the 6 Enhancement Programmes was Amber-Red. Programme Reviews to follow. This is the first quarter NR programmes have joined GMPP. </v>
          </cell>
          <cell r="AU53" t="str">
            <v xml:space="preserve">Portfolio Review across the 6 Enhancement Programmes was Amber-Red. Programme Reviews to follow. This is the first quarter NR programmes have joined GMPP. </v>
          </cell>
          <cell r="AW53" t="str">
            <v>We disagree with the programme. Following an AAP Review in February it was clear that the programme was making some progress and some interim benefits were being delivered. We agreed that the pace of the trajectoy was slow and unlikely to meet the deadkline of the end of 2017. However, ther AAP ssaw some evidence that the deadline would be extended and additional funding provided (CSR 15) and therefore whilst the programme may be late it could deliver. Further assurance will be provided  October 2016. We await the outcome of that assurance and the results of discussion with ministers in September before re-considering the DCA.</v>
          </cell>
          <cell r="AX53" t="str">
            <v xml:space="preserve">The intention to close care.data was discussed at the Programme Bard on 24/5/16. IPA, attending that bard, recognised the sounbd bass for programme close and was able to discuss draft cosure documents. With the scheduling of the closure and transfer review for 25/26 July, and the expectation of final closure accounts in early July, IPA is content to record a Amber rating. </v>
          </cell>
          <cell r="AY53" t="str">
            <v>The IPA agrees with the Amber DCA. The next Assurance Review will be a Gateway 4 and be held on 5 to 5 October, The key issue to be assessed is the transition plan to BAU, hereby the service will move across to PHE from DH.</v>
          </cell>
          <cell r="AZ53" t="str">
            <v>Delivery confidence remained Amber at 30 June.    Successful exit required sustained effort  but the team had established  a good picture of the exit plans of all organisations and provided CSC with an exit slot plan.  Contingency arrangements had been put in place for those organisations which will not exit by July and HSCIC had engaged with them to provide additional assistance and to arrange transition period service requests where appropriate.  A Gate 5 review was scheduled for July (and delivery confidence increased to amber/green at  that point)</v>
          </cell>
          <cell r="BA53" t="str">
            <v>We agree with the Department's assessment. The EU Exit vote has meant that the programme milestones are pauseed until Ministerial decisions are made at the end of Q2. Additionally, there are significant risks to the delivery of the £500m pa sustainable cost recovery. We are working with the Porogramme and IU to determine what can be done to reduce risk and improve chances of success. This has included the extension of the programme to March 2018.</v>
          </cell>
          <cell r="BB53" t="str">
            <v>Delivery confidence remained Amber at the end of Q1.  In response to the Gate 5 review in December 2015, the team put together a detailed plan for phase 4 and now have a very clear view of what needs to be done.  Agreement has now been reached with  the Pharmaceutical Services Negotiating Committee on piloting Phase 4 .</v>
          </cell>
          <cell r="BC53" t="str">
            <v>The programme was rated 'amber/green' in the last Gate 5 review in April 2015, and is currently awaiting the next Gate 5 in July 2016, at which point the progress and benefits realisation can be reassessed, and a path to GMPP exit confirmed. Programme resources are looking in a better position, although it will take some time to bring new staff up to speed.</v>
          </cell>
          <cell r="BD53" t="str">
            <v xml:space="preserve">The Programme recognises, and is managing, the challenges it faces in terms of amount of activity and limited time to conclude negotiations and transition away form the current contract. This includes completing and obtaining approval for the Full Business Case. The amount of work, and limited time, lead to the AR rating however.   </v>
          </cell>
          <cell r="BE53" t="str">
            <v>Delivery confidence remains Amber.  HMT have  now approved the  Full Business Case subject to conditions being met principally around evidence of the impact on the criminal justice system.  DH are organising an assessment meeting at which we will agree the data and scope of the next assurance.  NHS would like to close the programme after the next assurance so the terms of reference for the next review will need to address whether successful delivery of  the programme's aims is achievable through closure of the programme and delivery though business as usual.</v>
          </cell>
          <cell r="BF53" t="str">
            <v xml:space="preserve">Following a recent Gate 2 review (returning an amber rating), this programme is considered amber.  This portfolio of programmes has complex governance arrangements and is operating with many dependencies throughout the Health Portfolio, not least to care.data and the Data Guardian Review (undertaken end of 2015 but still to be publicised).  </v>
          </cell>
          <cell r="BG53" t="str">
            <v>We agree with the Department's DCA. We will be conducting a review in the autumn to ascertain whether the programme is back on track and will meet it objectives to time, money and outcomes.</v>
          </cell>
          <cell r="BH53" t="str">
            <v>Delivery confidence remains Amber/Green.  IPA will be meeting DH and the programme team in August to discuss scope and timing of next assurance which should take place by the end of the year.</v>
          </cell>
          <cell r="BI53" t="str">
            <v xml:space="preserve">Delivery confidence remains Amber/Green and the programme is expected to exit GMPP in Q3, subject to a satisfactory Gate 5 review. This review had been put on hold whilst IBM was reviewing the scope of the second phase of the contract and a new assessment meeting to agree timing and scope of review will take place in November. </v>
          </cell>
          <cell r="BJ53" t="str">
            <v>Cabinet Office approvals have caused delays in recent months, resulting in several short term extensions to the contract, in turn restricting the capacity of the Programme to forward plan for beyond the end of the year.  The link to the wider NIB strategy work streams, and transition from eRS to ‘Digital Referrals’ under Domain F (Elective Care) is not yet clear</v>
          </cell>
          <cell r="BK53" t="str">
            <v>The recent February NHSmail 2 AAP returned an Amber/Red DCA.  There were risks to the assurance of the technical design, which given the current timescales the programme has not had time to address, risk to the plan and challenging resources.  There is a challenging path to delivery, however MPA is working regularly with the programme and is up to speed on project activities.  Key milestones will be met over the coming month(s) which will confirm a reduction in DCA to Amber, and eventually Amber/Green.</v>
          </cell>
          <cell r="BL53" t="str">
            <v xml:space="preserve">Notwithstanding changes to the delivery approach as outlined in the OBS addition, the IPA is concerned that the new solution may not be operational before the expiry of the current contact in July 17. Moving the technology components to ITIS makes sense and reduces risk to this programme but the dependency needs to be managed as well as delivering the hybrid sense model. </v>
          </cell>
          <cell r="BM53" t="str">
            <v>The April PVR rated the programme at Amber - proceed with recommendations.  The programme is now taking the recommendations forward although progress has been slow due to the length of time needed to on-board a new Programme Director (who started in July).  Programme team are now working on a business case and IPA working with them on an integrated assurance and approvals plan.</v>
          </cell>
          <cell r="BN53" t="str">
            <v>Delivery confidence remains Amber/Green.  The programme team are now working up a detailed Integrated Assurance and Approvals Plan following a programme workshop attended by IPA, HMT, GDS, DH, Govt Property Unit.</v>
          </cell>
          <cell r="BO53" t="str">
            <v>We agree with the Department's narrative and an AAP will be held in October to re0assess the DCA and progress made against the recommendations from the last review in May 2016.</v>
          </cell>
          <cell r="BP53" t="str">
            <v>Gov Co ready for incorporation and tooling migration in progress, but challenging to secure 680 staff transfers prior to exiting HP contract in March 2017</v>
          </cell>
          <cell r="BQ53" t="str">
            <v>About to tackle the (1 million plus) small and micro employers, that will have different compliance challenges to larger employers, through to 2018</v>
          </cell>
          <cell r="BR53" t="str">
            <v>Close to closure: programme has been operational since June 2014 and now operates as Business as Usual – now closing cases on the legacy schemes</v>
          </cell>
          <cell r="BS53" t="str">
            <v xml:space="preserve">Programme making good progress, but operating model and OBC yet to be approved (expected via MPRG early autumn). Incoming PD has commissioned a deliverability assessment to test current planning assumptions to ensure the programme can deliver against its objectives. Initial findings will be shared with the Programme Board in July. </v>
          </cell>
          <cell r="BT53" t="str">
            <v>Good progress being made, but this programme does not deliver the entirety of DWP’s fraud and error reductions target</v>
          </cell>
          <cell r="BU53" t="str">
            <v>Programme making good progress on crown hosting and cloud delivery - 1st service being setup, but only just started operating formal governance structures</v>
          </cell>
          <cell r="BV53" t="str">
            <v>Close to closure, as the programme has been operational since April 2016 and now operates as Business as Usual – HMRC reconciliation is the only outstanding issue</v>
          </cell>
          <cell r="BW53" t="str">
            <v>Having considered the business case for continuing with Full PIP Rollout (to the three year plan proposed by IPA), provider capacity to deliver, and the value for money of contracts, the Chancellor recently agreed that DWP could sign contracts with the Assessment Providers. Approval was conditional on DWP agreement to rigorously manage PIP spending as roll out continues and to develop an Operational Improvement Plan, to ensure that costs do not rise any further, establishing robust processes for monitoring AME risks, and developing options to counter any forecast increases. Moving to Business as Usual operational delivery, but progress is monitored via regular senior officials meeting to track and discuss performance data.
Only minor programmatic delivery remaining (implementation of the Operational improvement Plan and introduction of the Assessment Tool PIPAT), as a result IPA will reduce focus on this programme and leave centre monitoring to the Implementation Group and HMT.</v>
          </cell>
          <cell r="BX53" t="str">
            <v>Chancellor recently agreed to a package of slightly revised summer Budget 15 welfare commitments and UC delivery timetable.  As a result, in terms of delivery this will mean that transition (national rollout of UC digital service) will end in October 2018 (3 months later than originally planned), and the migration schedule for closing legacy benefits (previously June 2018 through to March 2021) will be delayed by 12 months, from June 2019 through to March 2022. Overall, these changes would cost over £2bn AME over the forecast period (16/17-20/21) and about £250m DEL.
Digital service started national rollout as expected in May 2016, and early indications are that the service is being well received by claimants and staff alike, although telephony volumes are still higher than expected, success rate of proving identity via Verify is lower than expected, as is the level of ‘straight through’ automation of payment.
CEO CS attended the DWP ExCo on 25th July to discuss a range of topics, including UC.
The IPA Health Check will focus on the revised delivery plan to (a) assess progress and performance of the digital service so far (around 25 sites by then), and (b) assure the realism of the revised delivery plan for both the remainder of the digital rollout and DWP’s early planning for migrating claimants from legacy benefits onto UC.</v>
          </cell>
          <cell r="BY53" t="str">
            <v>The continuing delays caused by the contractor failing to meet the required quality levels remains a concern but the SRO continues to invest additional specialist resource on the ground in Abuja in order to maintain pressure on the contractor. The SRO herself has made additional visits to Nigeria to both check on progress and maintain pressure on the contractor to deliver a quality build.  While the date for the occupation of the building has slipped, the  project still remains on target to finish on time. The postponed Gate 4 review is being scheduled for Nov 16. Amber DCA is appropriate at this time.</v>
          </cell>
          <cell r="BZ53" t="str">
            <v xml:space="preserve">The decline in the DCA to AMBER for this project is appropriate and reflects the aditional challenges facing the team as they get ready to sign contract on 17 Aug. A good relationshipwith the supplier has seen the necessary transition work undewray ahead of the formal contract signature. This remains a well run project which, despite a few approval hurdles, will see the new service ready to go live on 1 Sep 16.The prject will exit GMPP at the end of 2016/17, but will be subject to a benefits realisation review in autumn 2017. </v>
          </cell>
          <cell r="CA53" t="str">
            <v xml:space="preserve">IPA considers AMBER an approporiate DCA for this challenging programme. It remains well run and despite delays to some of the sub projects, remains on target to complete on time. This programme has benefitted from following a disciplined approach backed up with strong engagement with the centre. This has ensured that the route to achieiving the various approvals has been largely troublefree. This approach continues despite the FBC stage having been reached. The AMBER DCA is approporiate given the cultural change that this programme is bringing to FCO and the challenge tht the team face in changing that culture. It also reflects the risks posed by the delays exerienced to early delivery milestones. </v>
          </cell>
          <cell r="CB53" t="str">
            <v xml:space="preserve">The serious error by the contractor could not have been foreseen by the department,  however the recovery action put in place by FCO  has  mitigated the effects as far as was possible. Although the issue has cost FCO approx £2m, the project will still come in marginally under budget thanks to the careful planning by the previous SRO who had provided for just this sort of occurence. While the has a formal close date of Apr 16, it will remain on GMPP until the litigation issue is concluded.  Planning is underay to schedule both the Exit and Gate 5 reviews. </v>
          </cell>
          <cell r="CC53" t="str">
            <v>IPA agrees with the programme's assessment of delivery confidence and the reasoning behind this.</v>
          </cell>
          <cell r="CD53" t="str">
            <v>IPA agrees with the projects assesment</v>
          </cell>
          <cell r="CE53" t="str">
            <v>IPA agrees with the projects assesment</v>
          </cell>
          <cell r="CF53" t="str">
            <v xml:space="preserve">IPA agrees with the projects assesment </v>
          </cell>
          <cell r="CG53" t="str">
            <v>The programme continues to report good progress and a competition is planned to set up new commercial arrangements for programme and technical support.  A PAR review in September will look at planning and progress towards the sustainment function as well as the deliverability of outstanding projects.</v>
          </cell>
          <cell r="CH53" t="str">
            <v>Adelphi was part of the ISSC2 Shared Services Centre.  However, slippages in the central programme have led to a commercial renegotiation and Home Office seeking a separate Oracle upgrade to Oracle Fusion.  Whilst a new plan is being formulated, the programme is at Reset status.</v>
          </cell>
          <cell r="CI53" t="str">
            <v>Delivery confidence has slipped to Amber Red because of a commercial issue with the supplier on the IT Platform work, the programme are confident that this can be fixed with a new, better arrangement.  The new programme to look at all Detection services at the Border must not be allowed to suck key resources to the detriment of the Cyclamen programme.</v>
          </cell>
          <cell r="CJ53" t="str">
            <v xml:space="preserve">The timescale for completion of the Crown Hosting (Official and Secret) remains uncertain.Advanced Freight Targeting Capability (AFTC)’s next release, planned for end June has slipped due to the re-assignment of DevOps resources to support the Border Crossing pilot. We anticipate a successful Border Crossing pilot at Southampton Airport commencing 28th July that should provide lots of lessons for the national rollout. </v>
          </cell>
          <cell r="CK53" t="str">
            <v>DBS remain confident the solution can be delivered despite the setback with the June User Assurance Testing.  The programme has stated that Tata Consulting Services (TCS) has fixed the majority of defects and they are working with TCS to mitigate the impact of the associated delay to testing. Revised commercials have yet to be agreed with the supplier to take account of the cost of delays. The revised DBS business case is being revised and presented to the Home Office Portfolio Investment Committee in July.The next PAR of the programme has been postponed until the end of October at the request of the programme.The programme must be ready to implement a new Basics service from 1 January as the service provided by Disclosure Scotland is due to end this year.</v>
          </cell>
          <cell r="CL53" t="str">
            <v>A recent PAR review of two of the key additional procurements gave an Amber rating.  Activities and deliverables are being fine tuned by the programme particularly for Motorola and EE.  Whilst the programme remains broadly on track, there remain lots of challenges ahead during testing and transition.</v>
          </cell>
          <cell r="CM53" t="str">
            <v>A recent Gate PAR awarded the Programme an Amber/Green rating citing, a good shared understanding of the scope, mature delivery approach and very good Programme management team.</v>
          </cell>
          <cell r="CN53" t="str">
            <v>An Assurance of Action Plan (AAP) review in August found the programme to have improved to an Amber Delivery Confidence Assessment rating following the programme reset.  The revised plan has suitable contingency and is now much more realistic than the original plan.  However, further revisions may be required to accommodate any changes required associated with Brexit.</v>
          </cell>
          <cell r="CO53" t="str">
            <v>The Programme was awarded an Amber delivery confidence rating in a recent Gateway review. It was described as a well-run programme that was currently managing delivery and risks in an effective fashion.</v>
          </cell>
          <cell r="CP53" t="str">
            <v>An updated Business Case shows greater clarity of the scope of the programme (and the interdependency with Smarter Working), along with improved plans, risks, issues and dependency management and a stronger emphasis on Programme Governance and Communications. Networks, including WAN and LAN, have all now been transitioned. Decommissioning events under the Contain contract with Atos have now started. Service Integration is on track to have transitioned before January 2017.  Decommissioning End User Device service lines will not deliver by January 2017 as the new device rollout will not now complete until late 2017, so negotiations with Fujitsu are needed to allow for them to supply reduced services; this has moved some programme costs out in to 2017/18.  There is an interim Programme Director in place and good succession planning is needed for this key role.  Capacity and Capability issues remain for the future and the Home Office needs to be wary of having too much reliance on contractors for programme roles.</v>
          </cell>
          <cell r="CQ53" t="str">
            <v xml:space="preserve">IPA agrees with the SRO’s assessment. A number of identified issues have emerged, requiring management attention. The delay to CM3 should be  mitigated as far as possible to prevent any knock on effects on subsequent aircrafts. </v>
          </cell>
          <cell r="CR53" t="str">
            <v>IPA agrees with the SRO’s assessment. Airseeker has been managed well by the SRO and programme team. The programme is on a positive trajectory to FOC in 2017. The IPA will be undertaking a review of the programme in early July to assess the programmes readiness for closure and EXIT of the GMPP.</v>
          </cell>
          <cell r="CS53" t="str">
            <v>The programme continues to make good progress with IPA support. The commercial issues identified in the June 16 PAR remain a concern but the IPA are satisfied the SRO has these in hand.</v>
          </cell>
          <cell r="CT53" t="str">
            <v>The gateway review completed on 29th July confirmed the programme continues to have a significant contractual challenge with LM and Babcock’s, CO Complex transactions team is engaged in DE&amp;S with the intention of resolving the issues around demonstration in Autumn 16 and move to manufacture in 2017. There will be cost and schedule delay so it will be essential to reassess VFM before making a main gate decision. IPA and HMT remain in close contact.</v>
          </cell>
          <cell r="CU53" t="str">
            <v>This early engagement programme is progressing toward a contact down select for its assessment phase in Oct 2016, HMT and IPA are fully engaged and will continue to support the army team until a contract for the assessment phase is placed.</v>
          </cell>
          <cell r="CV53" t="str">
            <v xml:space="preserve">The programme remains deliverable, with strong leadership and sound engagement with relevant senior MoD stakeholders.  There are a number of areas that require continued management attention. In particular, as a consequence of required efficiency savings measures, the programme is now left with no opportunity for further slippage to the current schedule or to absorb further MoD savings measures without risking 2019 delivery. </v>
          </cell>
          <cell r="CW53" t="str">
            <v>As supported by IPA's May review of the programme, our delivery confidence assessment for ARDP has been uplifted to Amber.  
With clear direction and vision from the Chief of General Staff, and appointment of a new military Director of Reserves as Programme Director, the IPA now considers this to be a
unified and well-led programme.  The IPA believes recent revisions to in-year targets and the trained strength definition are challenging but feasible.  It is important that the programme doesn't lose momentum now that these changes have been approved by Ministers, and there is no indication that this is the case currently.</v>
          </cell>
          <cell r="CX53" t="str">
            <v>The programme remains a serious concern, current work is focused on the options for submarine delivery organisation and the contractual arrangements needed to incentivise the monopoly suppliers.  I have agreed with the SRO we need to conduct a PAR in 2017 to assess progress made and prepare for the next decision concerning boats 5-7.</v>
          </cell>
          <cell r="CY53" t="str">
            <v>IPA and NAO are co-ordinating assurance activity focused on assuring the critical path to IOC Carrier Strike. Once the QEC, F35B and Crowsnest report in Q4 16 the SRO has agreed that we carry out a piece of cross portfolio assurance, likely to be based on a PVR workshop.</v>
          </cell>
          <cell r="CZ53" t="str">
            <v>The SRO and IPA have reviewed the action plan following the last gateway review and agreed the Complex weapons portfolio is on track and starting to see the benefits of the refined governance model agreed with DG Fin.</v>
          </cell>
          <cell r="DA53" t="str">
            <v xml:space="preserve">The IPA agrees with the assessment of the SRO. The programme has faced a lot of challenge in the last few quarters. It comes as no surprise there is some slippage to the right. However the implications should be planned for and managed with stakeholders. </v>
          </cell>
          <cell r="DB53" t="str">
            <v>Core Production Capability has recently submitted a review note showing a breach of approval within its funding envelope and against its delivery schedule. The programme is being re-baselined and IPA are working to engage the programme team to ascertain what support they require. An AAP will be conducted in Q4 16, and a PAR before future funding decisions. IPA will also need to ensure governance of CPC is aligned within the wider DG Nuc review.</v>
          </cell>
          <cell r="DC53" t="str">
            <v xml:space="preserve">The IPA commends the programme on successfully achieving MGBC.  The focus is now on securing D&amp;M contract and working with the supplier to obtain HMRC's final ruling on VAT liability. The programme sought expert advice and made mitigations within RIC to cover the equipment part of VAT. There is a capability gap and the programme must work closely with partners to ensure this does not increase. </v>
          </cell>
          <cell r="DD53" t="str">
            <v>The CES project continues to make good progress with a successful IGBC achieved in Spring 16. Because of this stable performance and because of resource issues within IPA the expected assurance review has not yet taken place. However, following the issue of the Information Note in Jul/Aug 16 IPA will re-engage with the SRO and DPAS in order to schedule forward looking assurance. This is all the more important with the proposal to establish a potentially wider Crypto Key programme. The A/G DCA is appropriate at this time.</v>
          </cell>
          <cell r="DE53" t="str">
            <v>Following the IGBC submission the MOD IAC gave approval to proceed, subject to specific conditions. This focus by IAC on the SQEP and capability building issues is encouraging given that this is a recurring theme currently in several MOD projects and programmes. While there has clearly been good progress made the SRO following the RED rated PVR in Spring 16, IPA considers the project to be Amber/Red at present pending the scheduled AAP review in Sep 16, which will hopefully confirm the progress and the SRO’s own DCA assessment.</v>
          </cell>
          <cell r="DF53" t="str">
            <v>This programme remains Amber/Red while the MOD resolve the governance issues between Army HQ (SRO) and JFC (main budget holder). IPA have involved DG in  and MILCAP to resolve these issues and are awaiting a response from MOD.</v>
          </cell>
          <cell r="DG53" t="str">
            <v>The programme remains on track, the full impact of the shift in exchange rates is still to be quantified but is likely to be significant given the dollar value of each aircraft. The next assurance activity is a PAR in Oct 16 which will test the critical path to IOC Carrier Strike.</v>
          </cell>
          <cell r="DH53" t="str">
            <v>At the snapshot date for this return (30 Jun) the IPA review had not been completed and the therefore the IPA assessment for this review reflects that time period. While the SRO’s assessment of progress made is recognised by IPA, concern remains that the underpinning ICT solution would not be fully effective on time, hence the Amber DCA. This was to be tested at the IPA review at the end of July 16.  While the LCST programme was expected to exit GMPP during 16/17, this position will be reviewed once the review report has been produced.</v>
          </cell>
          <cell r="DI53" t="str">
            <v xml:space="preserve">The IPA agrees with the assessment of the SRO. There are issues requiring management attention and collaboration between the programme and partners in the MoD. However, the overall programme remains deliverable. The IPA will be undertaking a review of the programme in early July to assess the impact of the delay on the programme and available capability to deliver. </v>
          </cell>
          <cell r="DJ53" t="str">
            <v xml:space="preserve">The continuing challenges faced by the project team and outlined by the SRO in his assessment have resulted in MARSHALL being elevated to IPA Tier 2 status. While the mitigation work is underway and has identified a way forward to achieve IOC, IPA will, in concert with DPAS, look to bring forward the planned assurance. The risk level currently faced means that an Amber DCA is appropriate at this time. </v>
          </cell>
          <cell r="DK53" t="str">
            <v xml:space="preserve">The IPA supports the interim appointment of the new CDP as SRO. In response to the recommendations made by the Review Team, the IPA agreed with the programme, an action plan. The programme aspires to have respond to the recommendations in Q2. Once the IPA is satisfied the programme has sufficiently responded to the recommendations, GMPP EXIT planning will resume. </v>
          </cell>
          <cell r="DL53" t="str">
            <v>The PAR for this project was originally planned to take place in Jun 16. Following discussions with the SRO a 3 month delay was agreed in order for the project to conduct the critical Beta phase testing. In delaying the review, IPA will have a better understanding from the independent review team as to the overall deliverability of this challenging project. The SRO and his team are working hard to ensure the ATLAS consortium delivers its obligations under the agreed contract. The PAR in Aug 16 will validate the IPA DCA assessment of Amber.</v>
          </cell>
          <cell r="DM53" t="str">
            <v>The programme remains a serious concern, the latest gateway review highlighting issues with information flows and disclosure within the programme and the behaviour of individuals and organisations across the enterprise. IPA will be meeting the SRO in the next month to review the action plan to improve DCA.</v>
          </cell>
          <cell r="DN53" t="str">
            <v>This the first quarter that Poseidon has appeared on the GMPP. It coincides with the transfer of responsibility for the project to Air Command from JFC. IPA will be engaging with the new SRO and his/her team and will schedule forward looking assurance as appropriate. The IPA DCA assessment of Amber reflects the SRO’s initial GMPP assessment, pending a greater IPA understanding of the project.</v>
          </cell>
          <cell r="DO53" t="str">
            <v>This the first quarter that Protector has appeared on the GMPP. It coincides with the transfer of responsibility for the project to Air Command from JFC. IPA will be engaging with the new SRO and his team and will schedule forward looking assurance as appropriate. The IPA DCA assessment of Amber reflects the SRO’s initial GMPP assessment, pending a greater IPA understanding of the project.</v>
          </cell>
          <cell r="DP53" t="str">
            <v>The programme remains on track with an expectation that Queen Elizabeth will leave Rosyth for sea trials in March 17. Prince of Wales remains around 9 months ahead of schedule. Current financial analysis suggests a financial risk of up to £100m, which is being managed closely. The next assurance activity is a PAR in Sept 16 which will test the critical path to IOC Carrier Strike.</v>
          </cell>
          <cell r="DQ53" t="str">
            <v xml:space="preserve">IPA agrees with the SRO’s assessment. There is ongoing are concerns of availability of platforms but the project team and contractor continue to monitor the situation well. The programme should work closely with the 'Weapon Thread' (WT) team to ascertain how WT will support the capability. To ensure there is no delay to the programme and exploitation of SFU capability. </v>
          </cell>
          <cell r="DR53" t="str">
            <v>The programme remains a serious concern, current work is focused on the options for submarine delivery organisation and the contractual arrangements needed to incentivise the monopoly suppliers.  I will be meeting the SRO this week to discuss the support IPA, HMT and UKGI can offer.</v>
          </cell>
          <cell r="DS53" t="str">
            <v>The IPA agrees with the assessment of the SRO. Achieving significant performance improvement for an enterprise on this scale remains a significant challenge.</v>
          </cell>
          <cell r="DT53" t="str">
            <v>The T26 programme remains RED while it is re-scoped to the 8 ship programme following SDSR15. We have with Navy Command initiated an Independent Readiness review, chaired by Sir Robert Walmsley which should report in Jan 17, HMT, IPA and the SRO will steer the review and the output will inform an MPRG in April 17.</v>
          </cell>
          <cell r="DU53" t="str">
            <v>The project is on track to deliver FOC 1 in March 17, the key challenge is the final deployment model following Army 2020 refine which is due to report in Sept 16.</v>
          </cell>
          <cell r="DV53" t="str">
            <v xml:space="preserve">IPA agrees with the SRO’s assessment. The programme has responded to the cracking tail rotor blade issue. At the same time other issues have developed, the DAS capability and LAH manning, thus reducing confidence to Amber. The programme is on track to deliver it's fina' aircraft in the next quarter. Management attention on the identified issues will be needed in the following quarters. </v>
          </cell>
          <cell r="DW53" t="str">
            <v xml:space="preserve">The project remains on track to open for its first inmates in early 2017. However changing requirements from the new Justice Secretary around Prison Reform potentially could raise new issues. A new SRO will be taking up post during the next quarter. </v>
          </cell>
          <cell r="DX53" t="str">
            <v xml:space="preserve">Programme was recently subject to G0 Review that awarded an Amber/Red DCA based on evidence that at the current rate of delivery the Programme will by August 18 have run out of funding and only delivered 65% of its scope. An AAP is planned for </v>
          </cell>
          <cell r="DY53" t="str">
            <v>Programme has closed and a Gate 5 is planned for October 16</v>
          </cell>
          <cell r="DZ53" t="str">
            <v>With HMT and Manzoni/CO approval to go back to the market for Lot 3 the DCA has improved. Contractual changes for the other three existing contracts have been also agreed. However, there still remains considerable risk until the Lot3 proposals are assessed, particularly around meeting evidential requirements and tag integration with Lot 2 (software). Project resourcing particularly the PMO is being addressed through buying in resources but  remains a concern until those posts are effective.</v>
          </cell>
          <cell r="EA53" t="str">
            <v xml:space="preserve">A PAR review in May again highlighted a number of strategic issues and risks to the sucessful outcome of the programme. Although transition is still progressing unless the delivery of the resultant changes is managed the programme will not achieve what it. An AAP is scheduled for October </v>
          </cell>
          <cell r="EB53" t="str">
            <v>The Programme is in the Process of rebaseling in line with direction from the March MPRG - A recent stocktake meeting chair by Tony Meggs identified that appropriate progress was being made. However, the  Programme complexity and a lack of clear progress in some areas means that DCA will remain Amber/Red - A MPRG PAR is planned for week of 26th Sept - an MPRG is planned for the week of 7th November.</v>
          </cell>
          <cell r="EC53" t="str">
            <v>IPA Agree with the Departments position - G5 to be managed by MoJ and is currently planned for the week of the 17th October 16</v>
          </cell>
          <cell r="ED53" t="str">
            <v>IPA Agree with the Departments position - G5 to be managed by MoJ and is currently planned for the week of the 7th November 16</v>
          </cell>
          <cell r="EE53" t="str">
            <v>Rollout is now progressing sucessfuly and no major concerns exist. A Gate 5 is planned for the Autumn, managed by MOJ,  after which this project will close down</v>
          </cell>
          <cell r="EF53" t="str">
            <v>This programme is now effectively closed and has gone live. The financial benefits have been delivered and the recent Gate 0/5 made no recommendations. This will be its last GMPP report</v>
          </cell>
          <cell r="EG53" t="str">
            <v>The recent Gate 4 identified a number of key issues that would, if not addressed, impact on the sucessful deleivery of the Rainsbrook STC transition to the new contracts and operating regeime and benefits that are envisaged. Ongoing challenges at Medway STC following a BBC exposure of inappropraite behavoiur by the current supplier and the urgent need to address these have further added (unplanned) workload on the small project team, at a time when a review of the future of YJB is awaited. A unplanned and unforessen need to change the SRO during this period has again added a level risk.</v>
          </cell>
          <cell r="EH53" t="str">
            <v>The project remains at risk with a level of uncertainty over its future whilst strategic matters are being resolved with the ISS2 programme managed by the Cabinet Office</v>
          </cell>
          <cell r="EI53" t="str">
            <v>Delivery is to be streamlined by dedicated theme delivery leads, supported by theme design leads and theme change leads. Work is ongoing to embed a project delivery framework and supporting processes and documentation.  NCA need to ensure that the changes delivered by the programme are transformational rather than tactical and that the programme will be able to point to clear deliverables from the 16/17 expenditure that make a measurable positive impact to NCA operations</v>
          </cell>
          <cell r="EJ53" t="str">
            <v>IPA agrees with the SRO's assessment. The project has developed plans and progressed well in its response to the Review Teams findings. The programme should maintain this momentum in order to steer the programme fully back on track</v>
          </cell>
        </row>
        <row r="54">
          <cell r="BD54" t="str">
            <v>New HSCN SRO appointed June 2016 as part of Paperless 2020 Programme</v>
          </cell>
          <cell r="CG54" t="str">
            <v>to be completed by the MPA</v>
          </cell>
          <cell r="CH54" t="str">
            <v>to be completed by the MPA</v>
          </cell>
          <cell r="CK54" t="str">
            <v>to be completed by the MPA</v>
          </cell>
          <cell r="CL54" t="str">
            <v>to be completed by the MPA</v>
          </cell>
          <cell r="CM54" t="str">
            <v>to be completed by the MPA</v>
          </cell>
          <cell r="CN54" t="str">
            <v>to be completed by the MPA</v>
          </cell>
          <cell r="CP54" t="str">
            <v>to be completed by the MPA</v>
          </cell>
        </row>
        <row r="55">
          <cell r="B55" t="str">
            <v xml:space="preserve"> Odgers</v>
          </cell>
          <cell r="C55" t="str">
            <v>Vaughan</v>
          </cell>
          <cell r="D55" t="str">
            <v>Fox</v>
          </cell>
          <cell r="E55" t="str">
            <v>Manson</v>
          </cell>
          <cell r="F55" t="str">
            <v>Bulger</v>
          </cell>
          <cell r="G55" t="str">
            <v>Rhys Williams</v>
          </cell>
          <cell r="H55" t="str">
            <v>Jaspert</v>
          </cell>
          <cell r="I55" t="str">
            <v>Ferguson</v>
          </cell>
          <cell r="J55" t="str">
            <v>Mann</v>
          </cell>
          <cell r="K55" t="str">
            <v>Chinn</v>
          </cell>
          <cell r="L55" t="str">
            <v>Smith</v>
          </cell>
          <cell r="M55" t="str">
            <v>Mann</v>
          </cell>
          <cell r="N55" t="str">
            <v>Staff</v>
          </cell>
          <cell r="O55" t="str">
            <v>Townsend</v>
          </cell>
          <cell r="P55" t="str">
            <v>Rossington</v>
          </cell>
          <cell r="Q55" t="str">
            <v>Townsend</v>
          </cell>
          <cell r="R55" t="str">
            <v>Townsend</v>
          </cell>
          <cell r="S55" t="str">
            <v>Serota</v>
          </cell>
          <cell r="T55" t="str">
            <v>Robson</v>
          </cell>
          <cell r="U55" t="str">
            <v>McDonough</v>
          </cell>
          <cell r="V55" t="str">
            <v>Simper</v>
          </cell>
          <cell r="W55" t="str">
            <v>Lutwyche</v>
          </cell>
          <cell r="X55" t="str">
            <v>Walker</v>
          </cell>
          <cell r="Y55" t="str">
            <v>Grimshaw</v>
          </cell>
          <cell r="Z55" t="str">
            <v>HOWES</v>
          </cell>
          <cell r="AA55" t="str">
            <v>Allison</v>
          </cell>
          <cell r="AB55" t="str">
            <v>Hendry</v>
          </cell>
          <cell r="AC55" t="str">
            <v>Stephenson</v>
          </cell>
          <cell r="AD55" t="str">
            <v xml:space="preserve">Green   </v>
          </cell>
          <cell r="AE55" t="str">
            <v>Green</v>
          </cell>
          <cell r="AF55" t="str">
            <v>Gordon</v>
          </cell>
          <cell r="AW55" t="str">
            <v>Mather</v>
          </cell>
          <cell r="AX55" t="str">
            <v>O'Connor</v>
          </cell>
          <cell r="AY55" t="str">
            <v>Macnaught</v>
          </cell>
          <cell r="AZ55" t="str">
            <v>Denwood</v>
          </cell>
          <cell r="BA55" t="str">
            <v>Massey</v>
          </cell>
          <cell r="BB55" t="str">
            <v>Jefferson</v>
          </cell>
          <cell r="BC55" t="str">
            <v>Watson</v>
          </cell>
          <cell r="BD55" t="str">
            <v>Denwood</v>
          </cell>
          <cell r="BE55" t="str">
            <v>Roughton</v>
          </cell>
          <cell r="BF55" t="str">
            <v>Wheeler</v>
          </cell>
          <cell r="BG55" t="str">
            <v>Shirley-Quirk</v>
          </cell>
          <cell r="BH55" t="str">
            <v>Wheeler</v>
          </cell>
          <cell r="BI55" t="str">
            <v>Larner</v>
          </cell>
          <cell r="BJ55" t="str">
            <v>Firman</v>
          </cell>
          <cell r="BK55" t="str">
            <v>Eccles</v>
          </cell>
          <cell r="BL55" t="str">
            <v>Denham</v>
          </cell>
          <cell r="BM55" t="str">
            <v>El-Sayed</v>
          </cell>
          <cell r="BN55" t="str">
            <v>Gleave</v>
          </cell>
          <cell r="BO55" t="str">
            <v>Sahota</v>
          </cell>
          <cell r="BP55" t="str">
            <v>Mckinnon</v>
          </cell>
          <cell r="BQ55" t="str">
            <v>Clark</v>
          </cell>
          <cell r="BR55" t="str">
            <v>Park</v>
          </cell>
          <cell r="BS55" t="str">
            <v>Gosden</v>
          </cell>
          <cell r="BT55" t="str">
            <v>Fundrey</v>
          </cell>
          <cell r="BU55" t="str">
            <v>Villamil</v>
          </cell>
          <cell r="BV55" t="str">
            <v>Pattison</v>
          </cell>
          <cell r="BW55" t="str">
            <v>Moore</v>
          </cell>
          <cell r="BX55" t="str">
            <v>Couling</v>
          </cell>
          <cell r="BY55" t="str">
            <v>Arnold</v>
          </cell>
          <cell r="BZ55" t="str">
            <v>Sherriff</v>
          </cell>
          <cell r="CA55" t="str">
            <v>Martin-Reynolds</v>
          </cell>
          <cell r="CB55" t="str">
            <v>Arnold</v>
          </cell>
          <cell r="CC55" t="str">
            <v>Lodge</v>
          </cell>
          <cell r="CD55" t="str">
            <v>Dearnley</v>
          </cell>
          <cell r="CE55" t="str">
            <v>Lodge</v>
          </cell>
          <cell r="CF55" t="str">
            <v>Lodge</v>
          </cell>
          <cell r="CG55" t="str">
            <v>Alcock</v>
          </cell>
          <cell r="CH55" t="str">
            <v>Witty</v>
          </cell>
          <cell r="CI55" t="str">
            <v>Luxford</v>
          </cell>
          <cell r="CJ55" t="str">
            <v>Duffy</v>
          </cell>
          <cell r="CK55" t="str">
            <v>Downey</v>
          </cell>
          <cell r="CL55" t="str">
            <v>Webb</v>
          </cell>
          <cell r="CM55" t="str">
            <v>Webb</v>
          </cell>
          <cell r="CN55" t="str">
            <v>Wells</v>
          </cell>
          <cell r="CO55" t="str">
            <v>Spencer</v>
          </cell>
          <cell r="CP55" t="str">
            <v>Wilkinson</v>
          </cell>
          <cell r="CQ55" t="str">
            <v>LEE</v>
          </cell>
          <cell r="CR55" t="str">
            <v>Gale</v>
          </cell>
          <cell r="CS55" t="str">
            <v>Gaunt</v>
          </cell>
          <cell r="CT55" t="str">
            <v>Gaunt</v>
          </cell>
          <cell r="CU55" t="str">
            <v>Gaunt</v>
          </cell>
          <cell r="CV55" t="str">
            <v>Dickinson</v>
          </cell>
          <cell r="CW55" t="str">
            <v>Nicholas Patrick Carter</v>
          </cell>
          <cell r="CX55" t="str">
            <v>Hodgson</v>
          </cell>
          <cell r="CY55" t="str">
            <v>Poffley</v>
          </cell>
          <cell r="CZ55" t="str">
            <v>Morris</v>
          </cell>
          <cell r="DA55" t="str">
            <v>Tulett</v>
          </cell>
          <cell r="DB55" t="str">
            <v>Adams</v>
          </cell>
          <cell r="DC55" t="str">
            <v>Briers</v>
          </cell>
          <cell r="DD55" t="str">
            <v>Lynam</v>
          </cell>
          <cell r="DE55" t="str">
            <v>Hay</v>
          </cell>
          <cell r="DF55" t="str">
            <v>J Semple</v>
          </cell>
          <cell r="DG55" t="str">
            <v>Taylor</v>
          </cell>
          <cell r="DH55" t="str">
            <v>Gen Paul Jaques CBE</v>
          </cell>
          <cell r="DI55" t="str">
            <v>Lamb</v>
          </cell>
          <cell r="DJ55" t="str">
            <v>Gale</v>
          </cell>
          <cell r="DK55" t="str">
            <v>Nugee (Acting SRO until a formal appointment is made)</v>
          </cell>
          <cell r="DL55" t="str">
            <v>Stone</v>
          </cell>
          <cell r="DM55" t="str">
            <v>Paul Hollinshead</v>
          </cell>
          <cell r="DN55" t="str">
            <v>Hay</v>
          </cell>
          <cell r="DO55" t="str">
            <v>Gale</v>
          </cell>
          <cell r="DP55" t="str">
            <v>E Blount OBE</v>
          </cell>
          <cell r="DQ55" t="str">
            <v>Weale  OBE</v>
          </cell>
          <cell r="DR55" t="str">
            <v>Lister</v>
          </cell>
          <cell r="DS55" t="str">
            <v>Douglas</v>
          </cell>
          <cell r="DT55" t="str">
            <v>Gardner</v>
          </cell>
          <cell r="DU55" t="str">
            <v>Humphrey</v>
          </cell>
          <cell r="DV55" t="str">
            <v>Briers</v>
          </cell>
          <cell r="DW55" t="str">
            <v>Payne</v>
          </cell>
          <cell r="DX55" t="str">
            <v>Sadler</v>
          </cell>
          <cell r="DY55" t="str">
            <v>Lewis</v>
          </cell>
          <cell r="DZ55" t="str">
            <v>Scott</v>
          </cell>
          <cell r="EA55" t="str">
            <v xml:space="preserve">Kennedy </v>
          </cell>
          <cell r="EB55" t="str">
            <v>Sadler</v>
          </cell>
          <cell r="EC55" t="str">
            <v>Coats</v>
          </cell>
          <cell r="ED55" t="str">
            <v>Barrett</v>
          </cell>
          <cell r="EE55" t="str">
            <v>Clark</v>
          </cell>
          <cell r="EF55" t="str">
            <v>Blakeman</v>
          </cell>
          <cell r="EG55" t="str">
            <v>Hinnigan</v>
          </cell>
          <cell r="EH55" t="str">
            <v>Thomas</v>
          </cell>
          <cell r="EI55" t="str">
            <v>Symington</v>
          </cell>
          <cell r="EJ55" t="str">
            <v>Cope</v>
          </cell>
        </row>
        <row r="56">
          <cell r="B56" t="str">
            <v>Anthony</v>
          </cell>
          <cell r="C56" t="str">
            <v>Catherine</v>
          </cell>
          <cell r="D56" t="str">
            <v>Paul</v>
          </cell>
          <cell r="E56" t="str">
            <v>Justin</v>
          </cell>
          <cell r="F56" t="str">
            <v>Sandy</v>
          </cell>
          <cell r="G56" t="str">
            <v>Gareth</v>
          </cell>
          <cell r="H56" t="str">
            <v>Gus</v>
          </cell>
          <cell r="I56" t="str">
            <v>Chris</v>
          </cell>
          <cell r="J56" t="str">
            <v>Bruce</v>
          </cell>
          <cell r="K56" t="str">
            <v>Paul</v>
          </cell>
          <cell r="L56" t="str">
            <v>Andrew</v>
          </cell>
          <cell r="M56" t="str">
            <v>Bruce</v>
          </cell>
          <cell r="N56" t="str">
            <v>Paul</v>
          </cell>
          <cell r="O56" t="str">
            <v>Chris</v>
          </cell>
          <cell r="P56" t="str">
            <v>David</v>
          </cell>
          <cell r="Q56" t="str">
            <v>Chris</v>
          </cell>
          <cell r="R56" t="str">
            <v>Chris</v>
          </cell>
          <cell r="S56" t="str">
            <v>Nicholas</v>
          </cell>
          <cell r="T56" t="str">
            <v>Hugo</v>
          </cell>
          <cell r="U56" t="str">
            <v>Lee</v>
          </cell>
          <cell r="V56" t="str">
            <v>Adrian</v>
          </cell>
          <cell r="W56" t="str">
            <v>Peter</v>
          </cell>
          <cell r="X56" t="str">
            <v>Daron</v>
          </cell>
          <cell r="Y56" t="str">
            <v>Mark</v>
          </cell>
          <cell r="Z56" t="str">
            <v xml:space="preserve">CHRIS </v>
          </cell>
          <cell r="AA56" t="str">
            <v>Ken</v>
          </cell>
          <cell r="AB56" t="str">
            <v>Sarah</v>
          </cell>
          <cell r="AC56" t="str">
            <v>Helen</v>
          </cell>
          <cell r="AD56" t="str">
            <v>Mike</v>
          </cell>
          <cell r="AE56" t="str">
            <v>Mike</v>
          </cell>
          <cell r="AF56" t="str">
            <v>John</v>
          </cell>
          <cell r="AW56" t="str">
            <v>Nicole</v>
          </cell>
          <cell r="AX56" t="str">
            <v>Ronan</v>
          </cell>
          <cell r="AY56" t="str">
            <v>Paul</v>
          </cell>
          <cell r="AZ56" t="str">
            <v>Tom</v>
          </cell>
          <cell r="BA56" t="str">
            <v>Charlie</v>
          </cell>
          <cell r="BB56" t="str">
            <v>Richard</v>
          </cell>
          <cell r="BC56" t="str">
            <v>Tracey</v>
          </cell>
          <cell r="BD56" t="str">
            <v>Tom</v>
          </cell>
          <cell r="BE56" t="str">
            <v>Rosamond</v>
          </cell>
          <cell r="BF56" t="str">
            <v>Karen</v>
          </cell>
          <cell r="BG56" t="str">
            <v>Helen</v>
          </cell>
          <cell r="BH56" t="str">
            <v>Karen</v>
          </cell>
          <cell r="BI56" t="str">
            <v>Gavin</v>
          </cell>
          <cell r="BJ56" t="str">
            <v>Stephen</v>
          </cell>
          <cell r="BK56" t="str">
            <v>Simon</v>
          </cell>
          <cell r="BL56" t="str">
            <v>Giles</v>
          </cell>
          <cell r="BM56" t="str">
            <v xml:space="preserve">Deborah </v>
          </cell>
          <cell r="BN56" t="str">
            <v>Richard</v>
          </cell>
          <cell r="BO56" t="str">
            <v>Jin</v>
          </cell>
          <cell r="BP56" t="str">
            <v>Simon</v>
          </cell>
          <cell r="BQ56" t="str">
            <v>Charlotte</v>
          </cell>
          <cell r="BR56" t="str">
            <v>Susan</v>
          </cell>
          <cell r="BS56" t="str">
            <v>Karen</v>
          </cell>
          <cell r="BT56" t="str">
            <v>Jon</v>
          </cell>
          <cell r="BU56" t="str">
            <v>Juan</v>
          </cell>
          <cell r="BV56" t="str">
            <v>Mary</v>
          </cell>
          <cell r="BW56" t="str">
            <v>Sue</v>
          </cell>
          <cell r="BX56" t="str">
            <v>Neil</v>
          </cell>
          <cell r="BY56" t="str">
            <v>Cathy</v>
          </cell>
          <cell r="BZ56" t="str">
            <v>Anne</v>
          </cell>
          <cell r="CA56" t="str">
            <v>Colin</v>
          </cell>
          <cell r="CB56" t="str">
            <v>Cathy</v>
          </cell>
          <cell r="CC56" t="str">
            <v>Nick</v>
          </cell>
          <cell r="CD56" t="str">
            <v>Mark</v>
          </cell>
          <cell r="CE56" t="str">
            <v>Nick</v>
          </cell>
          <cell r="CF56" t="str">
            <v>Nick</v>
          </cell>
          <cell r="CG56" t="str">
            <v>Richard</v>
          </cell>
          <cell r="CH56" t="str">
            <v>Hannah</v>
          </cell>
          <cell r="CI56" t="str">
            <v>Phil</v>
          </cell>
          <cell r="CJ56" t="str">
            <v>Philip</v>
          </cell>
          <cell r="CK56" t="str">
            <v>Adele</v>
          </cell>
          <cell r="CL56" t="str">
            <v>Stephen</v>
          </cell>
          <cell r="CM56" t="str">
            <v>Stephen</v>
          </cell>
          <cell r="CN56" t="str">
            <v>Mike</v>
          </cell>
          <cell r="CO56" t="str">
            <v>Fiona</v>
          </cell>
          <cell r="CP56" t="str">
            <v>Sarah</v>
          </cell>
          <cell r="CQ56" t="str">
            <v>David</v>
          </cell>
          <cell r="CR56" t="str">
            <v>Ian</v>
          </cell>
          <cell r="CS56" t="str">
            <v>Mark</v>
          </cell>
          <cell r="CT56" t="str">
            <v>Mark</v>
          </cell>
          <cell r="CU56" t="str">
            <v>Mark</v>
          </cell>
          <cell r="CV56" t="str">
            <v>Alastair</v>
          </cell>
          <cell r="CW56" t="str">
            <v>Sir</v>
          </cell>
          <cell r="CX56" t="str">
            <v>Tim</v>
          </cell>
          <cell r="CY56" t="str">
            <v>Mark</v>
          </cell>
          <cell r="CZ56" t="str">
            <v>Dai</v>
          </cell>
          <cell r="DA56" t="str">
            <v>Louise</v>
          </cell>
          <cell r="DB56" t="str">
            <v>Mark</v>
          </cell>
          <cell r="DC56" t="str">
            <v>Matt</v>
          </cell>
          <cell r="DD56" t="str">
            <v>David</v>
          </cell>
          <cell r="DE56" t="str">
            <v>Nicholas</v>
          </cell>
          <cell r="DF56" t="str">
            <v>Richard</v>
          </cell>
          <cell r="DG56" t="str">
            <v>Lincoln</v>
          </cell>
          <cell r="DH56" t="str">
            <v>Lt</v>
          </cell>
          <cell r="DI56" t="str">
            <v>D</v>
          </cell>
          <cell r="DJ56" t="str">
            <v>Ian</v>
          </cell>
          <cell r="DK56" t="str">
            <v>Richard</v>
          </cell>
          <cell r="DL56" t="str">
            <v>Mike</v>
          </cell>
          <cell r="DM56" t="str">
            <v>Dr</v>
          </cell>
          <cell r="DN56" t="str">
            <v>Nicholas</v>
          </cell>
          <cell r="DO56" t="str">
            <v>Ian</v>
          </cell>
          <cell r="DP56" t="str">
            <v>K</v>
          </cell>
          <cell r="DQ56" t="str">
            <v>John</v>
          </cell>
          <cell r="DR56" t="str">
            <v>Simon</v>
          </cell>
          <cell r="DS56" t="str">
            <v>Antony</v>
          </cell>
          <cell r="DT56" t="str">
            <v>Christopher</v>
          </cell>
          <cell r="DU56" t="str">
            <v>Simon</v>
          </cell>
          <cell r="DV56" t="str">
            <v>Matt</v>
          </cell>
          <cell r="DW56" t="str">
            <v>Sarah</v>
          </cell>
          <cell r="DX56" t="str">
            <v>Kevin</v>
          </cell>
          <cell r="DY56" t="str">
            <v>Peter</v>
          </cell>
          <cell r="DZ56" t="str">
            <v>Adrian</v>
          </cell>
          <cell r="EA56" t="str">
            <v xml:space="preserve">David </v>
          </cell>
          <cell r="EB56" t="str">
            <v>Kevin</v>
          </cell>
          <cell r="EC56" t="str">
            <v>Matthew</v>
          </cell>
          <cell r="ED56" t="str">
            <v>Hugh</v>
          </cell>
          <cell r="EE56" t="str">
            <v>Bryan</v>
          </cell>
          <cell r="EF56" t="str">
            <v>Ian</v>
          </cell>
          <cell r="EG56" t="str">
            <v>Lin</v>
          </cell>
          <cell r="EH56" t="str">
            <v>Mervyn</v>
          </cell>
          <cell r="EI56" t="str">
            <v>Tim</v>
          </cell>
          <cell r="EJ56" t="str">
            <v>Ian Selby</v>
          </cell>
        </row>
        <row r="57">
          <cell r="B57" t="str">
            <v>Anthony  Odgers</v>
          </cell>
          <cell r="C57" t="str">
            <v>Catherine Vaughan</v>
          </cell>
          <cell r="D57" t="str">
            <v>Paul Fox</v>
          </cell>
          <cell r="E57" t="str">
            <v>Justin Manson</v>
          </cell>
          <cell r="F57" t="str">
            <v>Sandy Bulger</v>
          </cell>
          <cell r="G57" t="str">
            <v>Gareth Rhys Williams</v>
          </cell>
          <cell r="H57" t="str">
            <v>Gus Jaspert</v>
          </cell>
          <cell r="I57" t="str">
            <v>Chris Ferguson</v>
          </cell>
          <cell r="J57" t="str">
            <v>Bruce Mann</v>
          </cell>
          <cell r="K57" t="str">
            <v>Paul Chinn</v>
          </cell>
          <cell r="L57" t="str">
            <v>Andrew Smith</v>
          </cell>
          <cell r="M57" t="str">
            <v>Bruce Mann</v>
          </cell>
          <cell r="N57" t="str">
            <v>Paul Staff</v>
          </cell>
          <cell r="O57" t="str">
            <v>Chris Townsend</v>
          </cell>
          <cell r="P57" t="str">
            <v>David Rossington</v>
          </cell>
          <cell r="Q57" t="str">
            <v>Chris Townsend</v>
          </cell>
          <cell r="R57" t="str">
            <v>Chris Townsend</v>
          </cell>
          <cell r="S57" t="str">
            <v>Nicholas Serota</v>
          </cell>
          <cell r="T57" t="str">
            <v>Hugo Robson</v>
          </cell>
          <cell r="U57" t="str">
            <v>Lee McDonough</v>
          </cell>
          <cell r="V57" t="str">
            <v>Adrian Simper</v>
          </cell>
          <cell r="W57" t="str">
            <v>Peter Lutwyche</v>
          </cell>
          <cell r="X57" t="str">
            <v>Daron Walker</v>
          </cell>
          <cell r="Y57" t="str">
            <v>Mark Grimshaw</v>
          </cell>
          <cell r="Z57" t="str">
            <v>CHRIS  HOWES</v>
          </cell>
          <cell r="AA57" t="str">
            <v>Ken Allison</v>
          </cell>
          <cell r="AB57" t="str">
            <v>Sarah Hendry</v>
          </cell>
          <cell r="AC57" t="str">
            <v>Helen Stephenson</v>
          </cell>
          <cell r="AD57" t="str">
            <v xml:space="preserve">Mike Green   </v>
          </cell>
          <cell r="AE57" t="str">
            <v>Mike Green</v>
          </cell>
          <cell r="AF57" t="str">
            <v>John Gordon</v>
          </cell>
          <cell r="AG57" t="str">
            <v>Chris Taylor</v>
          </cell>
          <cell r="AH57" t="str">
            <v>Chris Taylor</v>
          </cell>
          <cell r="AI57" t="str">
            <v>Caroline Low</v>
          </cell>
          <cell r="AJ57" t="str">
            <v>Matthew Lodge</v>
          </cell>
          <cell r="AK57" t="str">
            <v>Brian Etheridge</v>
          </cell>
          <cell r="AL57" t="str">
            <v>Brian Etheridge</v>
          </cell>
          <cell r="AM57" t="str">
            <v>David Prout</v>
          </cell>
          <cell r="AN57" t="str">
            <v>Matthew Lodge</v>
          </cell>
          <cell r="AO57" t="str">
            <v>Chris Taylor</v>
          </cell>
          <cell r="AP57" t="str">
            <v>Brian Etheridge</v>
          </cell>
          <cell r="AQ57" t="str">
            <v>Brian Etheridge</v>
          </cell>
          <cell r="AR57" t="str">
            <v>Peter Wilkinson</v>
          </cell>
          <cell r="AS57" t="str">
            <v>Richard Parkes</v>
          </cell>
          <cell r="AT57" t="str">
            <v>Ilona Blue</v>
          </cell>
          <cell r="AU57" t="str">
            <v xml:space="preserve">Brian Etheridge </v>
          </cell>
          <cell r="AV57" t="str">
            <v>Matthew Lodge</v>
          </cell>
          <cell r="AW57" t="str">
            <v>Nicole Mather</v>
          </cell>
          <cell r="AX57" t="str">
            <v>Ronan O'Connor</v>
          </cell>
          <cell r="AY57" t="str">
            <v>Paul Macnaught</v>
          </cell>
          <cell r="AZ57" t="str">
            <v>Tom Denwood</v>
          </cell>
          <cell r="BA57" t="str">
            <v>Charlie Massey</v>
          </cell>
          <cell r="BB57" t="str">
            <v>Richard Jefferson</v>
          </cell>
          <cell r="BC57" t="str">
            <v>Tracey Watson</v>
          </cell>
          <cell r="BD57" t="str">
            <v>Tom Denwood</v>
          </cell>
          <cell r="BE57" t="str">
            <v>Rosamond Roughton</v>
          </cell>
          <cell r="BF57" t="str">
            <v>Karen Wheeler</v>
          </cell>
          <cell r="BG57" t="str">
            <v>Helen Shirley-Quirk</v>
          </cell>
          <cell r="BH57" t="str">
            <v>Karen Wheeler</v>
          </cell>
          <cell r="BI57" t="str">
            <v>Gavin Larner</v>
          </cell>
          <cell r="BJ57" t="str">
            <v>Stephen Firman</v>
          </cell>
          <cell r="BK57" t="str">
            <v>Simon Eccles</v>
          </cell>
          <cell r="BL57" t="str">
            <v>Giles Denham</v>
          </cell>
          <cell r="BM57" t="str">
            <v>Deborah  El-Sayed</v>
          </cell>
          <cell r="BN57" t="str">
            <v>Richard Gleave</v>
          </cell>
          <cell r="BO57" t="str">
            <v>Jin Sahota</v>
          </cell>
          <cell r="BP57" t="str">
            <v>Simon Mckinnon</v>
          </cell>
          <cell r="BQ57" t="str">
            <v>Charlotte Clark</v>
          </cell>
          <cell r="BR57" t="str">
            <v>Susan Park</v>
          </cell>
          <cell r="BS57" t="str">
            <v>Karen Gosden</v>
          </cell>
          <cell r="BT57" t="str">
            <v>Jon Fundrey</v>
          </cell>
          <cell r="BU57" t="str">
            <v>Juan Villamil</v>
          </cell>
          <cell r="BV57" t="str">
            <v>Mary Pattison</v>
          </cell>
          <cell r="BW57" t="str">
            <v>Sue Moore</v>
          </cell>
          <cell r="BX57" t="str">
            <v>Neil Couling</v>
          </cell>
          <cell r="BY57" t="str">
            <v>Cathy Arnold</v>
          </cell>
          <cell r="BZ57" t="str">
            <v>Anne Sherriff</v>
          </cell>
          <cell r="CA57" t="str">
            <v>Colin Martin-Reynolds</v>
          </cell>
          <cell r="CB57" t="str">
            <v>Cathy Arnold</v>
          </cell>
          <cell r="CC57" t="str">
            <v>Nick Lodge</v>
          </cell>
          <cell r="CD57" t="str">
            <v>Mark Dearnley</v>
          </cell>
          <cell r="CE57" t="str">
            <v>Nick Lodge</v>
          </cell>
          <cell r="CF57" t="str">
            <v>Nick Lodge</v>
          </cell>
          <cell r="CG57" t="str">
            <v>Richard Alcock</v>
          </cell>
          <cell r="CH57" t="str">
            <v>Hannah Witty</v>
          </cell>
          <cell r="CI57" t="str">
            <v>Phil Luxford</v>
          </cell>
          <cell r="CJ57" t="str">
            <v>Philip Duffy</v>
          </cell>
          <cell r="CK57" t="str">
            <v>Adele Downey</v>
          </cell>
          <cell r="CL57" t="str">
            <v>Stephen Webb</v>
          </cell>
          <cell r="CM57" t="str">
            <v>Stephen Webb</v>
          </cell>
          <cell r="CN57" t="str">
            <v>Mike Wells</v>
          </cell>
          <cell r="CO57" t="str">
            <v>Fiona Spencer</v>
          </cell>
          <cell r="CP57" t="str">
            <v>Sarah Wilkinson</v>
          </cell>
          <cell r="CQ57" t="str">
            <v>David LEE</v>
          </cell>
          <cell r="CR57" t="str">
            <v>Ian Gale</v>
          </cell>
          <cell r="CS57" t="str">
            <v>Mark Gaunt</v>
          </cell>
          <cell r="CT57" t="str">
            <v>Mark Gaunt</v>
          </cell>
          <cell r="CU57" t="str">
            <v>Mark Gaunt</v>
          </cell>
          <cell r="CV57" t="str">
            <v>Alastair Dickinson</v>
          </cell>
          <cell r="CW57" t="str">
            <v>Sir Nicholas Patrick Carter</v>
          </cell>
          <cell r="CX57" t="str">
            <v>Tim Hodgson</v>
          </cell>
          <cell r="CY57" t="str">
            <v>Mark Poffley</v>
          </cell>
          <cell r="CZ57" t="str">
            <v>Dai Morris</v>
          </cell>
          <cell r="DA57" t="str">
            <v>Louise Tulett</v>
          </cell>
          <cell r="DB57" t="str">
            <v>Mark Adams</v>
          </cell>
          <cell r="DC57" t="str">
            <v>Matt Briers</v>
          </cell>
          <cell r="DD57" t="str">
            <v>David Lynam</v>
          </cell>
          <cell r="DE57" t="str">
            <v>Nicholas Hay</v>
          </cell>
          <cell r="DF57" t="str">
            <v>Richard J Semple</v>
          </cell>
          <cell r="DG57" t="str">
            <v>Lincoln Taylor</v>
          </cell>
          <cell r="DH57" t="str">
            <v>Lt Gen Paul Jaques CBE</v>
          </cell>
          <cell r="DI57" t="str">
            <v>D Lamb</v>
          </cell>
          <cell r="DJ57" t="str">
            <v>Ian Gale</v>
          </cell>
          <cell r="DK57" t="str">
            <v>Richard Nugee (Acting SRO until a formal appointment is made)</v>
          </cell>
          <cell r="DL57" t="str">
            <v>Mike Stone</v>
          </cell>
          <cell r="DM57" t="str">
            <v>Dr Paul Hollinshead</v>
          </cell>
          <cell r="DN57" t="str">
            <v>Nicholas Hay</v>
          </cell>
          <cell r="DO57" t="str">
            <v>Ian Gale</v>
          </cell>
          <cell r="DP57" t="str">
            <v>K E Blount OBE</v>
          </cell>
          <cell r="DQ57" t="str">
            <v>John Weale  OBE</v>
          </cell>
          <cell r="DR57" t="str">
            <v>Simon Lister</v>
          </cell>
          <cell r="DS57" t="str">
            <v>Antony Douglas</v>
          </cell>
          <cell r="DT57" t="str">
            <v>Christopher Gardner</v>
          </cell>
          <cell r="DU57" t="str">
            <v>Simon Humphrey</v>
          </cell>
          <cell r="DV57" t="str">
            <v>Matt Briers</v>
          </cell>
          <cell r="DW57" t="str">
            <v>Sarah Payne</v>
          </cell>
          <cell r="DX57" t="str">
            <v>Kevin Sadler</v>
          </cell>
          <cell r="DY57" t="str">
            <v>Peter Lewis</v>
          </cell>
          <cell r="DZ57" t="str">
            <v>Adrian Scott</v>
          </cell>
          <cell r="EA57" t="str">
            <v xml:space="preserve">David  Kennedy </v>
          </cell>
          <cell r="EB57" t="str">
            <v>Kevin Sadler</v>
          </cell>
          <cell r="EC57" t="str">
            <v>Matthew Coats</v>
          </cell>
          <cell r="ED57" t="str">
            <v>Hugh Barrett</v>
          </cell>
          <cell r="EE57" t="str">
            <v>Bryan Clark</v>
          </cell>
          <cell r="EF57" t="str">
            <v>Ian Blakeman</v>
          </cell>
          <cell r="EG57" t="str">
            <v>Lin Hinnigan</v>
          </cell>
          <cell r="EH57" t="str">
            <v>Mervyn Thomas</v>
          </cell>
          <cell r="EI57" t="str">
            <v>Tim Symington</v>
          </cell>
          <cell r="EJ57" t="str">
            <v>Ian Selby Cope</v>
          </cell>
        </row>
        <row r="58">
          <cell r="B58" t="str">
            <v>anthony.odgers@ukgi.gov.uk</v>
          </cell>
          <cell r="C58" t="str">
            <v>Catherine.Vaughan@landregistry.gov.uk</v>
          </cell>
          <cell r="D58" t="str">
            <v>pafo@nerc.ac.uk</v>
          </cell>
          <cell r="E58" t="str">
            <v>justin.manson@bis.gsi.gov.uk</v>
          </cell>
          <cell r="F58" t="str">
            <v>sandy.bulger@headoffice.mrc.ac.uk</v>
          </cell>
          <cell r="G58" t="str">
            <v>gareth.rhyswilliams@cabinetoffice.gov.uk</v>
          </cell>
          <cell r="H58" t="str">
            <v xml:space="preserve">gus.jaspert@cabinet-office.x.gsi.gov.uk </v>
          </cell>
          <cell r="I58" t="str">
            <v>christopher.ferguson@digital.cabinet-office.gov.uk</v>
          </cell>
          <cell r="J58" t="str">
            <v>bruce.mann@cabinetoffice.gov.uk</v>
          </cell>
          <cell r="K58" t="str">
            <v>paul.chinn@cabinetoffice.gov.uk</v>
          </cell>
          <cell r="L58" t="str">
            <v>andrew.smith2@cabinetoffice.gov.uk</v>
          </cell>
          <cell r="M58" t="str">
            <v>bruce.mann@cabinetoffice.gov.uk</v>
          </cell>
          <cell r="N58" t="str">
            <v>paul.staff@cps.gsi.gov.uk</v>
          </cell>
          <cell r="O58" t="str">
            <v>chris.townsend@culture.gov.uk</v>
          </cell>
          <cell r="P58" t="str">
            <v>david.rossington@culture.gov.uk</v>
          </cell>
          <cell r="Q58" t="str">
            <v>chris.townsend@culture.gov.uk</v>
          </cell>
          <cell r="R58" t="str">
            <v>chris.townsend@culture.gov.uk</v>
          </cell>
          <cell r="S58" t="str">
            <v>nicholas.serota@tate.org.uk</v>
          </cell>
          <cell r="T58" t="str">
            <v>hugo.robson@decc.gsi.gov.uk</v>
          </cell>
          <cell r="U58" t="str">
            <v>Lee.Mcdonough@decc.gsi.gov.uk</v>
          </cell>
          <cell r="V58" t="str">
            <v>adrian.simper@nda.gov.uk</v>
          </cell>
          <cell r="W58" t="str">
            <v>peter.lutwyche@nda.gov.uk</v>
          </cell>
          <cell r="X58" t="str">
            <v>daron.walker@decc.gsi.gov.uk</v>
          </cell>
          <cell r="Y58" t="str">
            <v>mark.grimshaw@rpa.gsi.gov.uk</v>
          </cell>
          <cell r="Z58" t="str">
            <v xml:space="preserve">chris.howes@environment-agency.gov.uk </v>
          </cell>
          <cell r="AA58" t="str">
            <v>ken.allison@environment-agency.gov.uk</v>
          </cell>
          <cell r="AB58" t="str">
            <v>sarah.hendry@defra.gsi.gov.uk</v>
          </cell>
          <cell r="AC58" t="str">
            <v>Helen.stephenson@education.gsi.gov.uk</v>
          </cell>
          <cell r="AD58" t="str">
            <v>mike.green@education.gsi.gov.uk</v>
          </cell>
          <cell r="AE58" t="str">
            <v>mike.green@education.gsi.gov.uk</v>
          </cell>
          <cell r="AF58" t="str">
            <v>j-gordon@dfid.gov.uk</v>
          </cell>
          <cell r="AG58" t="str">
            <v>Christopher.taylor@highwaysengland.co.uk</v>
          </cell>
          <cell r="AH58" t="str">
            <v xml:space="preserve">   christopher.taylor@highwaysengland.co.uk</v>
          </cell>
          <cell r="AI58" t="str">
            <v>caroline.low@dft.gsi.gov.uk</v>
          </cell>
          <cell r="AJ58" t="str">
            <v>matthew.lodge@dft.gsi.gov.uk</v>
          </cell>
          <cell r="AK58" t="str">
            <v>brian.etheridge@dft.gsi.gov.uk</v>
          </cell>
          <cell r="AL58" t="str">
            <v>brian.etheridge@dft.gsi.gov.uk</v>
          </cell>
          <cell r="AM58" t="str">
            <v>David.Prout@dft.gsi.gov.uk</v>
          </cell>
          <cell r="AN58" t="str">
            <v>matthew.lodge@dft.gsi.gov.uk</v>
          </cell>
          <cell r="AO58" t="str">
            <v>christopher.taylor@highwaysengland.co.uk</v>
          </cell>
          <cell r="AP58" t="str">
            <v>brian.etheridge@dft.gsi.gov.uk</v>
          </cell>
          <cell r="AQ58" t="str">
            <v>Brian.Etheridge@dft.gsi.gov.uk</v>
          </cell>
          <cell r="AR58" t="str">
            <v>Peter.Wilkinson@railexecutive.gsi.gov.uk</v>
          </cell>
          <cell r="AS58" t="str">
            <v>Richard.Parkes@mcga.gov.uk</v>
          </cell>
          <cell r="AT58" t="str">
            <v>Ilona.blue@dft.gsi.gov.uk</v>
          </cell>
          <cell r="AU58" t="str">
            <v xml:space="preserve">brian.etheridge@dft.gsi.gov.uk </v>
          </cell>
          <cell r="AV58" t="str">
            <v>Matthew.lodge@dft.gsi.gov.uk</v>
          </cell>
          <cell r="AW58" t="str">
            <v xml:space="preserve">nicole.mather@officeforlifesciences.gsi.gov.uk </v>
          </cell>
          <cell r="AX58" t="str">
            <v>ronan.o'connor@nhs.net</v>
          </cell>
          <cell r="AY58" t="str">
            <v>Paul.Macnaught@dh.gsi.gov.uk</v>
          </cell>
          <cell r="AZ58" t="str">
            <v>tom.denwood@hscic.gov.uk</v>
          </cell>
          <cell r="BA58" t="str">
            <v>charlie.massey@dh.gsi.gov.uk</v>
          </cell>
          <cell r="BB58" t="str">
            <v>richard.jefferson@nhs.net</v>
          </cell>
          <cell r="BC58" t="str">
            <v>tracey.watson8@nhs.net</v>
          </cell>
          <cell r="BD58" t="str">
            <v>tom.denwood@hscic.gov.uk</v>
          </cell>
          <cell r="BE58" t="str">
            <v>rosamond.roughton@nhs.net</v>
          </cell>
          <cell r="BF58" t="str">
            <v>karen.wheeler7@nhs.net</v>
          </cell>
          <cell r="BG58" t="str">
            <v>Helen.Shirley-Quirk@dh.gsi.gov.uk</v>
          </cell>
          <cell r="BH58" t="str">
            <v>karen.wheeler7@nhs.net</v>
          </cell>
          <cell r="BI58" t="str">
            <v>gavin.larner@dh.gsi.gov.uk</v>
          </cell>
          <cell r="BJ58" t="str">
            <v>stephen.firman@nhs.net</v>
          </cell>
          <cell r="BK58" t="str">
            <v>simon.eccles@nhs.net</v>
          </cell>
          <cell r="BL58" t="str">
            <v>giles.denham@dh.gsi.gov.uk</v>
          </cell>
          <cell r="BM58" t="str">
            <v>deborah.el-sayed@nhs.net</v>
          </cell>
          <cell r="BN58" t="str">
            <v>Richard.Gleave@phe.gov.uk</v>
          </cell>
          <cell r="BO58" t="str">
            <v>jin.sahota@dh.gsi.gov.uk</v>
          </cell>
          <cell r="BP58" t="str">
            <v>Simon.Mckinnon@dwp.gsi.gov.uk</v>
          </cell>
          <cell r="BQ58" t="str">
            <v>CHARLOTTE.CLARK@DWP.GSI.GOV.UK</v>
          </cell>
          <cell r="BR58" t="str">
            <v>Susan.Park@DWP.gsi.gov.uk</v>
          </cell>
          <cell r="BS58" t="str">
            <v>Karen.Gosden@dwp.gsi.gov.uk</v>
          </cell>
          <cell r="BT58" t="str">
            <v>jon.fundrey@dwp.gsi.gov.uk</v>
          </cell>
          <cell r="BU58" t="str">
            <v>juan.villamil@dwp.gsi.gov.uk</v>
          </cell>
          <cell r="BV58" t="str">
            <v>Mary.Pattison@dwp.gsi.gov.uk</v>
          </cell>
          <cell r="BW58" t="str">
            <v>sue.moore1@dwp.gsi.gov.uk</v>
          </cell>
          <cell r="BX58" t="str">
            <v>NEIL.COULING@DWP.GSI.GOV.UK</v>
          </cell>
          <cell r="BY58" t="str">
            <v>cathy.arnold@fco.gov.uk</v>
          </cell>
          <cell r="BZ58" t="str">
            <v>anne.sherriff@fco.gov.uk</v>
          </cell>
          <cell r="CA58" t="str">
            <v>colin.martin-reynolds@fco.gov.uk</v>
          </cell>
          <cell r="CB58" t="str">
            <v>cathy.arnold@fco.gov.uk</v>
          </cell>
          <cell r="CC58" t="str">
            <v>nick.lodge@hmrc.gsi.gov.uk</v>
          </cell>
          <cell r="CD58" t="str">
            <v>mark.dearnley@hmrc.gsi.gov.uk</v>
          </cell>
          <cell r="CE58" t="str">
            <v>nick.lodge@hmrc.gsi.gov.uk</v>
          </cell>
          <cell r="CF58" t="str">
            <v>nick.lodge@hmrc.gsi.gov.uk</v>
          </cell>
          <cell r="CG58" t="str">
            <v>Richard.Alcock@homeoffice.x.gsi.gov.uk</v>
          </cell>
          <cell r="CH58" t="str">
            <v>Hannah.witty@homeoffice.gsi.gov.uk</v>
          </cell>
          <cell r="CI58" t="str">
            <v>phil.luxford3@homeoffice.gsi.x.gov.uk</v>
          </cell>
          <cell r="CJ58" t="str">
            <v>philip.duffy4@homeoffice.gsi.gov.uk</v>
          </cell>
          <cell r="CK58" t="str">
            <v>adele.downey@dbs.gsi.gov.uk</v>
          </cell>
          <cell r="CL58" t="str">
            <v>stephen.webb@homeoffice.gsi.gov.uk</v>
          </cell>
          <cell r="CM58" t="str">
            <v>Stephen.Webb@homeoffice.gsi.gov.uk</v>
          </cell>
          <cell r="CN58" t="str">
            <v>Mike.Wells3@Homeoffice.gsi.gov.uk</v>
          </cell>
          <cell r="CO58" t="str">
            <v>Fiona.Spencer@homeoffice.gsi.gov.uk</v>
          </cell>
          <cell r="CP58" t="str">
            <v>sarah.wilkinson@homeoffice.gsi.gov.uk</v>
          </cell>
          <cell r="CQ58" t="str">
            <v>Air-Cap-Del-ACOSAMAE@mod.uk</v>
          </cell>
          <cell r="CR58" t="str">
            <v>Air-Cap-Del-C2ISR-ACOS@mod.uk</v>
          </cell>
          <cell r="CS58" t="str">
            <v>Army Sp-Dir@mod.uk</v>
          </cell>
          <cell r="CT58" t="str">
            <v>ArmySp-Dir@mod.uk</v>
          </cell>
          <cell r="CU58" t="str">
            <v>ArmySp-Dir@mod.uk</v>
          </cell>
          <cell r="CW58" t="str">
            <v>ArmyCGS-PrivateOffice-CGS@mod.uk</v>
          </cell>
          <cell r="CX58" t="str">
            <v>DGNuc-SubCap-Director@mod.uk</v>
          </cell>
          <cell r="CY58" t="str">
            <v>FMC-DCDS(MilCap)-Personal@mod.uk</v>
          </cell>
          <cell r="CZ58" t="str">
            <v>FMC-WECA-Head@MoD.uk</v>
          </cell>
          <cell r="DA58" t="str">
            <v>DGFinance-DGFinance@mod.uk</v>
          </cell>
          <cell r="DB58" t="str">
            <v>DES SM NP-HDNNPPI@mod.uk</v>
          </cell>
          <cell r="DC58" t="str">
            <v>NAVY CSAV-ACOS@mod.uk</v>
          </cell>
          <cell r="DD58" t="str">
            <v>ISS-DevDir@mod .uk</v>
          </cell>
          <cell r="DE58" t="str">
            <v>JFC-Cap-C4ISR-Hd@mod.uk</v>
          </cell>
          <cell r="DF58" t="str">
            <v>Army Info-Dir-CIO@mod.uk</v>
          </cell>
          <cell r="DG58" t="str">
            <v>Air-Cap-Del-CA ACOS@mod.uk</v>
          </cell>
          <cell r="DH58" t="str">
            <v>DESCofMLand-COMLand@mod.uk</v>
          </cell>
          <cell r="DI58" t="str">
            <v>NAVYAFSUP-ACOS@mod.uk</v>
          </cell>
          <cell r="DJ58" t="str">
            <v>Air-Cap-Del-C2ISR-ACOS@mod.uk</v>
          </cell>
          <cell r="DK58" t="str">
            <v>People-CDP-MA@mod.uk</v>
          </cell>
          <cell r="DL58" t="str">
            <v>CDIO-DG@mod.uk</v>
          </cell>
          <cell r="DM58" t="str">
            <v>DGNuc-WarheadDirector@MOD.uk</v>
          </cell>
          <cell r="DN58" t="str">
            <v>JFC-Cap-C4ISR-Hd@mod.uk</v>
          </cell>
          <cell r="DO58" t="str">
            <v>Air-Cap-Del-C2ISR-ACOS@mod.uk</v>
          </cell>
          <cell r="DP58" t="str">
            <v>NAVYAVNCARRIERS-ACNSJHC-CapDirector@mod.uk</v>
          </cell>
          <cell r="DQ58" t="str">
            <v>navyfosni-acnssm@mod.uk</v>
          </cell>
          <cell r="DR58" t="str">
            <v>DESCofMFleet-COMFleet@mod.uk</v>
          </cell>
          <cell r="DS58" t="str">
            <v>DESCEO-ChiefExecutiveOfficer@mod.uk</v>
          </cell>
          <cell r="DT58" t="str">
            <v>navyships-acns@mod.uk</v>
          </cell>
          <cell r="DU58" t="str">
            <v>Army CapCS-Hd@mod.uk</v>
          </cell>
          <cell r="DV58" t="str">
            <v>NAVY CSAV-ACOS@MOD.UK</v>
          </cell>
          <cell r="DW58" t="str">
            <v>sarah.payne@noms.gsi.gov.uk</v>
          </cell>
          <cell r="DX58" t="str">
            <v>kevin.sadler@hmcts.gsi.gov.uk    chief.executive@cps.gsi.gov.uk</v>
          </cell>
          <cell r="DY58" t="str">
            <v>Peter.Lewis2@cps.gsi.gov.uk</v>
          </cell>
          <cell r="DZ58" t="str">
            <v>Adrian.scott@justice.gsi.gov.uk</v>
          </cell>
          <cell r="EA58" t="str">
            <v>David.Kennedy1@justice.gsi.gov.uk</v>
          </cell>
          <cell r="EB58" t="str">
            <v>kevin.sadler@hmcts.gsi.gov.uk</v>
          </cell>
          <cell r="EC58" t="str">
            <v>matthew.coats@legalaid.gsi.gov.uk</v>
          </cell>
          <cell r="ED58" t="str">
            <v>hugh.barrett@legalaid.gsi.gov.uk</v>
          </cell>
          <cell r="EE58" t="str">
            <v>bryan.clark@noms.gsi.gov.uk</v>
          </cell>
          <cell r="EF58" t="str">
            <v>ian. blakeman@noms.gsi.gov.uk</v>
          </cell>
          <cell r="EG58" t="str">
            <v>lin.hinnigan@yjb.gsi.gov.uk</v>
          </cell>
          <cell r="EH58" t="str">
            <v>mervyn.thomas@justice.gov.gsi.uk</v>
          </cell>
          <cell r="EI58" t="str">
            <v>Tim.Symington@nca.x.gsi.gov.uk</v>
          </cell>
          <cell r="EJ58" t="str">
            <v>ian.cope@ons.gsi.gov.uk</v>
          </cell>
        </row>
        <row r="59">
          <cell r="B59" t="str">
            <v>020 7215 3329</v>
          </cell>
          <cell r="C59" t="str">
            <v xml:space="preserve">0300 006 7551 </v>
          </cell>
          <cell r="D59" t="str">
            <v>01793 411972</v>
          </cell>
          <cell r="E59" t="str">
            <v>020 7215  4513</v>
          </cell>
          <cell r="F59">
            <v>7771810624</v>
          </cell>
          <cell r="G59" t="str">
            <v>020 7276 1199</v>
          </cell>
          <cell r="H59" t="str">
            <v>020 7276 0232</v>
          </cell>
          <cell r="I59" t="str">
            <v>0777 168 5176</v>
          </cell>
          <cell r="J59" t="str">
            <v>07802 872827</v>
          </cell>
          <cell r="K59" t="str">
            <v>07824 335711</v>
          </cell>
          <cell r="L59" t="str">
            <v>0784 180 4876</v>
          </cell>
          <cell r="M59">
            <v>7802872827</v>
          </cell>
          <cell r="N59" t="str">
            <v xml:space="preserve">0203 357 0103     </v>
          </cell>
          <cell r="O59" t="str">
            <v>0207 211 6103</v>
          </cell>
          <cell r="P59" t="str">
            <v>020 7211 2809</v>
          </cell>
          <cell r="Q59" t="str">
            <v>0207 211 6103</v>
          </cell>
          <cell r="R59" t="str">
            <v>0207 211 6103</v>
          </cell>
          <cell r="S59" t="str">
            <v>(020) 7887 8003</v>
          </cell>
          <cell r="T59" t="str">
            <v>0300 068 6293</v>
          </cell>
          <cell r="U59" t="str">
            <v>0300 068 5111</v>
          </cell>
          <cell r="V59" t="str">
            <v>01925 802035</v>
          </cell>
          <cell r="W59" t="str">
            <v>01925 802110</v>
          </cell>
          <cell r="X59" t="str">
            <v>0300 068 5661</v>
          </cell>
          <cell r="Y59" t="str">
            <v>0118 968 7555</v>
          </cell>
          <cell r="Z59" t="str">
            <v>0117 934 5126</v>
          </cell>
          <cell r="AA59" t="str">
            <v>020 3025 7151</v>
          </cell>
          <cell r="AB59" t="str">
            <v>0208 026  4037</v>
          </cell>
          <cell r="AC59" t="str">
            <v>0207 783 8217</v>
          </cell>
          <cell r="AD59" t="str">
            <v>020 73408208 / 07867 469608</v>
          </cell>
          <cell r="AE59">
            <v>2073408208</v>
          </cell>
          <cell r="AF59" t="str">
            <v>0207 023 0473</v>
          </cell>
          <cell r="AG59" t="str">
            <v>07795 120563</v>
          </cell>
          <cell r="AH59" t="str">
            <v>07795 120 563</v>
          </cell>
          <cell r="AI59" t="str">
            <v>020 7944 6261</v>
          </cell>
          <cell r="AJ59" t="str">
            <v>020 7944 6224</v>
          </cell>
          <cell r="AK59" t="str">
            <v>020 7944 4059</v>
          </cell>
          <cell r="AL59" t="str">
            <v xml:space="preserve">0207 944  4496 </v>
          </cell>
          <cell r="AM59" t="str">
            <v>020 7944 2112</v>
          </cell>
          <cell r="AN59" t="str">
            <v>020 7944 6224</v>
          </cell>
          <cell r="AO59" t="str">
            <v>01306 876176</v>
          </cell>
          <cell r="AP59" t="str">
            <v>0204 944 4059</v>
          </cell>
          <cell r="AQ59" t="str">
            <v>020 7944 4059</v>
          </cell>
          <cell r="AR59" t="str">
            <v>020 7944 4684</v>
          </cell>
          <cell r="AS59" t="str">
            <v>023 8032 9424</v>
          </cell>
          <cell r="AT59" t="str">
            <v>0207 944 2050</v>
          </cell>
          <cell r="AU59" t="str">
            <v>020 7944 4059</v>
          </cell>
          <cell r="AV59" t="str">
            <v>020 7944 6224</v>
          </cell>
          <cell r="AW59" t="str">
            <v xml:space="preserve">07788 334 832 / PA- 020 7215 4547 </v>
          </cell>
          <cell r="AX59" t="str">
            <v>07789 922 867</v>
          </cell>
          <cell r="AY59" t="str">
            <v>020 7210 6304</v>
          </cell>
          <cell r="AZ59" t="str">
            <v>07879 493559</v>
          </cell>
          <cell r="BA59" t="str">
            <v>020 7210 5368</v>
          </cell>
          <cell r="BB59" t="str">
            <v>0113 8250753</v>
          </cell>
          <cell r="BC59" t="str">
            <v>07901 931864</v>
          </cell>
          <cell r="BD59" t="str">
            <v>07879 493559</v>
          </cell>
          <cell r="BE59" t="str">
            <v>0113 824 8449</v>
          </cell>
          <cell r="BF59">
            <v>7918368538</v>
          </cell>
          <cell r="BG59" t="str">
            <v>020-7210 5855</v>
          </cell>
          <cell r="BH59" t="str">
            <v>0113 825 1114</v>
          </cell>
          <cell r="BI59" t="str">
            <v>020 7210 5123</v>
          </cell>
          <cell r="BJ59" t="str">
            <v>0113 8250753</v>
          </cell>
          <cell r="BK59" t="str">
            <v>07736 646618</v>
          </cell>
          <cell r="BL59" t="str">
            <v>020 7210 5749</v>
          </cell>
          <cell r="BM59">
            <v>7879604324</v>
          </cell>
          <cell r="BN59" t="str">
            <v>07767 352270</v>
          </cell>
          <cell r="BO59" t="str">
            <v xml:space="preserve">020 797 22345    </v>
          </cell>
          <cell r="BP59">
            <v>2032675017</v>
          </cell>
          <cell r="BQ59" t="str">
            <v>020 74497227</v>
          </cell>
          <cell r="BR59" t="str">
            <v>0207 340 4463</v>
          </cell>
          <cell r="BS59" t="str">
            <v>01332 228696</v>
          </cell>
          <cell r="BT59" t="str">
            <v>0207 4495394</v>
          </cell>
          <cell r="BU59">
            <v>2032675017</v>
          </cell>
          <cell r="BV59" t="str">
            <v>020 7449 7511</v>
          </cell>
          <cell r="BW59" t="str">
            <v>0114 2590252</v>
          </cell>
          <cell r="BX59" t="str">
            <v>0207 245 3844</v>
          </cell>
          <cell r="BY59" t="str">
            <v>020 7008 0419</v>
          </cell>
          <cell r="BZ59" t="str">
            <v>808 0731</v>
          </cell>
          <cell r="CA59">
            <v>2070087131</v>
          </cell>
          <cell r="CB59" t="str">
            <v>020 7008 0419</v>
          </cell>
          <cell r="CC59" t="str">
            <v>03000 586 151</v>
          </cell>
          <cell r="CD59" t="str">
            <v>O3000584810</v>
          </cell>
          <cell r="CE59" t="str">
            <v>03000 586 151</v>
          </cell>
          <cell r="CF59" t="str">
            <v>03000 586 151</v>
          </cell>
          <cell r="CG59" t="str">
            <v>020 7035 6382</v>
          </cell>
          <cell r="CH59" t="str">
            <v>020 70351027</v>
          </cell>
          <cell r="CI59" t="str">
            <v>0207 035 0965</v>
          </cell>
          <cell r="CJ59" t="str">
            <v>0207 035 8191</v>
          </cell>
          <cell r="CK59" t="str">
            <v>0151 676 1556</v>
          </cell>
          <cell r="CL59" t="str">
            <v>0207 035 0591</v>
          </cell>
          <cell r="CM59" t="str">
            <v>Tel:  0207 035 0591Mb:  07881 550617</v>
          </cell>
          <cell r="CN59" t="str">
            <v>020 7035 5166</v>
          </cell>
          <cell r="CO59" t="str">
            <v>020 7035 1414</v>
          </cell>
          <cell r="CP59" t="str">
            <v>0207 035 1133</v>
          </cell>
          <cell r="CQ59" t="str">
            <v>01494 496407</v>
          </cell>
          <cell r="CR59" t="str">
            <v>01494 493280</v>
          </cell>
          <cell r="CS59" t="str">
            <v>01264 886551</v>
          </cell>
          <cell r="CT59" t="str">
            <v>01264 886662</v>
          </cell>
          <cell r="CU59" t="str">
            <v>01264 886551</v>
          </cell>
          <cell r="CV59" t="str">
            <v>01264 383499</v>
          </cell>
          <cell r="CW59" t="str">
            <v>02072186153</v>
          </cell>
          <cell r="CX59" t="str">
            <v>0207 218 9213</v>
          </cell>
          <cell r="CY59" t="str">
            <v>0207 218 7171</v>
          </cell>
          <cell r="CZ59" t="str">
            <v>0207 21 83119</v>
          </cell>
          <cell r="DA59" t="str">
            <v>020 7218 6361</v>
          </cell>
          <cell r="DB59" t="str">
            <v>0117 91 37350</v>
          </cell>
          <cell r="DC59" t="str">
            <v>02392625601</v>
          </cell>
          <cell r="DD59" t="str">
            <v>01225847191</v>
          </cell>
          <cell r="DE59" t="str">
            <v>01923 958821</v>
          </cell>
          <cell r="DF59" t="str">
            <v>01264 887026</v>
          </cell>
          <cell r="DG59" t="str">
            <v>01494 496402</v>
          </cell>
          <cell r="DH59" t="str">
            <v>01179 134271</v>
          </cell>
          <cell r="DI59" t="str">
            <v>02392 62 8910</v>
          </cell>
          <cell r="DJ59" t="str">
            <v>01494 496188</v>
          </cell>
          <cell r="DK59" t="str">
            <v>020 721 86057</v>
          </cell>
          <cell r="DL59" t="str">
            <v>020 7218 2439</v>
          </cell>
          <cell r="DM59" t="str">
            <v>0207 218 7126</v>
          </cell>
          <cell r="DN59" t="str">
            <v>01923 958821</v>
          </cell>
          <cell r="DO59" t="str">
            <v>01494 494945</v>
          </cell>
          <cell r="DP59" t="str">
            <v>02392 625292</v>
          </cell>
          <cell r="DQ59" t="str">
            <v>02392 625597</v>
          </cell>
          <cell r="DR59" t="str">
            <v>0117 91 30045</v>
          </cell>
          <cell r="DS59" t="str">
            <v>03067930241</v>
          </cell>
          <cell r="DT59" t="str">
            <v>02392 625776</v>
          </cell>
          <cell r="DU59" t="str">
            <v>01264 383940</v>
          </cell>
          <cell r="DV59" t="str">
            <v>02392 625601</v>
          </cell>
          <cell r="DW59" t="str">
            <v>029 2084 0152</v>
          </cell>
          <cell r="DX59" t="str">
            <v xml:space="preserve">020 3334 3400  </v>
          </cell>
          <cell r="DY59" t="str">
            <v>0203 357 0891</v>
          </cell>
          <cell r="DZ59" t="str">
            <v>0300 047 7039</v>
          </cell>
          <cell r="EA59" t="str">
            <v>07748 321940</v>
          </cell>
          <cell r="EB59">
            <v>2033343012</v>
          </cell>
          <cell r="EC59" t="str">
            <v>0203 334 4166</v>
          </cell>
          <cell r="ED59" t="str">
            <v>020 3545 8662</v>
          </cell>
          <cell r="EE59" t="str">
            <v>03000 475 165</v>
          </cell>
          <cell r="EF59" t="str">
            <v xml:space="preserve">0300 047 5318 </v>
          </cell>
          <cell r="EG59" t="str">
            <v>0203 334 5035</v>
          </cell>
          <cell r="EH59">
            <v>7500779433</v>
          </cell>
          <cell r="EI59" t="str">
            <v xml:space="preserve">020 7238 2406 </v>
          </cell>
          <cell r="EJ59" t="str">
            <v>07770 494843</v>
          </cell>
        </row>
        <row r="60">
          <cell r="F60" t="str">
            <v>John Cooper, Francis Crick Institute Project Director.  John Cooper has been a Director of the Francis Crick Institute since its inception, but is an employee of the Francis Crick and not MRC.</v>
          </cell>
          <cell r="H60" t="str">
            <v>D/SRO is Andy Beale</v>
          </cell>
          <cell r="AD60" t="str">
            <v>No</v>
          </cell>
          <cell r="BB60" t="str">
            <v>Keith Farrar</v>
          </cell>
          <cell r="BC60" t="str">
            <v>No</v>
          </cell>
          <cell r="BD60" t="str">
            <v>N/A</v>
          </cell>
          <cell r="BF60" t="str">
            <v>Martin Campbellmartin.campbell2@nhs.net (10%)</v>
          </cell>
          <cell r="BH60" t="str">
            <v>The National Programme has a Deputy SRO Cathy Edwards, NHS England National Operational Delivery DirectorEach Trust has an SRO - The Christie (Professor Nick Slevin) and UCLH (Geoff Bellingham)</v>
          </cell>
          <cell r="BI60" t="str">
            <v>n/a</v>
          </cell>
          <cell r="BK60" t="str">
            <v>N/A</v>
          </cell>
          <cell r="CI60" t="str">
            <v>Henry Hirsch (Acting SRO mid April - mid May - planned absence of SRO)</v>
          </cell>
          <cell r="DX60" t="str">
            <v>Nick Folland (CPS)Giles York (Police)</v>
          </cell>
          <cell r="DY60" t="str">
            <v>Natalie Ceeney (HMCTS) and Giles York (Police)</v>
          </cell>
        </row>
        <row r="61">
          <cell r="B61" t="str">
            <v>Cohort 4</v>
          </cell>
          <cell r="C61" t="str">
            <v>Cohort 15</v>
          </cell>
          <cell r="D61" t="str">
            <v>Cohort 15</v>
          </cell>
          <cell r="E61" t="str">
            <v>Not Eligible - Master Builder</v>
          </cell>
          <cell r="F61" t="str">
            <v>Cohort 5</v>
          </cell>
          <cell r="G61" t="str">
            <v>Not Known</v>
          </cell>
          <cell r="H61" t="str">
            <v>Eligible - awaiting cohort</v>
          </cell>
          <cell r="I61" t="str">
            <v>Eligible - awaiting cohort</v>
          </cell>
          <cell r="J61" t="str">
            <v>Cohort 15</v>
          </cell>
          <cell r="K61" t="str">
            <v>Not Eligible - Contractor</v>
          </cell>
          <cell r="L61" t="str">
            <v>Other</v>
          </cell>
          <cell r="M61" t="str">
            <v>Cohort 20</v>
          </cell>
          <cell r="N61" t="str">
            <v>Not Known</v>
          </cell>
          <cell r="O61" t="str">
            <v>Not Eligible - Master Builder</v>
          </cell>
          <cell r="P61" t="str">
            <v>Not Known</v>
          </cell>
          <cell r="Q61" t="str">
            <v>Not Eligible - Master Builder</v>
          </cell>
          <cell r="R61" t="str">
            <v>Not Eligible - Master Builder</v>
          </cell>
          <cell r="S61" t="str">
            <v>Not Known</v>
          </cell>
          <cell r="T61" t="str">
            <v>Cohort 3</v>
          </cell>
          <cell r="U61" t="str">
            <v>Other</v>
          </cell>
          <cell r="V61" t="str">
            <v>Cohort 15</v>
          </cell>
          <cell r="W61" t="str">
            <v>Not Eligible - Master Builder</v>
          </cell>
          <cell r="X61" t="str">
            <v>Eligible - awaiting cohort</v>
          </cell>
          <cell r="Y61" t="str">
            <v>Not Eligible - Master Builder</v>
          </cell>
          <cell r="Z61" t="str">
            <v>Cohort 13</v>
          </cell>
          <cell r="AA61" t="str">
            <v>Cohort 4</v>
          </cell>
          <cell r="AB61" t="str">
            <v>Other</v>
          </cell>
          <cell r="AC61" t="str">
            <v>Cohort 6</v>
          </cell>
          <cell r="AD61" t="str">
            <v>Cohort 13</v>
          </cell>
          <cell r="AE61" t="str">
            <v>Cohort 13</v>
          </cell>
          <cell r="AF61" t="str">
            <v>Other</v>
          </cell>
          <cell r="AG61" t="str">
            <v>Cohort 14</v>
          </cell>
          <cell r="AH61" t="str">
            <v>Cohort 14</v>
          </cell>
          <cell r="AI61" t="str">
            <v>Eligible - awaiting cohort</v>
          </cell>
          <cell r="AJ61" t="str">
            <v>Cohort 13</v>
          </cell>
          <cell r="AK61" t="str">
            <v>Eligible - awaiting cohort</v>
          </cell>
          <cell r="AL61" t="str">
            <v>Eligible - awaiting cohort</v>
          </cell>
          <cell r="AM61" t="str">
            <v>Other</v>
          </cell>
          <cell r="AN61" t="str">
            <v>Cohort 13</v>
          </cell>
          <cell r="AO61" t="str">
            <v>Cohort 14</v>
          </cell>
          <cell r="AP61" t="str">
            <v>Eligible - awaiting cohort</v>
          </cell>
          <cell r="AQ61" t="str">
            <v>Eligible - awaiting cohort</v>
          </cell>
          <cell r="AR61" t="str">
            <v>Not Eligible - Master Builder</v>
          </cell>
          <cell r="AS61" t="str">
            <v>Cohort 3</v>
          </cell>
          <cell r="AT61" t="str">
            <v>Other</v>
          </cell>
          <cell r="AU61" t="str">
            <v>Eligible - awaiting cohort</v>
          </cell>
          <cell r="AV61" t="str">
            <v>Cohort 13</v>
          </cell>
          <cell r="AX61" t="str">
            <v>Eligible - awaiting cohort</v>
          </cell>
          <cell r="AY61" t="str">
            <v>Cohort 9</v>
          </cell>
          <cell r="AZ61" t="str">
            <v>Cohort 6</v>
          </cell>
          <cell r="BA61" t="str">
            <v>Other</v>
          </cell>
          <cell r="BB61" t="str">
            <v>Cohort 9</v>
          </cell>
          <cell r="BC61" t="str">
            <v>Cohort 13</v>
          </cell>
          <cell r="BD61" t="str">
            <v>Cohort 6</v>
          </cell>
          <cell r="BE61" t="str">
            <v>Other</v>
          </cell>
          <cell r="BF61" t="str">
            <v>Cohort 1</v>
          </cell>
          <cell r="BG61" t="str">
            <v>Cohort 2</v>
          </cell>
          <cell r="BH61" t="str">
            <v>Cohort 1</v>
          </cell>
          <cell r="BK61" t="str">
            <v>Cohort 2</v>
          </cell>
          <cell r="BL61" t="str">
            <v>Cohort 10</v>
          </cell>
          <cell r="BN61" t="str">
            <v>Cohort 10</v>
          </cell>
          <cell r="BO61" t="str">
            <v>Eligible - awaiting cohort</v>
          </cell>
          <cell r="BP61" t="str">
            <v>Cohort 16</v>
          </cell>
          <cell r="BQ61" t="str">
            <v>Cohort 9</v>
          </cell>
          <cell r="BR61" t="str">
            <v>Cohort 14</v>
          </cell>
          <cell r="BS61" t="str">
            <v>Cohort 8</v>
          </cell>
          <cell r="BT61" t="str">
            <v>Cohort 13</v>
          </cell>
          <cell r="BU61" t="str">
            <v>Not Known</v>
          </cell>
          <cell r="BV61" t="str">
            <v>Cohort 11</v>
          </cell>
          <cell r="BW61" t="str">
            <v>Cohort 5</v>
          </cell>
          <cell r="BX61" t="str">
            <v>Cohort 10</v>
          </cell>
          <cell r="BY61" t="str">
            <v>Cohort 15</v>
          </cell>
          <cell r="BZ61" t="str">
            <v>Other</v>
          </cell>
          <cell r="CA61" t="str">
            <v>Not Eligible - Master Builder</v>
          </cell>
          <cell r="CB61" t="str">
            <v>Cohort 15</v>
          </cell>
          <cell r="CC61" t="str">
            <v>Not Eligible - Master Builder</v>
          </cell>
          <cell r="CD61" t="str">
            <v>Not Eligible - Master Builder</v>
          </cell>
          <cell r="CE61" t="str">
            <v>Not Eligible - Master Builder</v>
          </cell>
          <cell r="CF61" t="str">
            <v>Not Eligible - Master Builder</v>
          </cell>
          <cell r="CG61" t="str">
            <v>Cohort 1</v>
          </cell>
          <cell r="CH61" t="str">
            <v>Other</v>
          </cell>
          <cell r="CI61" t="str">
            <v>Cohort 17</v>
          </cell>
          <cell r="CJ61" t="str">
            <v>Cohort 15</v>
          </cell>
          <cell r="CK61" t="str">
            <v>Cohort 16</v>
          </cell>
          <cell r="CL61" t="str">
            <v>Cohort 1</v>
          </cell>
          <cell r="CM61" t="str">
            <v>Cohort 1</v>
          </cell>
          <cell r="CN61" t="str">
            <v>Cohort 11</v>
          </cell>
          <cell r="CO61" t="str">
            <v>Cohort 4</v>
          </cell>
          <cell r="CP61" t="str">
            <v>Not Eligible - Master Builder</v>
          </cell>
          <cell r="CQ61" t="str">
            <v>Cohort 15</v>
          </cell>
          <cell r="CR61" t="str">
            <v>Cohort 14</v>
          </cell>
          <cell r="CS61" t="str">
            <v>Cohort 4</v>
          </cell>
          <cell r="CT61" t="str">
            <v>Cohort 4</v>
          </cell>
          <cell r="CU61" t="str">
            <v>Cohort 4</v>
          </cell>
          <cell r="CV61" t="str">
            <v>Cohort 10</v>
          </cell>
          <cell r="CW61" t="str">
            <v>Other</v>
          </cell>
          <cell r="CX61" t="str">
            <v>Cohort 7</v>
          </cell>
          <cell r="CY61" t="str">
            <v>Other</v>
          </cell>
          <cell r="CZ61" t="str">
            <v>Cohort 6</v>
          </cell>
          <cell r="DA61" t="str">
            <v>Cohort 2</v>
          </cell>
          <cell r="DB61" t="str">
            <v>Cohort 0</v>
          </cell>
          <cell r="DC61" t="str">
            <v>Cohort 11</v>
          </cell>
          <cell r="DD61" t="str">
            <v>N/E - contractor</v>
          </cell>
          <cell r="DE61" t="str">
            <v>Eligible - awaiting cohort</v>
          </cell>
          <cell r="DF61" t="str">
            <v>Cohort 0</v>
          </cell>
          <cell r="DG61" t="str">
            <v>Cohort 13</v>
          </cell>
          <cell r="DH61" t="str">
            <v>Other</v>
          </cell>
          <cell r="DI61" t="str">
            <v>Cohort 17</v>
          </cell>
          <cell r="DJ61" t="str">
            <v>Cohort 14</v>
          </cell>
          <cell r="DK61" t="str">
            <v xml:space="preserve">Other </v>
          </cell>
          <cell r="DL61" t="str">
            <v>N/E -master builder</v>
          </cell>
          <cell r="DM61" t="str">
            <v>Cohort 4</v>
          </cell>
          <cell r="DN61" t="str">
            <v>Cohort 14</v>
          </cell>
          <cell r="DO61" t="str">
            <v>Cohort 14</v>
          </cell>
          <cell r="DP61" t="str">
            <v>Eligible - awaiting cohort</v>
          </cell>
          <cell r="DQ61" t="str">
            <v>Cohort 15</v>
          </cell>
          <cell r="DR61" t="str">
            <v>Cohort 5</v>
          </cell>
          <cell r="DS61" t="str">
            <v>N/E - contractor</v>
          </cell>
          <cell r="DT61" t="str">
            <v>Eligible - awaiting cohort</v>
          </cell>
          <cell r="DU61" t="str">
            <v>Cohort 14</v>
          </cell>
          <cell r="DV61" t="str">
            <v>Cohort 11</v>
          </cell>
          <cell r="DW61" t="str">
            <v>Cohort 11</v>
          </cell>
          <cell r="DX61" t="str">
            <v>Cohort 8</v>
          </cell>
          <cell r="DY61" t="str">
            <v>Other</v>
          </cell>
          <cell r="DZ61" t="str">
            <v>Cohort 1</v>
          </cell>
          <cell r="EA61" t="str">
            <v>Not Eligible - Contractor</v>
          </cell>
          <cell r="EB61" t="str">
            <v>Cohort 8</v>
          </cell>
          <cell r="EC61" t="str">
            <v>Cohort 16</v>
          </cell>
          <cell r="ED61" t="str">
            <v>Cohort 4</v>
          </cell>
          <cell r="EE61" t="str">
            <v>Not Eligible - Contractor</v>
          </cell>
          <cell r="EF61" t="str">
            <v>Cohort 2</v>
          </cell>
          <cell r="EG61" t="str">
            <v>Not Eligible - Project Leaving GMPP</v>
          </cell>
          <cell r="EH61" t="str">
            <v>Not Known</v>
          </cell>
          <cell r="EI61" t="str">
            <v>Eligible - awaiting cohort</v>
          </cell>
          <cell r="EJ61" t="str">
            <v>Cohort 3</v>
          </cell>
        </row>
        <row r="62">
          <cell r="L62" t="str">
            <v>Not applicable</v>
          </cell>
          <cell r="U62" t="str">
            <v>SRO is looking at suitability of dates beyond Cohort 17.</v>
          </cell>
          <cell r="W62" t="str">
            <v xml:space="preserve">Not required to join MPLA because of significant expertise and track record as a senior project leader in the nuclear industry. </v>
          </cell>
          <cell r="AB62" t="str">
            <v xml:space="preserve"> SRO is receiving support from an MLPA mentor. </v>
          </cell>
          <cell r="AF62" t="str">
            <v>John Gordon is covering the Head of Department position from February 2016 until October 2016, when Debbie Palmer is expected to return from maternity leave.</v>
          </cell>
          <cell r="AI62" t="str">
            <v xml:space="preserve">Unable to commit to  course because of residential module expectations interfering with family commitments. </v>
          </cell>
          <cell r="AM62" t="str">
            <v xml:space="preserve">Participated in Cohort 1 by agreement for one day </v>
          </cell>
          <cell r="AT62" t="str">
            <v>The programme is due to finish in 2016 and the SRO does not normally lead on GMPP Projects</v>
          </cell>
          <cell r="AW62" t="str">
            <v>TBC</v>
          </cell>
          <cell r="BA62" t="str">
            <v xml:space="preserve">Charlie has agreed with the MPA that it is not appropriate for him to attend MPLA training </v>
          </cell>
          <cell r="BE62" t="str">
            <v>NHS England are reviewing the attendance of  MPLA</v>
          </cell>
          <cell r="BG62" t="str">
            <v>Graduated</v>
          </cell>
          <cell r="BO62" t="str">
            <v xml:space="preserve">The current SRO was appointed in April 2016 and is yet to acquire the MPLA status. </v>
          </cell>
          <cell r="BZ62" t="str">
            <v>Not considered cost effective due to the duration of the project</v>
          </cell>
          <cell r="CH62" t="str">
            <v>Temporary appointment. Not expected to fulfill the SRO role going forward</v>
          </cell>
          <cell r="DY62" t="str">
            <v>See separate email note - still to be determined if PL will attand</v>
          </cell>
          <cell r="EE62" t="str">
            <v>New to post in May 2015 - Temporary / Interim Assignment only</v>
          </cell>
          <cell r="EG62" t="str">
            <v>Project will be complete before the SROs MPLA place is available</v>
          </cell>
          <cell r="EH62" t="str">
            <v>MoJ Capability and Delivery and SRO in  discussion with IPA regarding requirement to join MPLA.</v>
          </cell>
        </row>
        <row r="63">
          <cell r="C63" t="str">
            <v>Other</v>
          </cell>
          <cell r="N63" t="str">
            <v>Not Known</v>
          </cell>
          <cell r="O63" t="str">
            <v>Not Eligible - Master Builder</v>
          </cell>
          <cell r="P63" t="str">
            <v>Not Known</v>
          </cell>
          <cell r="AX63" t="str">
            <v>Other</v>
          </cell>
          <cell r="AZ63" t="str">
            <v>Other</v>
          </cell>
          <cell r="BB63" t="str">
            <v>Other</v>
          </cell>
          <cell r="BC63" t="str">
            <v>Other</v>
          </cell>
          <cell r="BD63" t="str">
            <v>Other</v>
          </cell>
          <cell r="BG63" t="str">
            <v>Cohort 2</v>
          </cell>
          <cell r="BK63" t="str">
            <v>Other</v>
          </cell>
          <cell r="BO63" t="str">
            <v>Other</v>
          </cell>
          <cell r="BZ63" t="str">
            <v>Other</v>
          </cell>
        </row>
        <row r="64">
          <cell r="C64" t="str">
            <v>Is attending MPLA</v>
          </cell>
          <cell r="AW64" t="str">
            <v>TBC</v>
          </cell>
          <cell r="AX64" t="str">
            <v>SRO should go straight to MPLA and skip PLP</v>
          </cell>
          <cell r="AZ64" t="str">
            <v>MPLA has been completed.</v>
          </cell>
          <cell r="BB64" t="str">
            <v>MPLA Cohort 9</v>
          </cell>
          <cell r="BC64" t="str">
            <v>no application at this time</v>
          </cell>
          <cell r="BD64" t="str">
            <v>MPLA Cohort 6</v>
          </cell>
          <cell r="BK64" t="str">
            <v>MPLA Cohort 2</v>
          </cell>
          <cell r="BO64" t="str">
            <v>The current SRO was appointed in April 2016 and is yet to acquire the PLP status.</v>
          </cell>
          <cell r="BZ64" t="str">
            <v>Not considered cost effective due to the duration of the project</v>
          </cell>
        </row>
        <row r="65">
          <cell r="B65">
            <v>42088</v>
          </cell>
          <cell r="C65">
            <v>42424</v>
          </cell>
          <cell r="D65">
            <v>42081</v>
          </cell>
          <cell r="E65">
            <v>42395</v>
          </cell>
          <cell r="F65">
            <v>42086</v>
          </cell>
          <cell r="G65">
            <v>42719</v>
          </cell>
          <cell r="H65">
            <v>42398</v>
          </cell>
          <cell r="I65">
            <v>42719</v>
          </cell>
          <cell r="J65">
            <v>42719</v>
          </cell>
          <cell r="K65">
            <v>42125</v>
          </cell>
          <cell r="L65">
            <v>42478</v>
          </cell>
          <cell r="M65">
            <v>42125</v>
          </cell>
          <cell r="N65">
            <v>42171</v>
          </cell>
          <cell r="O65">
            <v>42276</v>
          </cell>
          <cell r="P65">
            <v>42472</v>
          </cell>
          <cell r="Q65">
            <v>42276</v>
          </cell>
          <cell r="R65">
            <v>42276</v>
          </cell>
          <cell r="S65">
            <v>42276</v>
          </cell>
          <cell r="T65">
            <v>42089</v>
          </cell>
          <cell r="U65">
            <v>42439</v>
          </cell>
          <cell r="V65">
            <v>42083</v>
          </cell>
          <cell r="W65">
            <v>42073</v>
          </cell>
          <cell r="X65">
            <v>42083</v>
          </cell>
          <cell r="Y65">
            <v>42174</v>
          </cell>
          <cell r="Z65">
            <v>42186</v>
          </cell>
          <cell r="AA65">
            <v>42510</v>
          </cell>
          <cell r="AB65">
            <v>42417</v>
          </cell>
          <cell r="AC65">
            <v>42618</v>
          </cell>
          <cell r="AD65">
            <v>42094</v>
          </cell>
          <cell r="AE65">
            <v>42094</v>
          </cell>
          <cell r="AF65">
            <v>42075</v>
          </cell>
          <cell r="AG65">
            <v>42089</v>
          </cell>
          <cell r="AI65">
            <v>42404</v>
          </cell>
          <cell r="AJ65">
            <v>42551</v>
          </cell>
          <cell r="AM65">
            <v>42265</v>
          </cell>
          <cell r="AN65">
            <v>42551</v>
          </cell>
          <cell r="AO65">
            <v>41921</v>
          </cell>
          <cell r="AR65">
            <v>42158</v>
          </cell>
          <cell r="AS65">
            <v>42089</v>
          </cell>
          <cell r="AV65">
            <v>42551</v>
          </cell>
          <cell r="AW65">
            <v>42481</v>
          </cell>
          <cell r="AX65">
            <v>42581</v>
          </cell>
          <cell r="AY65">
            <v>41990</v>
          </cell>
          <cell r="AZ65">
            <v>42034</v>
          </cell>
          <cell r="BA65">
            <v>42076</v>
          </cell>
          <cell r="BB65">
            <v>42552</v>
          </cell>
          <cell r="BC65">
            <v>42277</v>
          </cell>
          <cell r="BD65">
            <v>42522</v>
          </cell>
          <cell r="BE65">
            <v>42221</v>
          </cell>
          <cell r="BG65">
            <v>42158</v>
          </cell>
          <cell r="BH65">
            <v>42188</v>
          </cell>
          <cell r="BI65">
            <v>42552</v>
          </cell>
          <cell r="BK65">
            <v>42139</v>
          </cell>
          <cell r="BL65">
            <v>42199</v>
          </cell>
          <cell r="BN65">
            <v>42125</v>
          </cell>
          <cell r="BP65">
            <v>42552</v>
          </cell>
          <cell r="BQ65">
            <v>42087</v>
          </cell>
          <cell r="BR65">
            <v>42087</v>
          </cell>
          <cell r="BS65">
            <v>42305</v>
          </cell>
          <cell r="BT65">
            <v>42087</v>
          </cell>
          <cell r="BU65">
            <v>42552</v>
          </cell>
          <cell r="BV65">
            <v>42087</v>
          </cell>
          <cell r="BW65">
            <v>42087</v>
          </cell>
          <cell r="BX65">
            <v>42087</v>
          </cell>
          <cell r="BY65">
            <v>42317</v>
          </cell>
          <cell r="BZ65">
            <v>42217</v>
          </cell>
          <cell r="CA65">
            <v>42064</v>
          </cell>
          <cell r="CB65">
            <v>42317</v>
          </cell>
          <cell r="CC65">
            <v>42551</v>
          </cell>
          <cell r="CD65">
            <v>42551</v>
          </cell>
          <cell r="CE65">
            <v>42551</v>
          </cell>
          <cell r="CF65">
            <v>42551</v>
          </cell>
          <cell r="CG65">
            <v>42093</v>
          </cell>
          <cell r="CH65">
            <v>42490</v>
          </cell>
          <cell r="CI65">
            <v>41710</v>
          </cell>
          <cell r="CJ65">
            <v>42093</v>
          </cell>
          <cell r="CK65">
            <v>42370</v>
          </cell>
          <cell r="CL65">
            <v>42093</v>
          </cell>
          <cell r="CM65">
            <v>42093</v>
          </cell>
          <cell r="CN65">
            <v>42093</v>
          </cell>
          <cell r="CO65">
            <v>42583</v>
          </cell>
          <cell r="CP65">
            <v>42460</v>
          </cell>
          <cell r="CQ65">
            <v>42234</v>
          </cell>
          <cell r="CR65">
            <v>42261</v>
          </cell>
          <cell r="CS65">
            <v>42391</v>
          </cell>
          <cell r="CT65">
            <v>42391</v>
          </cell>
          <cell r="CV65">
            <v>42502</v>
          </cell>
          <cell r="CW65">
            <v>42068</v>
          </cell>
          <cell r="CX65">
            <v>42117</v>
          </cell>
          <cell r="CY65">
            <v>42033</v>
          </cell>
          <cell r="CZ65">
            <v>41548</v>
          </cell>
          <cell r="DA65">
            <v>42117</v>
          </cell>
          <cell r="DB65">
            <v>42552</v>
          </cell>
          <cell r="DC65">
            <v>41960</v>
          </cell>
          <cell r="DD65">
            <v>42131</v>
          </cell>
          <cell r="DE65">
            <v>42443</v>
          </cell>
          <cell r="DF65">
            <v>42391</v>
          </cell>
          <cell r="DG65">
            <v>42158</v>
          </cell>
          <cell r="DH65">
            <v>42453</v>
          </cell>
          <cell r="DI65">
            <v>42338</v>
          </cell>
          <cell r="DJ65">
            <v>42269</v>
          </cell>
          <cell r="DK65">
            <v>42270</v>
          </cell>
          <cell r="DL65">
            <v>42326</v>
          </cell>
          <cell r="DM65">
            <v>41822</v>
          </cell>
          <cell r="DP65">
            <v>42200</v>
          </cell>
          <cell r="DQ65">
            <v>42200</v>
          </cell>
          <cell r="DR65">
            <v>41652</v>
          </cell>
          <cell r="DS65">
            <v>42341</v>
          </cell>
          <cell r="DT65">
            <v>42446</v>
          </cell>
          <cell r="DU65">
            <v>42227</v>
          </cell>
          <cell r="DV65">
            <v>41960</v>
          </cell>
          <cell r="DW65">
            <v>41711</v>
          </cell>
          <cell r="DY65">
            <v>42064</v>
          </cell>
          <cell r="DZ65">
            <v>42370</v>
          </cell>
          <cell r="EA65">
            <v>42226</v>
          </cell>
          <cell r="EB65">
            <v>42583</v>
          </cell>
          <cell r="EC65">
            <v>42094</v>
          </cell>
          <cell r="ED65">
            <v>41449</v>
          </cell>
          <cell r="EE65">
            <v>42292</v>
          </cell>
          <cell r="EF65">
            <v>41449</v>
          </cell>
          <cell r="EG65">
            <v>42130</v>
          </cell>
          <cell r="EH65">
            <v>42247</v>
          </cell>
          <cell r="EI65">
            <v>42161</v>
          </cell>
          <cell r="EJ65">
            <v>42341</v>
          </cell>
        </row>
        <row r="66">
          <cell r="I66" t="str">
            <v>Left for new role in private sector</v>
          </cell>
          <cell r="L66" t="str">
            <v>Internal governance restructure</v>
          </cell>
          <cell r="AA66" t="str">
            <v>Directorate (or equivalent) Organisational change</v>
          </cell>
          <cell r="AT66" t="str">
            <v>Left for new role on promotion in government</v>
          </cell>
          <cell r="AX66" t="str">
            <v>Departmental (or equivalent) Organisational change</v>
          </cell>
          <cell r="BB66" t="str">
            <v>Departmental (or equivalent) Organisational change</v>
          </cell>
          <cell r="BC66" t="str">
            <v>Departmental (or equivalent) Organisational change</v>
          </cell>
          <cell r="BI66" t="str">
            <v>Departmental (or equivalent) Organisational change</v>
          </cell>
          <cell r="BJ66" t="str">
            <v>Departmental (or equivalent) Organisational change</v>
          </cell>
          <cell r="BO66" t="str">
            <v>Directorate (or equivalent) Organisational change</v>
          </cell>
          <cell r="CE66" t="str">
            <v>Departmental (or equivalent) Organisational change</v>
          </cell>
          <cell r="CH66" t="str">
            <v>Left for new role in government</v>
          </cell>
          <cell r="CO66" t="str">
            <v>Left for new role in private sector</v>
          </cell>
          <cell r="CU66" t="str">
            <v>Life Cycle based change</v>
          </cell>
          <cell r="CV66" t="str">
            <v>Directorate (or equivalent) Organisational change</v>
          </cell>
          <cell r="DK66" t="str">
            <v>Retirement</v>
          </cell>
          <cell r="DO66" t="str">
            <v>Directorate (or equivalent) Organisational change</v>
          </cell>
          <cell r="DX66" t="str">
            <v>Career break</v>
          </cell>
          <cell r="EA66" t="str">
            <v>Other</v>
          </cell>
          <cell r="EB66" t="str">
            <v>Temporary / Interim Assignment only</v>
          </cell>
          <cell r="EE66" t="str">
            <v>Temporary / Interim Assignment only</v>
          </cell>
        </row>
        <row r="67">
          <cell r="BB67" t="str">
            <v>Change made as part of the move to P2020 structure</v>
          </cell>
          <cell r="BF67" t="str">
            <v>No SRO Letter IssuedEnd date TBC</v>
          </cell>
          <cell r="CO67" t="str">
            <v>Note :  current SRO is interim pending arrival of and handover to new Finance &amp; Estates Director</v>
          </cell>
          <cell r="EA67" t="str">
            <v>Full time SRO appointed in line with MPA PAR recommendations.</v>
          </cell>
        </row>
        <row r="68">
          <cell r="BI68" t="str">
            <v>TBC in Qtr 3 FY15/16</v>
          </cell>
          <cell r="CG68" t="str">
            <v>to be completed by the MPA</v>
          </cell>
          <cell r="CH68" t="str">
            <v>to be completed by the MPA</v>
          </cell>
          <cell r="CJ68" t="str">
            <v>to be completed by the MPA</v>
          </cell>
          <cell r="CK68" t="str">
            <v>to be completed by the MPA</v>
          </cell>
          <cell r="CL68" t="str">
            <v>to be completed by the MPA</v>
          </cell>
          <cell r="CM68" t="str">
            <v>to be completed by the MPA</v>
          </cell>
          <cell r="CN68" t="str">
            <v>to be completed by the MPA</v>
          </cell>
          <cell r="CP68" t="str">
            <v>to be completed by the MPA</v>
          </cell>
        </row>
        <row r="69">
          <cell r="B69" t="str">
            <v>Spinali</v>
          </cell>
          <cell r="C69" t="str">
            <v>Calder</v>
          </cell>
          <cell r="D69" t="str">
            <v>Bird</v>
          </cell>
          <cell r="E69" t="str">
            <v>Lloyd</v>
          </cell>
          <cell r="F69" t="str">
            <v>Johnson</v>
          </cell>
          <cell r="G69" t="str">
            <v>Kamellard</v>
          </cell>
          <cell r="H69" t="str">
            <v>Brennan</v>
          </cell>
          <cell r="I69" t="str">
            <v>Hughes</v>
          </cell>
          <cell r="J69" t="str">
            <v>Carter-Gray</v>
          </cell>
          <cell r="K69" t="str">
            <v>Manwaring</v>
          </cell>
          <cell r="L69" t="str">
            <v>Mark</v>
          </cell>
          <cell r="M69" t="str">
            <v>Gill</v>
          </cell>
          <cell r="N69" t="str">
            <v>Forbes</v>
          </cell>
          <cell r="O69" t="str">
            <v>MacLeod</v>
          </cell>
          <cell r="P69" t="str">
            <v>Rowland</v>
          </cell>
          <cell r="Q69" t="str">
            <v>Field</v>
          </cell>
          <cell r="R69" t="str">
            <v>Ormerod</v>
          </cell>
          <cell r="S69" t="str">
            <v>Dunnett</v>
          </cell>
          <cell r="T69" t="str">
            <v>Kapadia</v>
          </cell>
          <cell r="U69" t="str">
            <v>Wintle</v>
          </cell>
          <cell r="V69" t="str">
            <v>Lowe</v>
          </cell>
          <cell r="W69" t="str">
            <v>Thompson</v>
          </cell>
          <cell r="X69" t="str">
            <v>Over</v>
          </cell>
          <cell r="Y69" t="str">
            <v>Broomfield</v>
          </cell>
          <cell r="Z69" t="str">
            <v>HOWES</v>
          </cell>
          <cell r="AA69" t="str">
            <v>Quarmby</v>
          </cell>
          <cell r="AB69" t="str">
            <v>Holliday</v>
          </cell>
          <cell r="AC69" t="str">
            <v>Hamshar-Willison</v>
          </cell>
          <cell r="AD69" t="str">
            <v>Stephenson</v>
          </cell>
          <cell r="AE69" t="str">
            <v>Rudley</v>
          </cell>
          <cell r="AF69" t="str">
            <v>Kirby</v>
          </cell>
          <cell r="AW69" t="str">
            <v>Mather</v>
          </cell>
          <cell r="AX69" t="str">
            <v>Roodhouse</v>
          </cell>
          <cell r="AY69" t="str">
            <v>Kennedy</v>
          </cell>
          <cell r="AZ69" t="str">
            <v>Fox</v>
          </cell>
          <cell r="BA69" t="str">
            <v>Pitt</v>
          </cell>
          <cell r="BB69" t="str">
            <v>Habergham</v>
          </cell>
          <cell r="BC69" t="str">
            <v>Warden</v>
          </cell>
          <cell r="BD69" t="str">
            <v>Ryan</v>
          </cell>
          <cell r="BE69" t="str">
            <v>Hunt</v>
          </cell>
          <cell r="BF69" t="str">
            <v>Adenubi</v>
          </cell>
          <cell r="BG69" t="str">
            <v>Stirling</v>
          </cell>
          <cell r="BH69" t="str">
            <v>Kay</v>
          </cell>
          <cell r="BI69" t="str">
            <v>Spooner</v>
          </cell>
          <cell r="BJ69" t="str">
            <v>Nixon</v>
          </cell>
          <cell r="BK69" t="str">
            <v>Henry</v>
          </cell>
          <cell r="BL69" t="str">
            <v>Coyne</v>
          </cell>
          <cell r="BM69" t="str">
            <v>Murphy</v>
          </cell>
          <cell r="BN69" t="str">
            <v>Harry</v>
          </cell>
          <cell r="BO69" t="str">
            <v>Barton</v>
          </cell>
          <cell r="BP69" t="str">
            <v>Long</v>
          </cell>
          <cell r="BQ69" t="str">
            <v>Walker</v>
          </cell>
          <cell r="BR69" t="str">
            <v>McCormack</v>
          </cell>
          <cell r="BS69" t="str">
            <v>Gillis</v>
          </cell>
          <cell r="BT69" t="str">
            <v>Bradshaw</v>
          </cell>
          <cell r="BU69" t="str">
            <v>Barton</v>
          </cell>
          <cell r="BV69" t="str">
            <v>Clark</v>
          </cell>
          <cell r="BW69" t="str">
            <v>Briggs</v>
          </cell>
          <cell r="BX69" t="str">
            <v>Wright</v>
          </cell>
          <cell r="BY69" t="str">
            <v>Arnold</v>
          </cell>
          <cell r="BZ69" t="str">
            <v>Shingadia</v>
          </cell>
          <cell r="CA69" t="str">
            <v>Thomas</v>
          </cell>
          <cell r="CB69" t="str">
            <v>Arnold</v>
          </cell>
          <cell r="CC69" t="str">
            <v>Boyd</v>
          </cell>
          <cell r="CD69" t="str">
            <v>Kennedy</v>
          </cell>
          <cell r="CE69" t="str">
            <v>Franklin</v>
          </cell>
          <cell r="CF69" t="str">
            <v>Harrison</v>
          </cell>
          <cell r="CG69" t="str">
            <v>Coleman</v>
          </cell>
          <cell r="CH69" t="str">
            <v>McGrath</v>
          </cell>
          <cell r="CI69" t="str">
            <v>Westmore</v>
          </cell>
          <cell r="CJ69" t="str">
            <v>Clarke</v>
          </cell>
          <cell r="CK69" t="str">
            <v>Charles</v>
          </cell>
          <cell r="CL69" t="str">
            <v>Shipley</v>
          </cell>
          <cell r="CM69" t="str">
            <v>Crean</v>
          </cell>
          <cell r="CN69" t="str">
            <v>Keane</v>
          </cell>
          <cell r="CO69" t="str">
            <v>Sellar</v>
          </cell>
          <cell r="CP69" t="str">
            <v>Duncan</v>
          </cell>
          <cell r="CQ69" t="str">
            <v>WILCOCK</v>
          </cell>
          <cell r="CR69" t="str">
            <v>Hughes</v>
          </cell>
          <cell r="CS69" t="str">
            <v>Kingsford</v>
          </cell>
          <cell r="CT69" t="str">
            <v>White</v>
          </cell>
          <cell r="CU69" t="str">
            <v>Kingsford</v>
          </cell>
          <cell r="CV69" t="str">
            <v>Duddy</v>
          </cell>
          <cell r="CW69" t="str">
            <v>Gen John Crackett</v>
          </cell>
          <cell r="CX69" t="str">
            <v>Morris</v>
          </cell>
          <cell r="CY69" t="str">
            <v>Mackay</v>
          </cell>
          <cell r="CZ69" t="str">
            <v>Barrett</v>
          </cell>
          <cell r="DA69" t="str">
            <v>Deane</v>
          </cell>
          <cell r="DB69" t="str">
            <v>Programme Director is also SRO</v>
          </cell>
          <cell r="DC69" t="str">
            <v>Bradley</v>
          </cell>
          <cell r="DD69" t="str">
            <v>Medwell</v>
          </cell>
          <cell r="DE69" t="str">
            <v>Griffiths</v>
          </cell>
          <cell r="DF69" t="str">
            <v>Cole</v>
          </cell>
          <cell r="DG69" t="str">
            <v>Barley</v>
          </cell>
          <cell r="DH69" t="str">
            <v>West</v>
          </cell>
          <cell r="DI69" t="str">
            <v>SHATTOCK</v>
          </cell>
          <cell r="DJ69" t="str">
            <v>Saul</v>
          </cell>
          <cell r="DK69" t="str">
            <v>Pusey, Heather McNaughton (jobshare)</v>
          </cell>
          <cell r="DL69" t="str">
            <v>Van Overtveld</v>
          </cell>
          <cell r="DM69" t="str">
            <v>Knott</v>
          </cell>
          <cell r="DN69" t="str">
            <v>Burke</v>
          </cell>
          <cell r="DO69" t="str">
            <v>Hughes</v>
          </cell>
          <cell r="DP69" t="str">
            <v>Briers</v>
          </cell>
          <cell r="DQ69" t="str">
            <v>Hunt</v>
          </cell>
          <cell r="DR69" t="str">
            <v>Hodgson</v>
          </cell>
          <cell r="DS69" t="str">
            <v>Robins</v>
          </cell>
          <cell r="DT69" t="str">
            <v>Cryar</v>
          </cell>
          <cell r="DU69" t="str">
            <v>Pullan</v>
          </cell>
          <cell r="DV69" t="str">
            <v>Bradley</v>
          </cell>
          <cell r="DW69" t="str">
            <v>Trent</v>
          </cell>
          <cell r="DX69" t="str">
            <v>Ryder</v>
          </cell>
          <cell r="DY69" t="str">
            <v>Rowland</v>
          </cell>
          <cell r="DZ69" t="str">
            <v>Borg</v>
          </cell>
          <cell r="EA69" t="str">
            <v>Pierce</v>
          </cell>
          <cell r="EB69" t="str">
            <v>Goodman</v>
          </cell>
          <cell r="EC69" t="str">
            <v>Lewis</v>
          </cell>
          <cell r="ED69" t="str">
            <v>Greening</v>
          </cell>
          <cell r="EE69" t="str">
            <v>Morris</v>
          </cell>
          <cell r="EF69" t="str">
            <v>Lowit</v>
          </cell>
          <cell r="EG69" t="str">
            <v>Venosi</v>
          </cell>
          <cell r="EH69" t="str">
            <v>Allright</v>
          </cell>
          <cell r="EI69" t="str">
            <v>Tully</v>
          </cell>
          <cell r="EJ69" t="str">
            <v>Humberstone</v>
          </cell>
        </row>
        <row r="70">
          <cell r="B70" t="str">
            <v>Anne</v>
          </cell>
          <cell r="C70" t="str">
            <v>Steve</v>
          </cell>
          <cell r="D70" t="str">
            <v>Nigel</v>
          </cell>
          <cell r="E70" t="str">
            <v>Henry</v>
          </cell>
          <cell r="F70" t="str">
            <v>Simon</v>
          </cell>
          <cell r="G70" t="str">
            <v>Adrian</v>
          </cell>
          <cell r="H70" t="str">
            <v>Michael</v>
          </cell>
          <cell r="I70" t="str">
            <v>Janet</v>
          </cell>
          <cell r="J70" t="str">
            <v>Ann</v>
          </cell>
          <cell r="K70" t="str">
            <v>Anne</v>
          </cell>
          <cell r="L70" t="str">
            <v>Ashton</v>
          </cell>
          <cell r="M70" t="str">
            <v>Liz</v>
          </cell>
          <cell r="N70" t="str">
            <v>Peter</v>
          </cell>
          <cell r="O70" t="str">
            <v>Frances</v>
          </cell>
          <cell r="P70" t="str">
            <v>Joanna</v>
          </cell>
          <cell r="Q70" t="str">
            <v>Andrew</v>
          </cell>
          <cell r="R70" t="str">
            <v>Sarah</v>
          </cell>
          <cell r="S70" t="str">
            <v>Jo</v>
          </cell>
          <cell r="T70" t="str">
            <v>Daniel</v>
          </cell>
          <cell r="U70" t="str">
            <v>Tom</v>
          </cell>
          <cell r="V70" t="str">
            <v>Nigel</v>
          </cell>
          <cell r="W70" t="str">
            <v>Duncan</v>
          </cell>
          <cell r="X70" t="str">
            <v>Alan</v>
          </cell>
          <cell r="Y70" t="str">
            <v>Jo</v>
          </cell>
          <cell r="Z70" t="str">
            <v>CHRIS</v>
          </cell>
          <cell r="AA70" t="str">
            <v>Peter</v>
          </cell>
          <cell r="AB70" t="str">
            <v>Marian</v>
          </cell>
          <cell r="AC70" t="str">
            <v>Jessie/ Katy</v>
          </cell>
          <cell r="AD70" t="str">
            <v>Rachel</v>
          </cell>
          <cell r="AE70" t="str">
            <v>Daniel</v>
          </cell>
          <cell r="AF70" t="str">
            <v>Nigel</v>
          </cell>
          <cell r="AW70" t="str">
            <v>Nicole</v>
          </cell>
          <cell r="AX70" t="str">
            <v>Eve</v>
          </cell>
          <cell r="AY70" t="str">
            <v>Dorian</v>
          </cell>
          <cell r="AZ70" t="str">
            <v>Nic</v>
          </cell>
          <cell r="BA70" t="str">
            <v>Nichola</v>
          </cell>
          <cell r="BB70" t="str">
            <v>Rachel</v>
          </cell>
          <cell r="BC70" t="str">
            <v>Martin</v>
          </cell>
          <cell r="BD70" t="str">
            <v>Dermot</v>
          </cell>
          <cell r="BE70" t="str">
            <v>Andy</v>
          </cell>
          <cell r="BF70" t="str">
            <v>Kemi</v>
          </cell>
          <cell r="BG70" t="str">
            <v>Chris</v>
          </cell>
          <cell r="BH70" t="str">
            <v>Melanie</v>
          </cell>
          <cell r="BI70" t="str">
            <v>Paul</v>
          </cell>
          <cell r="BJ70" t="str">
            <v>Phil</v>
          </cell>
          <cell r="BK70" t="str">
            <v>Cleveland</v>
          </cell>
          <cell r="BL70" t="str">
            <v>Gordon</v>
          </cell>
          <cell r="BM70" t="str">
            <v>Rachel</v>
          </cell>
          <cell r="BN70" t="str">
            <v>Tim</v>
          </cell>
          <cell r="BO70" t="str">
            <v>Sarah</v>
          </cell>
          <cell r="BP70" t="str">
            <v>Ray</v>
          </cell>
          <cell r="BQ70" t="str">
            <v>Fiona</v>
          </cell>
          <cell r="BR70" t="str">
            <v>Tom</v>
          </cell>
          <cell r="BS70" t="str">
            <v>Julie</v>
          </cell>
          <cell r="BT70" t="str">
            <v>Joanne</v>
          </cell>
          <cell r="BU70" t="str">
            <v>James</v>
          </cell>
          <cell r="BV70" t="str">
            <v>Ian</v>
          </cell>
          <cell r="BW70" t="str">
            <v>Matt</v>
          </cell>
          <cell r="BX70" t="str">
            <v>Ian</v>
          </cell>
          <cell r="BY70" t="str">
            <v>Cathy</v>
          </cell>
          <cell r="BZ70" t="str">
            <v>Chandni</v>
          </cell>
          <cell r="CA70" t="str">
            <v>David</v>
          </cell>
          <cell r="CB70" t="str">
            <v>Cathy</v>
          </cell>
          <cell r="CC70" t="str">
            <v>Steven</v>
          </cell>
          <cell r="CD70" t="str">
            <v>Ian</v>
          </cell>
          <cell r="CE70" t="str">
            <v>Kevin</v>
          </cell>
          <cell r="CF70" t="str">
            <v xml:space="preserve">John </v>
          </cell>
          <cell r="CG70" t="str">
            <v>Rob</v>
          </cell>
          <cell r="CH70" t="str">
            <v>Nick</v>
          </cell>
          <cell r="CI70" t="str">
            <v>Nicola</v>
          </cell>
          <cell r="CJ70" t="str">
            <v>Richard</v>
          </cell>
          <cell r="CK70" t="str">
            <v>David</v>
          </cell>
          <cell r="CL70" t="str">
            <v>Gordon</v>
          </cell>
          <cell r="CM70" t="str">
            <v>Brendan</v>
          </cell>
          <cell r="CN70" t="str">
            <v>Jackie</v>
          </cell>
          <cell r="CO70" t="str">
            <v>Martin</v>
          </cell>
          <cell r="CP70" t="str">
            <v>James</v>
          </cell>
          <cell r="CQ70" t="str">
            <v>Stephen</v>
          </cell>
          <cell r="CR70" t="str">
            <v>Richard</v>
          </cell>
          <cell r="CS70" t="str">
            <v>Justin</v>
          </cell>
          <cell r="CT70" t="str">
            <v>Phil</v>
          </cell>
          <cell r="CU70" t="str">
            <v>Justin</v>
          </cell>
          <cell r="CV70" t="str">
            <v>Mark</v>
          </cell>
          <cell r="CW70" t="str">
            <v>Maj</v>
          </cell>
          <cell r="CX70" t="str">
            <v>Julie</v>
          </cell>
          <cell r="CY70" t="str">
            <v>Graeme</v>
          </cell>
          <cell r="CZ70" t="str">
            <v>Robert</v>
          </cell>
          <cell r="DA70" t="str">
            <v>Nicki</v>
          </cell>
          <cell r="DB70" t="str">
            <v>Note:</v>
          </cell>
          <cell r="DC70" t="str">
            <v>Mark</v>
          </cell>
          <cell r="DD70" t="str">
            <v>Dave</v>
          </cell>
          <cell r="DE70" t="str">
            <v>Mike</v>
          </cell>
          <cell r="DF70" t="str">
            <v>Jonathan</v>
          </cell>
          <cell r="DG70" t="str">
            <v>Michael</v>
          </cell>
          <cell r="DH70" t="str">
            <v>Roger</v>
          </cell>
          <cell r="DI70" t="str">
            <v>S</v>
          </cell>
          <cell r="DJ70" t="str">
            <v>Peter</v>
          </cell>
          <cell r="DK70" t="str">
            <v>Caroline</v>
          </cell>
          <cell r="DL70" t="str">
            <v>Stefan</v>
          </cell>
          <cell r="DM70" t="str">
            <v>Roland</v>
          </cell>
          <cell r="DN70" t="str">
            <v>Thomas</v>
          </cell>
          <cell r="DO70" t="str">
            <v>Richard</v>
          </cell>
          <cell r="DP70" t="str">
            <v>Matt</v>
          </cell>
          <cell r="DQ70" t="str">
            <v>Nick</v>
          </cell>
          <cell r="DR70" t="str">
            <v>Timothy</v>
          </cell>
          <cell r="DS70" t="str">
            <v>Geoff</v>
          </cell>
          <cell r="DT70" t="str">
            <v>Tim</v>
          </cell>
          <cell r="DU70" t="str">
            <v>Mark</v>
          </cell>
          <cell r="DV70" t="str">
            <v>Mark</v>
          </cell>
          <cell r="DW70" t="str">
            <v>Russell</v>
          </cell>
          <cell r="DX70" t="str">
            <v>Loveday</v>
          </cell>
          <cell r="DY70" t="str">
            <v>Jo</v>
          </cell>
          <cell r="DZ70" t="str">
            <v>Jenni</v>
          </cell>
          <cell r="EA70" t="str">
            <v>Denise</v>
          </cell>
          <cell r="EB70" t="str">
            <v>Richard</v>
          </cell>
          <cell r="EC70" t="str">
            <v>Laurence</v>
          </cell>
          <cell r="ED70" t="str">
            <v>Grayson</v>
          </cell>
          <cell r="EE70" t="str">
            <v>Laura</v>
          </cell>
          <cell r="EF70" t="str">
            <v>Nicola</v>
          </cell>
          <cell r="EG70" t="str">
            <v>Kevin</v>
          </cell>
          <cell r="EH70" t="str">
            <v xml:space="preserve">Ian </v>
          </cell>
          <cell r="EI70" t="str">
            <v>John</v>
          </cell>
          <cell r="EJ70" t="str">
            <v>Ben Richard James</v>
          </cell>
        </row>
        <row r="71">
          <cell r="B71" t="str">
            <v>Anne Spinali</v>
          </cell>
          <cell r="C71" t="str">
            <v>Steve Calder</v>
          </cell>
          <cell r="D71" t="str">
            <v>Nigel Bird</v>
          </cell>
          <cell r="E71" t="str">
            <v>Henry Lloyd</v>
          </cell>
          <cell r="F71" t="str">
            <v>Simon Johnson</v>
          </cell>
          <cell r="G71" t="str">
            <v>Adrian Kamellard</v>
          </cell>
          <cell r="H71" t="str">
            <v>Michael Brennan</v>
          </cell>
          <cell r="I71" t="str">
            <v>Janet Hughes</v>
          </cell>
          <cell r="J71" t="str">
            <v>Ann Carter-Gray</v>
          </cell>
          <cell r="K71" t="str">
            <v>Anne Manwaring</v>
          </cell>
          <cell r="L71" t="str">
            <v>Ashton Mark</v>
          </cell>
          <cell r="M71" t="str">
            <v>Liz Gill</v>
          </cell>
          <cell r="N71" t="str">
            <v>Peter Forbes</v>
          </cell>
          <cell r="O71" t="str">
            <v>Frances MacLeod</v>
          </cell>
          <cell r="P71" t="str">
            <v>Joanna Rowland</v>
          </cell>
          <cell r="Q71" t="str">
            <v>Andrew Field</v>
          </cell>
          <cell r="R71" t="str">
            <v>Sarah Ormerod</v>
          </cell>
          <cell r="S71" t="str">
            <v>Jo Dunnett</v>
          </cell>
          <cell r="T71" t="str">
            <v>Daniel Kapadia</v>
          </cell>
          <cell r="U71" t="str">
            <v>Tom Wintle</v>
          </cell>
          <cell r="V71" t="str">
            <v>Nigel Lowe</v>
          </cell>
          <cell r="W71" t="str">
            <v>Duncan Thompson</v>
          </cell>
          <cell r="X71" t="str">
            <v>Alan Over</v>
          </cell>
          <cell r="Y71" t="str">
            <v>Jo Broomfield</v>
          </cell>
          <cell r="Z71" t="str">
            <v>CHRIS HOWES</v>
          </cell>
          <cell r="AA71" t="str">
            <v>Peter Quarmby</v>
          </cell>
          <cell r="AB71" t="str">
            <v>Marian Holliday</v>
          </cell>
          <cell r="AC71" t="str">
            <v>Jessie/ Katy Hamshar-Willison</v>
          </cell>
          <cell r="AD71" t="str">
            <v>Rachel Stephenson</v>
          </cell>
          <cell r="AE71" t="str">
            <v>Daniel Rudley</v>
          </cell>
          <cell r="AF71" t="str">
            <v>Nigel Kirby</v>
          </cell>
          <cell r="AG71" t="str">
            <v>John Worthington</v>
          </cell>
          <cell r="AH71" t="str">
            <v>Derek Parody</v>
          </cell>
          <cell r="AI71" t="str">
            <v>Sacha Hatteea (DD - ACAP Delivery), 
Rupesh Mehta (DD - ACAP Policy)</v>
          </cell>
          <cell r="AJ71" t="str">
            <v>Graham Stockbridge</v>
          </cell>
          <cell r="AK71" t="str">
            <v xml:space="preserve">Stuart White </v>
          </cell>
          <cell r="AL71" t="str">
            <v>Rhydian Phillips</v>
          </cell>
          <cell r="AM71" t="str">
            <v>Paul Rodgers, Cavendish Elithorn, Nick Bisson, Michael Hurn, Caroline Botwood</v>
          </cell>
          <cell r="AN71" t="str">
            <v>Paul Fishwick</v>
          </cell>
          <cell r="AO71" t="str">
            <v>Mike Brown</v>
          </cell>
          <cell r="AP71" t="str">
            <v>John Reed</v>
          </cell>
          <cell r="AQ71" t="str">
            <v>Stuart Baker</v>
          </cell>
          <cell r="AR71" t="str">
            <v xml:space="preserve">Peter Wilkinson </v>
          </cell>
          <cell r="AS71" t="str">
            <v>Damien Oliver</v>
          </cell>
          <cell r="AT71" t="str">
            <v>Alan Aitchison</v>
          </cell>
          <cell r="AU71" t="str">
            <v>Rhydian Phillips</v>
          </cell>
          <cell r="AV71" t="str">
            <v>Jonathan Daley</v>
          </cell>
          <cell r="AW71" t="str">
            <v>Nicole Mather</v>
          </cell>
          <cell r="AX71" t="str">
            <v>Eve Roodhouse</v>
          </cell>
          <cell r="AY71" t="str">
            <v>Dorian Kennedy</v>
          </cell>
          <cell r="AZ71" t="str">
            <v>Nic Fox</v>
          </cell>
          <cell r="BA71" t="str">
            <v>Nichola Pitt</v>
          </cell>
          <cell r="BB71" t="str">
            <v>Rachel Habergham</v>
          </cell>
          <cell r="BC71" t="str">
            <v>Martin Warden</v>
          </cell>
          <cell r="BD71" t="str">
            <v>Dermot Ryan</v>
          </cell>
          <cell r="BE71" t="str">
            <v>Andy Hunt</v>
          </cell>
          <cell r="BF71" t="str">
            <v>Kemi Adenubi</v>
          </cell>
          <cell r="BG71" t="str">
            <v>Chris Stirling</v>
          </cell>
          <cell r="BH71" t="str">
            <v>Melanie Kay</v>
          </cell>
          <cell r="BI71" t="str">
            <v>Paul Spooner</v>
          </cell>
          <cell r="BJ71" t="str">
            <v>Phil Nixon</v>
          </cell>
          <cell r="BK71" t="str">
            <v>Cleveland Henry</v>
          </cell>
          <cell r="BL71" t="str">
            <v>Gordon Coyne</v>
          </cell>
          <cell r="BM71" t="str">
            <v>Rachel Murphy</v>
          </cell>
          <cell r="BN71" t="str">
            <v>Tim Harry</v>
          </cell>
          <cell r="BO71" t="str">
            <v>Sarah Barton</v>
          </cell>
          <cell r="BP71" t="str">
            <v>Ray Long</v>
          </cell>
          <cell r="BQ71" t="str">
            <v>Fiona Walker</v>
          </cell>
          <cell r="BR71" t="str">
            <v>Tom McCormack</v>
          </cell>
          <cell r="BS71" t="str">
            <v>Julie Gillis</v>
          </cell>
          <cell r="BT71" t="str">
            <v>Joanne Bradshaw</v>
          </cell>
          <cell r="BU71" t="str">
            <v>James Barton</v>
          </cell>
          <cell r="BV71" t="str">
            <v>Ian Clark</v>
          </cell>
          <cell r="BW71" t="str">
            <v>Matt Briggs</v>
          </cell>
          <cell r="BX71" t="str">
            <v>Ian Wright</v>
          </cell>
          <cell r="BY71" t="str">
            <v>Cathy Arnold</v>
          </cell>
          <cell r="BZ71" t="str">
            <v>Chandni Shingadia</v>
          </cell>
          <cell r="CA71" t="str">
            <v>David Thomas</v>
          </cell>
          <cell r="CB71" t="str">
            <v>Cathy Arnold</v>
          </cell>
          <cell r="CC71" t="str">
            <v>Steven Boyd</v>
          </cell>
          <cell r="CD71" t="str">
            <v>Ian Kennedy</v>
          </cell>
          <cell r="CE71" t="str">
            <v>Kevin Franklin</v>
          </cell>
          <cell r="CF71" t="str">
            <v>John  Harrison</v>
          </cell>
          <cell r="CG71" t="str">
            <v>Rob Coleman</v>
          </cell>
          <cell r="CH71" t="str">
            <v>Nick McGrath</v>
          </cell>
          <cell r="CI71" t="str">
            <v>Nicola Westmore</v>
          </cell>
          <cell r="CJ71" t="str">
            <v>Richard Clarke</v>
          </cell>
          <cell r="CK71" t="str">
            <v>David Charles</v>
          </cell>
          <cell r="CL71" t="str">
            <v>Gordon Shipley</v>
          </cell>
          <cell r="CM71" t="str">
            <v>Brendan Crean</v>
          </cell>
          <cell r="CN71" t="str">
            <v>Jackie Keane</v>
          </cell>
          <cell r="CO71" t="str">
            <v>Martin Sellar</v>
          </cell>
          <cell r="CP71" t="str">
            <v>James Duncan</v>
          </cell>
          <cell r="CQ71" t="str">
            <v>Stephen WILCOCK</v>
          </cell>
          <cell r="CR71" t="str">
            <v>Richard Hughes</v>
          </cell>
          <cell r="CS71" t="str">
            <v>Justin Kingsford</v>
          </cell>
          <cell r="CT71" t="str">
            <v>Phil White</v>
          </cell>
          <cell r="CU71" t="str">
            <v>Justin Kingsford</v>
          </cell>
          <cell r="CV71" t="str">
            <v>Mark Duddy</v>
          </cell>
          <cell r="CW71" t="str">
            <v>Maj Gen John Crackett</v>
          </cell>
          <cell r="CX71" t="str">
            <v>Julie Morris</v>
          </cell>
          <cell r="CY71" t="str">
            <v>Graeme Mackay</v>
          </cell>
          <cell r="CZ71" t="str">
            <v>Robert Barrett</v>
          </cell>
          <cell r="DA71" t="str">
            <v>Nicki Deane</v>
          </cell>
          <cell r="DB71" t="str">
            <v>Note: Programme Director is also SRO</v>
          </cell>
          <cell r="DC71" t="str">
            <v>Mark Bradley</v>
          </cell>
          <cell r="DD71" t="str">
            <v>Dave Medwell</v>
          </cell>
          <cell r="DE71" t="str">
            <v>Mike Griffiths</v>
          </cell>
          <cell r="DF71" t="str">
            <v>Jonathan Cole</v>
          </cell>
          <cell r="DG71" t="str">
            <v>Michael Barley</v>
          </cell>
          <cell r="DH71" t="str">
            <v>Roger West</v>
          </cell>
          <cell r="DI71" t="str">
            <v>S SHATTOCK</v>
          </cell>
          <cell r="DJ71" t="str">
            <v>Peter Saul</v>
          </cell>
          <cell r="DK71" t="str">
            <v>Caroline Pusey, Heather McNaughton (jobshare)</v>
          </cell>
          <cell r="DL71" t="str">
            <v>Stefan Van Overtveld</v>
          </cell>
          <cell r="DM71" t="str">
            <v>Roland Knott</v>
          </cell>
          <cell r="DN71" t="str">
            <v>Thomas Burke</v>
          </cell>
          <cell r="DO71" t="str">
            <v>Richard Hughes</v>
          </cell>
          <cell r="DP71" t="str">
            <v>Matt Briers</v>
          </cell>
          <cell r="DQ71" t="str">
            <v>Nick Hunt</v>
          </cell>
          <cell r="DR71" t="str">
            <v>Timothy Hodgson</v>
          </cell>
          <cell r="DS71" t="str">
            <v>Geoff Robins</v>
          </cell>
          <cell r="DT71" t="str">
            <v>Tim Cryar</v>
          </cell>
          <cell r="DU71" t="str">
            <v>Mark Pullan</v>
          </cell>
          <cell r="DV71" t="str">
            <v>Mark Bradley</v>
          </cell>
          <cell r="DW71" t="str">
            <v>Russell Trent</v>
          </cell>
          <cell r="DX71" t="str">
            <v>Loveday Ryder</v>
          </cell>
          <cell r="DY71" t="str">
            <v>Jo Rowland</v>
          </cell>
          <cell r="DZ71" t="str">
            <v>Jenni Borg</v>
          </cell>
          <cell r="EA71" t="str">
            <v>Denise Pierce</v>
          </cell>
          <cell r="EB71" t="str">
            <v>Richard Goodman</v>
          </cell>
          <cell r="EC71" t="str">
            <v>Laurence Lewis</v>
          </cell>
          <cell r="ED71" t="str">
            <v>Grayson Greening</v>
          </cell>
          <cell r="EE71" t="str">
            <v>Laura Morris</v>
          </cell>
          <cell r="EF71" t="str">
            <v>Nicola Lowit</v>
          </cell>
          <cell r="EG71" t="str">
            <v>Kevin Venosi</v>
          </cell>
          <cell r="EH71" t="str">
            <v>IAN ALLRIGHT</v>
          </cell>
          <cell r="EI71" t="str">
            <v>John Tully</v>
          </cell>
          <cell r="EJ71" t="str">
            <v>Ben Richard James Humberstone</v>
          </cell>
        </row>
        <row r="72">
          <cell r="B72" t="str">
            <v>anne.spinali@ukgi.gov.uk</v>
          </cell>
          <cell r="C72" t="str">
            <v>Steve.Calder@landregistry.gov.uk</v>
          </cell>
          <cell r="D72" t="str">
            <v>nibi@nerc.ac.uk</v>
          </cell>
          <cell r="E72" t="str">
            <v>henry.lloyd@bis.gsi.gov.uk</v>
          </cell>
          <cell r="F72" t="str">
            <v>simon.johnson@headoffice.mrc.ac.uk</v>
          </cell>
          <cell r="G72" t="str">
            <v>Adrian.Kamellard@cabinetoffice.gov.uk</v>
          </cell>
          <cell r="H72" t="str">
            <v>michael.brennan@cabinetoffice.gov.uk</v>
          </cell>
          <cell r="I72" t="str">
            <v>janet.hughes@digital.cabinet-office.gov.uk</v>
          </cell>
          <cell r="J72" t="str">
            <v>ann.cartergray@cabinetoffice.gov.uk</v>
          </cell>
          <cell r="K72" t="str">
            <v>anne.manwaring@cabinetoffice.gov.uk</v>
          </cell>
          <cell r="L72" t="str">
            <v>mark.ashton@cabinetoffice.gov.uk</v>
          </cell>
          <cell r="M72" t="str">
            <v>liz.gill@cabinetoffice.gov.uk</v>
          </cell>
          <cell r="N72" t="str">
            <v>Peter.Forbes@cps.gsi.gov.uk</v>
          </cell>
          <cell r="O72" t="str">
            <v>Frances.MacLeod@culture.gov.uk</v>
          </cell>
          <cell r="P72" t="str">
            <v>joanna.rowland@culture.gov.uk</v>
          </cell>
          <cell r="Q72" t="str">
            <v>andrew.field@culture.gov.uk</v>
          </cell>
          <cell r="R72" t="str">
            <v>sarah.ormerod@culture.gov.uk</v>
          </cell>
          <cell r="S72" t="str">
            <v>joanna.dunnett@tate.org.uk</v>
          </cell>
          <cell r="T72" t="str">
            <v>daniel.kapadia@decc.gsi.gov.uk</v>
          </cell>
          <cell r="U72" t="str">
            <v>tom.wintle@decc.gsi.gov.uk</v>
          </cell>
          <cell r="V72" t="str">
            <v>nigel.lowe@nda.gov.uk</v>
          </cell>
          <cell r="W72" t="str">
            <v>duncan.thompson@nda.gov.uk</v>
          </cell>
          <cell r="X72" t="str">
            <v>alan.over@decc.gsi.gov.uk</v>
          </cell>
          <cell r="Y72" t="str">
            <v xml:space="preserve">jo.broomfield@capdelivery.gsi.gov.uk </v>
          </cell>
          <cell r="Z72" t="str">
            <v xml:space="preserve">chris.howes@environment-agency.gov.uk </v>
          </cell>
          <cell r="AA72" t="str">
            <v>peter.quarmby@environment-agency.gov.uk</v>
          </cell>
          <cell r="AB72" t="str">
            <v>marian.holliday@defra.gsi.gov.uk</v>
          </cell>
          <cell r="AC72" t="str">
            <v>Jobshare.HAMSHAR-WILLISON@education.gsi.gov.uk</v>
          </cell>
          <cell r="AD72" t="str">
            <v xml:space="preserve">rachel.stephenson@education.gsi.gov.uk    </v>
          </cell>
          <cell r="AE72" t="str">
            <v>daniel.rudley@education.gsi.gov.uk</v>
          </cell>
          <cell r="AF72" t="str">
            <v>n-kirby@dfid.gov.uk</v>
          </cell>
          <cell r="AG72" t="str">
            <v>John.Worthington@macegroup.com</v>
          </cell>
          <cell r="AH72" t="str">
            <v>derek.parody@highwaysengland.co.uk</v>
          </cell>
          <cell r="AI72" t="str">
            <v>Sacha.Hatteea@dft.gsi.gov.uk
Rupesh.Mehta@dft.gsi.gov.uk</v>
          </cell>
          <cell r="AJ72" t="str">
            <v>graham.stockbridge@dft.gsi.gov.uk</v>
          </cell>
          <cell r="AK72" t="str">
            <v>stuart.white@dft.gsi.gov.uk</v>
          </cell>
          <cell r="AL72" t="str">
            <v>rhydian.phillips@dft.gsi.gov.uk</v>
          </cell>
          <cell r="AM72" t="str">
            <v>Paul.Rodgers@dft.gsi.gov.uk</v>
          </cell>
          <cell r="AN72" t="str">
            <v>paul.fishwick@dft.gsi.gov.uk</v>
          </cell>
          <cell r="AO72" t="str">
            <v>michael.s.brown@uk.pwc.com</v>
          </cell>
          <cell r="AP72" t="str">
            <v>john.reed@dft.gsi.gov.uk</v>
          </cell>
          <cell r="AQ72" t="str">
            <v>Stuart.Baker@dft.gsi.gov.uk</v>
          </cell>
          <cell r="AR72" t="str">
            <v>Peter.Wilkinson@railexecutive.gsi.gov.uk</v>
          </cell>
          <cell r="AS72" t="str">
            <v>damien.oliver@mcga.gov.uk
damien.oliver@dft.gsi.gov.uk</v>
          </cell>
          <cell r="AT72" t="str">
            <v>alan.aitchison@dft.gsi.gov.uk</v>
          </cell>
          <cell r="AU72" t="str">
            <v>rhydian.phillips@dft.gsi.gov.uk</v>
          </cell>
          <cell r="AV72" t="str">
            <v>jonathan.daley@dft.gsi.gov.uk</v>
          </cell>
          <cell r="AW72" t="str">
            <v>nicole.mather@officeforlifesciences.gsi.gov.uk</v>
          </cell>
          <cell r="AX72" t="str">
            <v>eve.roodhouse@hscic.gov.uk</v>
          </cell>
          <cell r="AY72" t="str">
            <v>Dorian.Kennedy@dh.gsi.gov.uk</v>
          </cell>
          <cell r="AZ72" t="str">
            <v>nic.fox@hscic.gov.uk</v>
          </cell>
          <cell r="BA72" t="str">
            <v xml:space="preserve">nichola.pitt@dh.gsi.gov.uk  </v>
          </cell>
          <cell r="BB72" t="str">
            <v>rachel.habergham@hscic.gov.uk</v>
          </cell>
          <cell r="BC72" t="str">
            <v>martin.warden@hscic.gov.uk</v>
          </cell>
          <cell r="BD72" t="str">
            <v>dermot.ryan@hscic.gov.uk</v>
          </cell>
          <cell r="BE72" t="str">
            <v>andy.hunt@nhs.net</v>
          </cell>
          <cell r="BF72" t="str">
            <v>kemi.adenubi@hscic.gov.uk</v>
          </cell>
          <cell r="BG72" t="str">
            <v>chris.stirling@dh.gsi.gov.uk</v>
          </cell>
          <cell r="BH72" t="str">
            <v>melanie.kay2@nhs.net</v>
          </cell>
          <cell r="BI72" t="str">
            <v>paulspooner@nhs.net</v>
          </cell>
          <cell r="BJ72" t="str">
            <v>phil.nixon@hscic.gov.uk</v>
          </cell>
          <cell r="BK72" t="str">
            <v>Cleveland.Henry@nhs.net</v>
          </cell>
          <cell r="BL72" t="str">
            <v>gordon.coyne@nhs.net</v>
          </cell>
          <cell r="BM72" t="str">
            <v>rachel.murphy@digital.nhs.uk</v>
          </cell>
          <cell r="BN72" t="str">
            <v>tim.harry@phe.gov.uk</v>
          </cell>
          <cell r="BO72" t="str">
            <v>sarah.barton@dh.gsi.gov.uk</v>
          </cell>
          <cell r="BP72" t="str">
            <v>ray.long@dwp.gsi.gov.uk</v>
          </cell>
          <cell r="BQ72" t="str">
            <v>AEP.DIRECTOR@DWP.GSI.GOV.UK</v>
          </cell>
          <cell r="BR72" t="str">
            <v>Tom.McCormack@DWP.gsi.gov.uk</v>
          </cell>
          <cell r="BS72" t="str">
            <v>JULIE.GILLIS@DWP.GSI.GOV.UK</v>
          </cell>
          <cell r="BT72" t="str">
            <v>JOANNE.BRADSHAW@DWP.GSI.GOV.UK</v>
          </cell>
          <cell r="BU72" t="str">
            <v>james.barton@dwp.gsi.gov.uk</v>
          </cell>
          <cell r="BV72" t="str">
            <v>Ian.Clark1@dwp..gsi.gov.uk</v>
          </cell>
          <cell r="BW72" t="str">
            <v>matthew.briggs@dwp.gsi.gov.uk</v>
          </cell>
          <cell r="BX72" t="str">
            <v>IAN.WRIGHT4@DWP.GSI.GOV.UK</v>
          </cell>
          <cell r="BY72" t="str">
            <v>cathy.arnold@fco.gov.uk</v>
          </cell>
          <cell r="BZ72" t="str">
            <v>chandni.shingadia@fco.gov.uk</v>
          </cell>
          <cell r="CA72" t="str">
            <v>david.thomas@fco.gov.uk</v>
          </cell>
          <cell r="CB72" t="str">
            <v>cathy.arnold@fco.gov.uk</v>
          </cell>
          <cell r="CC72" t="str">
            <v>steven.boyd@hmrc.gsi.gov.uk</v>
          </cell>
          <cell r="CD72" t="str">
            <v>Ian.kennedy@hmrc.gsi.gov.uk</v>
          </cell>
          <cell r="CE72" t="str">
            <v>kevin.franklin@hmrc.gsi.gov.uk</v>
          </cell>
          <cell r="CF72" t="str">
            <v>John.Harrison@hmrc.gsi.gov.uk</v>
          </cell>
          <cell r="CG72" t="str">
            <v>rob.coleman11@homeoffice.x.gsi.gov.uk</v>
          </cell>
          <cell r="CH72" t="str">
            <v>Nicholas.McGrath1@homeoffice.gsi.gov.uk</v>
          </cell>
          <cell r="CI72" t="str">
            <v>nicola.westmore.homeoffice.gsi.gov.uk</v>
          </cell>
          <cell r="CJ72" t="str">
            <v>richard.clarke27@homeoffice.gsi.gov.uk</v>
          </cell>
          <cell r="CK72" t="str">
            <v>David.Charles2@homeoffice.gsi.gov.uk</v>
          </cell>
          <cell r="CL72" t="str">
            <v>Gordon.Shipley@homeoffice.gsi.gov.uk</v>
          </cell>
          <cell r="CM72" t="str">
            <v>Brendan.Crean@homeoffice.gsi.gov.uk</v>
          </cell>
          <cell r="CN72" t="str">
            <v>Jackie.Keane7@Homeoffice.gsi.gov.uk</v>
          </cell>
          <cell r="CO72" t="str">
            <v>Martin.Sellar@homeoffice.gsi.gov.uk</v>
          </cell>
          <cell r="CP72" t="str">
            <v>james.duncan@homeoffice.gsi.gov.uk</v>
          </cell>
          <cell r="CQ72" t="str">
            <v>DESA400M-Hd@mod.uk</v>
          </cell>
          <cell r="CR72" t="str">
            <v>air-cap-del-isr-dacos@mod.uk</v>
          </cell>
          <cell r="CS72" t="str">
            <v>ArmySpInteg-MCC-Hd@mod.uk</v>
          </cell>
          <cell r="CT72" t="str">
            <v>ArmySpInteg-DCC-AH@mod.uk</v>
          </cell>
          <cell r="CU72" t="str">
            <v>ArmySpInteg-MCC-Hd@mod.uk</v>
          </cell>
          <cell r="CV72" t="str">
            <v>mark.duddy698@mod.uk</v>
          </cell>
          <cell r="CW72" t="str">
            <v>ArmyReserves-Dir-MA@mod.uk</v>
          </cell>
          <cell r="CX72" t="str">
            <v>Julie.Morris746@mod.uk</v>
          </cell>
          <cell r="CY72" t="str">
            <v>graeme.mackay162@mod.uk</v>
          </cell>
          <cell r="CZ72" t="str">
            <v>FMC-WECA-ComplexWpnsDepHd@mod.uk</v>
          </cell>
          <cell r="DA72" t="str">
            <v>DGFinance-Hd-CPandF@mod.uk</v>
          </cell>
          <cell r="DC72" t="str">
            <v>NAVYCSAV-MAvProgDir@mod.uk</v>
          </cell>
          <cell r="DD72" t="str">
            <v>ISSDev-SyInfra-Hd@mod.uk</v>
          </cell>
          <cell r="DE72" t="str">
            <v>ISSDev-Net-Hd@mod.uk</v>
          </cell>
          <cell r="DF72" t="str">
            <v>Army Info-IS-Hd@mod.uk</v>
          </cell>
          <cell r="DG72" t="str">
            <v>Air-Cap-Del-Attack-DACOS@mod.uk</v>
          </cell>
          <cell r="DH72" t="str">
            <v>DESLD-Dir @mod.uk</v>
          </cell>
          <cell r="DI72" t="str">
            <v>NAVYAFSUP-DACOS@mod.uk</v>
          </cell>
          <cell r="DJ72" t="str">
            <v>Air-Cap-Del-AirC2andGBAD-DACOS@mod.uk</v>
          </cell>
          <cell r="DK72" t="str">
            <v>People-DSPPol@mod.uk</v>
          </cell>
          <cell r="DL72" t="str">
            <v>ISSDev-DaaPPFMGR@mod.uk</v>
          </cell>
          <cell r="DM72" t="str">
            <v>DST-StratTechHd@mod.uk</v>
          </cell>
          <cell r="DN72" t="str">
            <v>JFC-Cap-C4ISR-Dep Hd Collect@mod.uk</v>
          </cell>
          <cell r="DO72" t="str">
            <v>Air-Cap-Del-ISR-DACOS@mod.uk</v>
          </cell>
          <cell r="DP72" t="str">
            <v>NAVYCSAV-ACOS@mod.uk</v>
          </cell>
          <cell r="DQ72" t="str">
            <v>DESWpnsMIT-Hd@mod.uk</v>
          </cell>
          <cell r="DR72" t="str">
            <v>tim.hodgson312@mod.uk</v>
          </cell>
          <cell r="DS72" t="str">
            <v>DESCEO-Dir-Transformation@mod.uk</v>
          </cell>
          <cell r="DT72" t="str">
            <v>NAVYShips-T26PROGDIR@mod.uk</v>
          </cell>
          <cell r="DU72" t="str">
            <v>ArmySpInteg-JE-AH@mod.uk</v>
          </cell>
          <cell r="DV72" t="str">
            <v>NAVY CSAV-MAV PROG DIR@MOD.UK</v>
          </cell>
          <cell r="DW72" t="str">
            <v>russell.trent@hmps.gsi.gov.uk</v>
          </cell>
          <cell r="DX72" t="str">
            <v>Loveday.Ryder@cps.gsi.gov.uk</v>
          </cell>
          <cell r="DY72" t="str">
            <v>joanna.rowland@cps.gsi.gov.uk</v>
          </cell>
          <cell r="DZ72" t="str">
            <v>jenni.borg@dft.gsi.gov.uk</v>
          </cell>
          <cell r="EA72" t="str">
            <v>denise.pierce@justice.gsi.gov.uk</v>
          </cell>
          <cell r="EB72" t="str">
            <v xml:space="preserve">Richard.Goodman@hmcts.gsi.gov.uk </v>
          </cell>
          <cell r="EC72" t="str">
            <v>laurence.lewis@legalaid.gsi.gov.uk</v>
          </cell>
          <cell r="ED72" t="str">
            <v>Grayson.greening@justice.gsi.gov.uk</v>
          </cell>
          <cell r="EE72" t="str">
            <v>laura.morris@justice.gsi.gov.uk</v>
          </cell>
          <cell r="EF72" t="str">
            <v>nicola.lowit@noms.gsi.gov.uk</v>
          </cell>
          <cell r="EG72" t="str">
            <v>kevin.venosi@yjb.gsi.gov.uk</v>
          </cell>
          <cell r="EH72" t="str">
            <v>ian.allright@justice.gsi.gov.uk</v>
          </cell>
          <cell r="EI72" t="str">
            <v>john.tully@nca.x.gsi.gov.uk</v>
          </cell>
          <cell r="EJ72" t="str">
            <v>ben.humberstone@ons.gsi.gov.uk</v>
          </cell>
        </row>
        <row r="73">
          <cell r="B73" t="str">
            <v>020 7215 6747</v>
          </cell>
          <cell r="C73">
            <v>7825780965</v>
          </cell>
          <cell r="D73" t="str">
            <v>Tel: 01793 444413</v>
          </cell>
          <cell r="E73" t="str">
            <v>020 7215 4501</v>
          </cell>
          <cell r="F73">
            <v>7785247824</v>
          </cell>
          <cell r="G73" t="str">
            <v>07825 111895</v>
          </cell>
          <cell r="H73" t="str">
            <v>020 7276 1039</v>
          </cell>
          <cell r="I73" t="str">
            <v>0797 793 8678</v>
          </cell>
          <cell r="J73" t="str">
            <v>07795 012 648</v>
          </cell>
          <cell r="K73" t="str">
            <v>07842 694355</v>
          </cell>
          <cell r="L73" t="str">
            <v>Mark Ashton - 07880 092548Catherine Poyner - 07467 330530</v>
          </cell>
          <cell r="M73">
            <v>7730515013</v>
          </cell>
          <cell r="N73" t="str">
            <v>0203 357 1270</v>
          </cell>
          <cell r="O73">
            <v>2072116007</v>
          </cell>
          <cell r="P73" t="str">
            <v>020 7211 6632</v>
          </cell>
          <cell r="Q73" t="str">
            <v>020 7211 6360</v>
          </cell>
          <cell r="R73" t="str">
            <v>0207 211 6267</v>
          </cell>
          <cell r="S73" t="str">
            <v>(020) 7401 5080</v>
          </cell>
          <cell r="T73" t="str">
            <v xml:space="preserve">0300 068 2828 </v>
          </cell>
          <cell r="U73" t="str">
            <v>0300 068 5357</v>
          </cell>
          <cell r="V73" t="str">
            <v>01925 832177</v>
          </cell>
          <cell r="W73" t="str">
            <v>01925 802067</v>
          </cell>
          <cell r="X73" t="str">
            <v>0300 068 5081</v>
          </cell>
          <cell r="Y73" t="str">
            <v>07795 224451</v>
          </cell>
          <cell r="Z73" t="str">
            <v>0117 934 5126</v>
          </cell>
          <cell r="AA73" t="str">
            <v xml:space="preserve">07767 476160 </v>
          </cell>
          <cell r="AB73" t="str">
            <v>0208 026 3619</v>
          </cell>
          <cell r="AC73" t="str">
            <v>Katy Willison (Mon to Weds) 020 7340 7994Jessie Hamshare (Weds to Fri) 020 7783 8716</v>
          </cell>
          <cell r="AD73" t="str">
            <v>07824 304265</v>
          </cell>
          <cell r="AE73">
            <v>7771374871</v>
          </cell>
          <cell r="AF73" t="str">
            <v>020 7023 1094</v>
          </cell>
          <cell r="AG73" t="str">
            <v>07920 761680</v>
          </cell>
          <cell r="AH73">
            <v>7703381565</v>
          </cell>
          <cell r="AI73" t="str">
            <v>020 7944 6313 (SH) / 2708 (RM)</v>
          </cell>
          <cell r="AJ73" t="str">
            <v>020 7944 2551</v>
          </cell>
          <cell r="AK73" t="str">
            <v>020 7944 4094</v>
          </cell>
          <cell r="AL73" t="str">
            <v>0207 944 4161</v>
          </cell>
          <cell r="AM73" t="str">
            <v>0207 944 4774</v>
          </cell>
          <cell r="AN73" t="str">
            <v>020 7944 5969</v>
          </cell>
          <cell r="AO73" t="str">
            <v>07711 771 357</v>
          </cell>
          <cell r="AP73" t="str">
            <v>0207 944 8031</v>
          </cell>
          <cell r="AQ73" t="str">
            <v>020 7944 5094</v>
          </cell>
          <cell r="AR73" t="str">
            <v>0207 944 4684</v>
          </cell>
          <cell r="AS73" t="str">
            <v>023 8032 9272</v>
          </cell>
          <cell r="AT73" t="str">
            <v>0207 9442551</v>
          </cell>
          <cell r="AU73" t="str">
            <v>020 7944 4161</v>
          </cell>
          <cell r="AV73" t="str">
            <v>020 7944 6255</v>
          </cell>
          <cell r="AW73" t="str">
            <v xml:space="preserve">07788 334 832 / PA- 020 7215 4547 </v>
          </cell>
          <cell r="AX73" t="str">
            <v>07775 597955</v>
          </cell>
          <cell r="AY73" t="str">
            <v>0207 210 5771</v>
          </cell>
          <cell r="AZ73" t="str">
            <v xml:space="preserve">07979 508431 </v>
          </cell>
          <cell r="BA73" t="str">
            <v>020 7210 3817/6236</v>
          </cell>
          <cell r="BB73" t="str">
            <v>07785 275394</v>
          </cell>
          <cell r="BC73" t="str">
            <v>07768 323629</v>
          </cell>
          <cell r="BD73" t="str">
            <v>07590-193759</v>
          </cell>
          <cell r="BE73">
            <v>776644195</v>
          </cell>
          <cell r="BF73" t="str">
            <v>07785 926 743</v>
          </cell>
          <cell r="BG73" t="str">
            <v>07747 353 336</v>
          </cell>
          <cell r="BH73" t="str">
            <v>0207 972 8081</v>
          </cell>
          <cell r="BI73" t="str">
            <v>07974 440821</v>
          </cell>
          <cell r="BJ73" t="str">
            <v>07920 246535</v>
          </cell>
          <cell r="BK73">
            <v>7825118598</v>
          </cell>
          <cell r="BL73">
            <v>7949460131</v>
          </cell>
          <cell r="BM73" t="str">
            <v>07843 006099</v>
          </cell>
          <cell r="BN73" t="str">
            <v>01980 619579/07796947223</v>
          </cell>
          <cell r="BO73" t="str">
            <v>07979 276 475</v>
          </cell>
          <cell r="BP73" t="str">
            <v>07867 537846</v>
          </cell>
          <cell r="BQ73" t="str">
            <v xml:space="preserve">020 7449 7002   </v>
          </cell>
          <cell r="BR73" t="str">
            <v>0191 216 8489</v>
          </cell>
          <cell r="BS73" t="str">
            <v>Tel; 02078673222</v>
          </cell>
          <cell r="BT73" t="str">
            <v>07917 503913</v>
          </cell>
          <cell r="BU73" t="str">
            <v xml:space="preserve">01925 845466  </v>
          </cell>
          <cell r="BV73" t="str">
            <v>0191 2283382</v>
          </cell>
          <cell r="BW73" t="str">
            <v>020 7449 7939</v>
          </cell>
          <cell r="BX73" t="str">
            <v>0191 216 2842</v>
          </cell>
          <cell r="BY73" t="str">
            <v>020 7008 0419</v>
          </cell>
          <cell r="BZ73">
            <v>2070080423</v>
          </cell>
          <cell r="CA73" t="str">
            <v xml:space="preserve">020 7008 0908 </v>
          </cell>
          <cell r="CB73" t="str">
            <v>020 7008 0419</v>
          </cell>
          <cell r="CC73">
            <v>7464644939</v>
          </cell>
          <cell r="CD73" t="str">
            <v>O7341070001</v>
          </cell>
          <cell r="CE73" t="str">
            <v>03000 579081</v>
          </cell>
          <cell r="CF73" t="str">
            <v>07880 726329</v>
          </cell>
          <cell r="CG73" t="str">
            <v>020 7035 0542</v>
          </cell>
          <cell r="CH73" t="str">
            <v>0207 035 8101</v>
          </cell>
          <cell r="CI73" t="str">
            <v>07827 244031</v>
          </cell>
          <cell r="CJ73" t="str">
            <v>0207 147 8600/  07941 053005</v>
          </cell>
          <cell r="CK73" t="str">
            <v>0151 676 1117 (Lyndsey Hannaway EA)</v>
          </cell>
          <cell r="CL73" t="str">
            <v>0207 035 8448</v>
          </cell>
          <cell r="CM73" t="str">
            <v>Tel. 020 7035 8699Mob. 07775 816 918</v>
          </cell>
          <cell r="CN73" t="str">
            <v>07900 226 790</v>
          </cell>
          <cell r="CO73" t="str">
            <v>07825 052013</v>
          </cell>
          <cell r="CP73" t="str">
            <v>07447 194729</v>
          </cell>
          <cell r="CQ73" t="str">
            <v>0117 9139678</v>
          </cell>
          <cell r="CR73" t="str">
            <v>01494 497038</v>
          </cell>
          <cell r="CS73" t="str">
            <v>01264 886676</v>
          </cell>
          <cell r="CT73" t="str">
            <v>01264 88 7186</v>
          </cell>
          <cell r="CU73" t="str">
            <v>01264 886676</v>
          </cell>
          <cell r="CV73" t="str">
            <v>01264 381193</v>
          </cell>
          <cell r="CW73" t="str">
            <v>01264 886425</v>
          </cell>
          <cell r="CX73" t="str">
            <v>0117 9135200</v>
          </cell>
          <cell r="CY73" t="str">
            <v>0207 2180963</v>
          </cell>
          <cell r="CZ73" t="str">
            <v>0207 8070714</v>
          </cell>
          <cell r="DA73" t="str">
            <v>030 677 02696</v>
          </cell>
          <cell r="DC73" t="str">
            <v>01935 45 6133</v>
          </cell>
          <cell r="DD73" t="str">
            <v>03067701879</v>
          </cell>
          <cell r="DE73" t="str">
            <v>030 67700144</v>
          </cell>
          <cell r="DF73" t="str">
            <v>01264 886766</v>
          </cell>
          <cell r="DG73" t="str">
            <v>01494 496078</v>
          </cell>
          <cell r="DH73" t="str">
            <v>030679 83317</v>
          </cell>
          <cell r="DI73" t="str">
            <v>02392 62 5976</v>
          </cell>
          <cell r="DJ73" t="str">
            <v>01494 496520</v>
          </cell>
          <cell r="DK73" t="str">
            <v>020 721 82762</v>
          </cell>
          <cell r="DL73" t="str">
            <v>030 677 01574</v>
          </cell>
          <cell r="DM73" t="str">
            <v>0207 218 0345</v>
          </cell>
          <cell r="DN73" t="str">
            <v>01923 958818</v>
          </cell>
          <cell r="DO73" t="str">
            <v>01494 497038</v>
          </cell>
          <cell r="DP73" t="str">
            <v>02392 625601</v>
          </cell>
          <cell r="DQ73" t="str">
            <v>0117 91 36252</v>
          </cell>
          <cell r="DR73" t="str">
            <v>0207 218 9213</v>
          </cell>
          <cell r="DS73" t="str">
            <v>03067930036</v>
          </cell>
          <cell r="DT73" t="str">
            <v>02392 540214</v>
          </cell>
          <cell r="DU73" t="str">
            <v>01264 887691</v>
          </cell>
          <cell r="DV73" t="str">
            <v>01935 452386</v>
          </cell>
          <cell r="DW73" t="str">
            <v>07825 561061</v>
          </cell>
          <cell r="DX73" t="str">
            <v>07500 823732</v>
          </cell>
          <cell r="DY73" t="str">
            <v>07818 076441</v>
          </cell>
          <cell r="DZ73" t="str">
            <v>0791 788 3451</v>
          </cell>
          <cell r="EA73" t="str">
            <v xml:space="preserve">020 3334 5729 </v>
          </cell>
          <cell r="EB73" t="str">
            <v>07879 428 479</v>
          </cell>
          <cell r="EC73" t="str">
            <v>020 33345138</v>
          </cell>
          <cell r="ED73" t="str">
            <v>07787 668216</v>
          </cell>
          <cell r="EE73">
            <v>7974655138</v>
          </cell>
          <cell r="EF73" t="str">
            <v>0300 047 64189</v>
          </cell>
          <cell r="EG73" t="str">
            <v>0203 334 5669</v>
          </cell>
          <cell r="EH73" t="str">
            <v xml:space="preserve">0203 334 6137 </v>
          </cell>
          <cell r="EI73" t="str">
            <v>0300 123 2394 Mobile 079 2018 7027</v>
          </cell>
          <cell r="EJ73" t="str">
            <v>01329 44 4801</v>
          </cell>
        </row>
        <row r="74">
          <cell r="B74" t="str">
            <v>Ed Westhead</v>
          </cell>
          <cell r="D74" t="str">
            <v>Andy Jeffries</v>
          </cell>
          <cell r="L74" t="str">
            <v>Catherine Poyner</v>
          </cell>
          <cell r="T74" t="str">
            <v>Shameen Shah</v>
          </cell>
          <cell r="AW74" t="str">
            <v>Paul Macnaught</v>
          </cell>
          <cell r="AZ74" t="str">
            <v>No</v>
          </cell>
          <cell r="BC74" t="str">
            <v>No</v>
          </cell>
          <cell r="BI74" t="str">
            <v>No</v>
          </cell>
          <cell r="BK74" t="str">
            <v>No</v>
          </cell>
          <cell r="BQ74" t="str">
            <v>Jackie Oatway</v>
          </cell>
          <cell r="BW74" t="str">
            <v>Yes: Will Moss (MPLA Cohort 7). Working on Programme 100% of time. Tenure 01/08/15 to 01/04/18</v>
          </cell>
          <cell r="CA74" t="str">
            <v>No</v>
          </cell>
          <cell r="CP74" t="str">
            <v>The programme is being delivered by deputy PD's in each of the business areas affected</v>
          </cell>
          <cell r="EJ74" t="str">
            <v>Yes</v>
          </cell>
        </row>
        <row r="75">
          <cell r="B75" t="str">
            <v>Other</v>
          </cell>
          <cell r="C75" t="str">
            <v>Cohort 16</v>
          </cell>
          <cell r="E75" t="str">
            <v>Not Eligible - Contractor</v>
          </cell>
          <cell r="F75" t="str">
            <v>Not Eligible - Contractor</v>
          </cell>
          <cell r="G75" t="str">
            <v>Not Eligible - Contractor</v>
          </cell>
          <cell r="H75" t="str">
            <v>Eligible - awaiting cohort</v>
          </cell>
          <cell r="I75" t="str">
            <v>Not Eligible - Contractor</v>
          </cell>
          <cell r="J75" t="str">
            <v>Eligible - awaiting cohort</v>
          </cell>
          <cell r="K75" t="str">
            <v>Cohort 15</v>
          </cell>
          <cell r="L75" t="str">
            <v>Eligible - awaiting cohort</v>
          </cell>
          <cell r="N75" t="str">
            <v>Not Eligible - Contractor</v>
          </cell>
          <cell r="O75" t="str">
            <v>Cohort 8</v>
          </cell>
          <cell r="P75" t="str">
            <v>Cohort 13</v>
          </cell>
          <cell r="Q75" t="str">
            <v>Cohort 14</v>
          </cell>
          <cell r="R75" t="str">
            <v>Other</v>
          </cell>
          <cell r="S75" t="str">
            <v>Not Known</v>
          </cell>
          <cell r="T75" t="str">
            <v>Not Eligible - Leaving role</v>
          </cell>
          <cell r="U75" t="str">
            <v>Other</v>
          </cell>
          <cell r="V75" t="str">
            <v>Cohort 4</v>
          </cell>
          <cell r="X75" t="str">
            <v>Other</v>
          </cell>
          <cell r="Y75" t="str">
            <v>Cohort 2</v>
          </cell>
          <cell r="Z75" t="str">
            <v>Cohort 13</v>
          </cell>
          <cell r="AA75" t="str">
            <v>Cohort 3</v>
          </cell>
          <cell r="AB75" t="str">
            <v>Other</v>
          </cell>
          <cell r="AD75" t="str">
            <v>Cohort 4</v>
          </cell>
          <cell r="AE75" t="str">
            <v>Not Known</v>
          </cell>
          <cell r="AF75" t="str">
            <v>Other</v>
          </cell>
          <cell r="AG75" t="str">
            <v>Cohort 14</v>
          </cell>
          <cell r="AH75" t="str">
            <v>Cohort 14</v>
          </cell>
          <cell r="AI75" t="str">
            <v>Eligible - awaiting cohort</v>
          </cell>
          <cell r="AJ75" t="str">
            <v>Cohort 13</v>
          </cell>
          <cell r="AK75" t="str">
            <v>Eligible - awaiting cohort</v>
          </cell>
          <cell r="AL75" t="str">
            <v>Eligible - awaiting cohort</v>
          </cell>
          <cell r="AM75" t="str">
            <v>Cohort 4</v>
          </cell>
          <cell r="AN75" t="str">
            <v>Cohort 13</v>
          </cell>
          <cell r="AO75" t="str">
            <v>Cohort 14</v>
          </cell>
          <cell r="AP75" t="str">
            <v>Eligible - awaiting cohort</v>
          </cell>
          <cell r="AQ75" t="str">
            <v>Eligible - awaiting cohort</v>
          </cell>
          <cell r="AR75" t="str">
            <v>Not Eligible - Master Builder</v>
          </cell>
          <cell r="AU75" t="str">
            <v>Eligible - awaiting cohort</v>
          </cell>
          <cell r="AV75" t="str">
            <v>Cohort 13</v>
          </cell>
          <cell r="AW75" t="str">
            <v>Not Eligible - Contractor</v>
          </cell>
          <cell r="AX75" t="str">
            <v>Cohort 9</v>
          </cell>
          <cell r="AY75" t="str">
            <v>Eligible - awaiting cohort</v>
          </cell>
          <cell r="AZ75" t="str">
            <v>Eligible - awaiting cohort</v>
          </cell>
          <cell r="BB75" t="str">
            <v>Other</v>
          </cell>
          <cell r="BC75" t="str">
            <v>Cohort 17</v>
          </cell>
          <cell r="BD75" t="str">
            <v>Cohort 5</v>
          </cell>
          <cell r="BE75" t="str">
            <v>Not Known</v>
          </cell>
          <cell r="BF75" t="str">
            <v>Cohort 8</v>
          </cell>
          <cell r="BG75" t="str">
            <v>Not Eligible - Contractor</v>
          </cell>
          <cell r="BH75" t="str">
            <v>Cohort 16</v>
          </cell>
          <cell r="BI75" t="str">
            <v>Not Known</v>
          </cell>
          <cell r="BJ75" t="str">
            <v>Other</v>
          </cell>
          <cell r="BK75" t="str">
            <v>Cohort 16</v>
          </cell>
          <cell r="BL75" t="str">
            <v>Eligible - awaiting cohort</v>
          </cell>
          <cell r="BM75" t="str">
            <v>Not Eligible - Contractor</v>
          </cell>
          <cell r="BN75" t="str">
            <v>Cohort 11</v>
          </cell>
          <cell r="BO75" t="str">
            <v>Eligible - awaiting cohort</v>
          </cell>
          <cell r="BP75" t="str">
            <v>Cohort 2</v>
          </cell>
          <cell r="BQ75" t="str">
            <v>Cohort 18</v>
          </cell>
          <cell r="BR75" t="str">
            <v>Eligible - awaiting cohort</v>
          </cell>
          <cell r="BS75" t="str">
            <v>Cohort 8</v>
          </cell>
          <cell r="BT75" t="str">
            <v>Cohort 11</v>
          </cell>
          <cell r="BU75" t="str">
            <v>Eligible - awaiting cohort</v>
          </cell>
          <cell r="BV75" t="str">
            <v>Cohort 4</v>
          </cell>
          <cell r="BW75" t="str">
            <v>Cohort 11</v>
          </cell>
          <cell r="BX75" t="str">
            <v>Cohort 4</v>
          </cell>
          <cell r="BY75" t="str">
            <v>Cohort 15</v>
          </cell>
          <cell r="BZ75" t="str">
            <v>Other</v>
          </cell>
          <cell r="CA75" t="str">
            <v>Not Eligible - Master Builder</v>
          </cell>
          <cell r="CB75" t="str">
            <v>Cohort 15</v>
          </cell>
          <cell r="CC75" t="str">
            <v>Not Eligible - Master Builder</v>
          </cell>
          <cell r="CD75" t="str">
            <v>Not Eligible - Master Builder</v>
          </cell>
          <cell r="CE75" t="str">
            <v>Cohort 9</v>
          </cell>
          <cell r="CF75" t="str">
            <v>Other</v>
          </cell>
          <cell r="CG75" t="str">
            <v>Cohort 16</v>
          </cell>
          <cell r="CH75" t="str">
            <v>Cohort 15</v>
          </cell>
          <cell r="CI75" t="str">
            <v>Cohort 8</v>
          </cell>
          <cell r="CJ75" t="str">
            <v>Cohort 11</v>
          </cell>
          <cell r="CK75" t="str">
            <v>Not Eligible - Contractor</v>
          </cell>
          <cell r="CL75" t="str">
            <v>Cohort 6</v>
          </cell>
          <cell r="CM75" t="str">
            <v>Cohort 6</v>
          </cell>
          <cell r="CN75" t="str">
            <v>Cohort 3</v>
          </cell>
          <cell r="CO75" t="str">
            <v>Cohort 4</v>
          </cell>
          <cell r="CP75" t="str">
            <v>Other</v>
          </cell>
          <cell r="CQ75" t="str">
            <v>Cohort 10</v>
          </cell>
          <cell r="CR75" t="str">
            <v>Cohort 1</v>
          </cell>
          <cell r="CS75" t="str">
            <v>Cohort 0</v>
          </cell>
          <cell r="CT75" t="str">
            <v>Cohort 0</v>
          </cell>
          <cell r="CU75" t="str">
            <v>Cohort 17</v>
          </cell>
          <cell r="CV75" t="str">
            <v>Cohort 13</v>
          </cell>
          <cell r="CW75" t="str">
            <v>Cohort 5</v>
          </cell>
          <cell r="CX75" t="str">
            <v>Cohort 6</v>
          </cell>
          <cell r="CY75" t="str">
            <v>Cohort 10</v>
          </cell>
          <cell r="CZ75" t="str">
            <v>Cohort 0</v>
          </cell>
          <cell r="DA75" t="str">
            <v>Cohort 15</v>
          </cell>
          <cell r="DB75" t="str">
            <v>Eligible - awaiting cohort</v>
          </cell>
          <cell r="DC75" t="str">
            <v>Cohort 14</v>
          </cell>
          <cell r="DD75" t="str">
            <v>Eligible - awaiting cohort</v>
          </cell>
          <cell r="DE75" t="str">
            <v>Not known</v>
          </cell>
          <cell r="DF75" t="str">
            <v>Not known</v>
          </cell>
          <cell r="DG75" t="str">
            <v>Cohort 2</v>
          </cell>
          <cell r="DH75" t="str">
            <v>N/E -contractor</v>
          </cell>
          <cell r="DI75" t="str">
            <v>Eligible - awaiting cohort</v>
          </cell>
          <cell r="DJ75" t="str">
            <v>Not known</v>
          </cell>
          <cell r="DK75" t="str">
            <v>eligible</v>
          </cell>
          <cell r="DL75" t="str">
            <v>N/E -contractor</v>
          </cell>
          <cell r="DM75" t="str">
            <v>Not known</v>
          </cell>
          <cell r="DN75" t="str">
            <v>Not known</v>
          </cell>
          <cell r="DO75" t="str">
            <v>Cohort 1</v>
          </cell>
          <cell r="DP75" t="str">
            <v>Cohort 11</v>
          </cell>
          <cell r="DQ75" t="str">
            <v>Cohort 7</v>
          </cell>
          <cell r="DR75" t="str">
            <v>Cohort 7</v>
          </cell>
          <cell r="DS75" t="str">
            <v>Not known</v>
          </cell>
          <cell r="DT75" t="str">
            <v>Cohort 17</v>
          </cell>
          <cell r="DU75" t="str">
            <v>Not known</v>
          </cell>
          <cell r="DV75" t="str">
            <v>Not known</v>
          </cell>
          <cell r="DX75" t="str">
            <v>Cohort 6</v>
          </cell>
          <cell r="DY75" t="str">
            <v>Cohort 1</v>
          </cell>
          <cell r="EA75" t="str">
            <v>Eligible - awaiting cohort</v>
          </cell>
          <cell r="EB75" t="str">
            <v>Cohort 16</v>
          </cell>
          <cell r="EC75" t="str">
            <v>Not Eligible - Contractor</v>
          </cell>
          <cell r="EE75" t="str">
            <v>Not Eligible - Contractor</v>
          </cell>
          <cell r="EF75" t="str">
            <v>Cohort 4</v>
          </cell>
          <cell r="EG75" t="str">
            <v>Not Eligible - Project Leaving GMPP</v>
          </cell>
          <cell r="EH75" t="str">
            <v>Not Eligible - Contractor</v>
          </cell>
          <cell r="EI75" t="str">
            <v>Eligible - awaiting cohort</v>
          </cell>
          <cell r="EJ75" t="str">
            <v>Eligible - awaiting cohort</v>
          </cell>
        </row>
        <row r="76">
          <cell r="B76" t="str">
            <v xml:space="preserve">BIS has advised that since the SRO has completed MPLA, there is no requirement for the Project Director(s) of the same project to attend the MPLA. </v>
          </cell>
          <cell r="C76" t="str">
            <v>Steve Calder started as the new Programme Director on 2 Nov 15.  This post was previsouly vacant. Steve is a Full Time Civil Servant (SCS1). He will remain with the LLC programme for the duration of delivery (programme scheduled to complete in December 2023). Note - Steve Watson was the previous interim LLC Programme Manager. Steve Watson left the programme in mid-Novmber 2023. LLC have successfully recruited a new Programme Manager, Richard Lamb,  who commenced their role on 1st June 2016.</v>
          </cell>
          <cell r="E76" t="str">
            <v>fixed term contract</v>
          </cell>
          <cell r="R76" t="str">
            <v>Not currently on MPLA or PLP.</v>
          </cell>
          <cell r="U76" t="str">
            <v xml:space="preserve">PD has now been confirmed in the role and will be seeking admittance to a future MPLA cohort/PLP equivalent. </v>
          </cell>
          <cell r="X76" t="str">
            <v>MPLA Complete</v>
          </cell>
          <cell r="AB76" t="str">
            <v xml:space="preserve">Decisions not taken on future Defra MPLA attendees. If project exits GMPP, PD may not take course. </v>
          </cell>
          <cell r="AF76" t="str">
            <v xml:space="preserve">Construction Phase to finish 2016 -not value for money to enrol on the MPLA </v>
          </cell>
          <cell r="AM76" t="str">
            <v>Joanathan Sharrock - Cohort7Nick Bisson - Cohort 14Michael Hurn - Cohort 1Caroline Botwood - Cohort 16Cav Elithorn - Cohort</v>
          </cell>
          <cell r="AW76" t="str">
            <v>Paul Macnaught - secondary PD - is on Cohort 9 of MPLA</v>
          </cell>
          <cell r="BB76" t="str">
            <v>no application at this time</v>
          </cell>
          <cell r="BJ76" t="str">
            <v>Awaiting PLP cohort</v>
          </cell>
          <cell r="BO76" t="str">
            <v xml:space="preserve">The current PD was appointed in Oct 2015 and is yet to acquire the MPLA status. </v>
          </cell>
          <cell r="BZ76" t="str">
            <v>Not considered cost effective due to the duration of the project</v>
          </cell>
          <cell r="CF76" t="str">
            <v>Association of Project Managers CAT score A'</v>
          </cell>
          <cell r="CM76" t="str">
            <v>Brendan Crean - Cohort 6</v>
          </cell>
          <cell r="CP76" t="str">
            <v>Experienced external Programme Director only required for 16 months</v>
          </cell>
          <cell r="EG76" t="str">
            <v>Project will be complete before the SROs MPLA place is available</v>
          </cell>
        </row>
        <row r="77">
          <cell r="D77" t="str">
            <v>Cohort 2</v>
          </cell>
          <cell r="F77" t="str">
            <v>Not Eligible - Contractor</v>
          </cell>
          <cell r="M77" t="str">
            <v>Eligible - awaiting cohort</v>
          </cell>
          <cell r="N77" t="str">
            <v>Not Eligible - Contractor</v>
          </cell>
          <cell r="P77" t="str">
            <v>Not Known</v>
          </cell>
          <cell r="T77" t="str">
            <v>Not Eligible - Leaving role</v>
          </cell>
          <cell r="V77" t="str">
            <v>Cohort 4</v>
          </cell>
          <cell r="W77" t="str">
            <v>Cohort 0</v>
          </cell>
          <cell r="AB77" t="str">
            <v>Cohort 4</v>
          </cell>
          <cell r="AD77" t="str">
            <v>Not Known</v>
          </cell>
          <cell r="AS77" t="str">
            <v>Pilot</v>
          </cell>
          <cell r="AT77" t="str">
            <v>Other</v>
          </cell>
          <cell r="AX77" t="str">
            <v>Other</v>
          </cell>
          <cell r="AZ77" t="str">
            <v>Other</v>
          </cell>
          <cell r="BA77" t="str">
            <v>Cohort 4</v>
          </cell>
          <cell r="BB77" t="str">
            <v>Other</v>
          </cell>
          <cell r="BC77" t="str">
            <v>Cohort 17</v>
          </cell>
          <cell r="BD77" t="str">
            <v>Other</v>
          </cell>
          <cell r="BG77" t="str">
            <v>Not Eligible - Contractor</v>
          </cell>
          <cell r="BI77" t="str">
            <v>Not Known</v>
          </cell>
          <cell r="BJ77" t="str">
            <v>Eligible - awaiting cohort</v>
          </cell>
          <cell r="BK77" t="str">
            <v>Other</v>
          </cell>
          <cell r="BO77" t="str">
            <v>Other</v>
          </cell>
          <cell r="BQ77" t="str">
            <v>Not Known</v>
          </cell>
          <cell r="BZ77" t="str">
            <v>Other</v>
          </cell>
          <cell r="DW77" t="str">
            <v>Cohort 3</v>
          </cell>
          <cell r="DZ77" t="str">
            <v>Cohort 2</v>
          </cell>
          <cell r="ED77" t="str">
            <v>Other</v>
          </cell>
          <cell r="EE77" t="str">
            <v>Not Eligible - Contractor</v>
          </cell>
          <cell r="EJ77" t="str">
            <v>Not Known</v>
          </cell>
        </row>
        <row r="78">
          <cell r="W78" t="str">
            <v>Duncan Thompson completed the PLP on Cohort 0, contributing to the development of the programme for subsequent cohorts.</v>
          </cell>
          <cell r="AS78" t="str">
            <v>completed pilot PLP</v>
          </cell>
          <cell r="AT78" t="str">
            <v>The programme is due to finish in 2016 and the SRO does not normally lead on GMPP Projects</v>
          </cell>
          <cell r="AX78" t="str">
            <v>Eve Roodhouse successfully completed the MPLA course in February 2016</v>
          </cell>
          <cell r="AZ78" t="str">
            <v>Awaiting MPLA cohort</v>
          </cell>
          <cell r="BB78" t="str">
            <v>no application at this time</v>
          </cell>
          <cell r="BD78" t="str">
            <v>MPLA Cohort 5</v>
          </cell>
          <cell r="BO78" t="str">
            <v xml:space="preserve">The current PD was appointed in Oct 2015 and is yet to acquire the MPLA status. </v>
          </cell>
          <cell r="BZ78" t="str">
            <v>Not considered cost effective due to the duration of the project</v>
          </cell>
          <cell r="ED78" t="str">
            <v xml:space="preserve">Grayson is awaiting confirmation of his place on a future PLP course, not on MPLA </v>
          </cell>
        </row>
        <row r="79">
          <cell r="D79" t="str">
            <v>Internal governance restructure</v>
          </cell>
          <cell r="Z79" t="str">
            <v>Consolidation of SROs / PDs, resulting in one SRO / PD</v>
          </cell>
          <cell r="BK79" t="str">
            <v>Left for new role in government</v>
          </cell>
          <cell r="BL79" t="str">
            <v>Departmental (or equivalent) Organisational change</v>
          </cell>
          <cell r="BM79" t="str">
            <v>Departmental (or equivalent) Organisational change</v>
          </cell>
          <cell r="BS79" t="str">
            <v>Directorate (or equivalent) Organisational change</v>
          </cell>
          <cell r="CP79" t="str">
            <v>Left for new role in private sector</v>
          </cell>
          <cell r="CS79" t="str">
            <v>Directorate (or equivalent) Organisational change</v>
          </cell>
          <cell r="CT79" t="str">
            <v>Directorate (or equivalent) Organisational change</v>
          </cell>
          <cell r="CU79" t="str">
            <v>Handover of Programme from Develop to Deliver</v>
          </cell>
          <cell r="CW79" t="str">
            <v>Directorate (or equivalent) Organisational change</v>
          </cell>
          <cell r="DO79" t="str">
            <v>Directorate (or equivalent) Organisational change</v>
          </cell>
          <cell r="DZ79" t="str">
            <v>Departmental (or equivalent) Organisational change</v>
          </cell>
          <cell r="EH79" t="str">
            <v>Internal governance restructure</v>
          </cell>
        </row>
        <row r="80">
          <cell r="D80" t="str">
            <v>Andy remains 100% engaged in the programme and has refocussed his effort on the main ship delivery.</v>
          </cell>
        </row>
        <row r="81">
          <cell r="B81">
            <v>27</v>
          </cell>
          <cell r="C81">
            <v>54</v>
          </cell>
          <cell r="D81">
            <v>12.1</v>
          </cell>
          <cell r="E81">
            <v>3.3</v>
          </cell>
          <cell r="F81">
            <v>1</v>
          </cell>
          <cell r="G81">
            <v>18</v>
          </cell>
          <cell r="H81">
            <v>12</v>
          </cell>
          <cell r="I81">
            <v>56</v>
          </cell>
          <cell r="J81">
            <v>35.1</v>
          </cell>
          <cell r="K81">
            <v>0</v>
          </cell>
          <cell r="L81">
            <v>25.1</v>
          </cell>
          <cell r="M81">
            <v>6</v>
          </cell>
          <cell r="N81">
            <v>0</v>
          </cell>
          <cell r="O81">
            <v>8</v>
          </cell>
          <cell r="P81">
            <v>6</v>
          </cell>
          <cell r="Q81">
            <v>36</v>
          </cell>
          <cell r="R81">
            <v>2</v>
          </cell>
          <cell r="S81">
            <v>6.8</v>
          </cell>
          <cell r="T81">
            <v>8.5</v>
          </cell>
          <cell r="U81">
            <v>8.4</v>
          </cell>
          <cell r="V81">
            <v>23</v>
          </cell>
          <cell r="W81">
            <v>12</v>
          </cell>
          <cell r="X81">
            <v>67.3</v>
          </cell>
          <cell r="Y81">
            <v>46</v>
          </cell>
          <cell r="Z81">
            <v>25.6</v>
          </cell>
          <cell r="AA81">
            <v>21</v>
          </cell>
          <cell r="AB81">
            <v>5.5</v>
          </cell>
          <cell r="AC81">
            <v>53.5</v>
          </cell>
          <cell r="AD81">
            <v>63.2</v>
          </cell>
          <cell r="AE81">
            <v>21</v>
          </cell>
          <cell r="AF81">
            <v>4.0999999999999996</v>
          </cell>
          <cell r="AG81">
            <v>14</v>
          </cell>
          <cell r="AH81">
            <v>10.7</v>
          </cell>
          <cell r="AI81">
            <v>53.3</v>
          </cell>
          <cell r="AJ81">
            <v>8.33</v>
          </cell>
          <cell r="AK81">
            <v>1.55</v>
          </cell>
          <cell r="AL81">
            <v>4.5</v>
          </cell>
          <cell r="AM81">
            <v>131.19999999999999</v>
          </cell>
          <cell r="AN81">
            <v>4.83</v>
          </cell>
          <cell r="AO81">
            <v>10.25</v>
          </cell>
          <cell r="AP81">
            <v>3.4</v>
          </cell>
          <cell r="AQ81">
            <v>6</v>
          </cell>
          <cell r="AR81">
            <v>48</v>
          </cell>
          <cell r="AS81">
            <v>10.5</v>
          </cell>
          <cell r="AT81">
            <v>6</v>
          </cell>
          <cell r="AU81">
            <v>1.55</v>
          </cell>
          <cell r="AV81">
            <v>5.33</v>
          </cell>
          <cell r="AW81">
            <v>4</v>
          </cell>
          <cell r="AX81">
            <v>30</v>
          </cell>
          <cell r="AY81">
            <v>8</v>
          </cell>
          <cell r="AZ81">
            <v>60</v>
          </cell>
          <cell r="BA81">
            <v>14.57</v>
          </cell>
          <cell r="BB81">
            <v>44.6</v>
          </cell>
          <cell r="BC81">
            <v>49.6</v>
          </cell>
          <cell r="BD81">
            <v>43</v>
          </cell>
          <cell r="BE81">
            <v>5</v>
          </cell>
          <cell r="BF81">
            <v>97.5</v>
          </cell>
          <cell r="BG81">
            <v>9.6</v>
          </cell>
          <cell r="BH81">
            <v>4</v>
          </cell>
          <cell r="BI81">
            <v>47.6</v>
          </cell>
          <cell r="BJ81">
            <v>68</v>
          </cell>
          <cell r="BK81">
            <v>22.7</v>
          </cell>
          <cell r="BL81">
            <v>23</v>
          </cell>
          <cell r="BM81">
            <v>12.5</v>
          </cell>
          <cell r="BN81">
            <v>8</v>
          </cell>
          <cell r="BO81">
            <v>10</v>
          </cell>
          <cell r="BP81">
            <v>22</v>
          </cell>
          <cell r="BQ81">
            <v>21</v>
          </cell>
          <cell r="BR81">
            <v>88</v>
          </cell>
          <cell r="BS81">
            <v>170.06</v>
          </cell>
          <cell r="BT81">
            <v>108.25</v>
          </cell>
          <cell r="BU81">
            <v>7</v>
          </cell>
          <cell r="BV81">
            <v>17</v>
          </cell>
          <cell r="BW81">
            <v>202</v>
          </cell>
          <cell r="BX81">
            <v>432</v>
          </cell>
          <cell r="BY81">
            <v>1.2</v>
          </cell>
          <cell r="BZ81">
            <v>7</v>
          </cell>
          <cell r="CA81">
            <v>14</v>
          </cell>
          <cell r="CB81">
            <v>1.3</v>
          </cell>
          <cell r="CC81">
            <v>60</v>
          </cell>
          <cell r="CD81">
            <v>117</v>
          </cell>
          <cell r="CE81">
            <v>89.33</v>
          </cell>
          <cell r="CF81">
            <v>104.96</v>
          </cell>
          <cell r="CG81">
            <v>67</v>
          </cell>
          <cell r="CH81">
            <v>13</v>
          </cell>
          <cell r="CI81">
            <v>19.25</v>
          </cell>
          <cell r="CJ81">
            <v>27.55</v>
          </cell>
          <cell r="CK81">
            <v>40.6</v>
          </cell>
          <cell r="CL81">
            <v>80</v>
          </cell>
          <cell r="CM81">
            <v>72</v>
          </cell>
          <cell r="CN81">
            <v>36.4</v>
          </cell>
          <cell r="CO81">
            <v>22.9</v>
          </cell>
          <cell r="CP81">
            <v>33</v>
          </cell>
          <cell r="CQ81">
            <v>59</v>
          </cell>
          <cell r="CR81">
            <v>44</v>
          </cell>
          <cell r="CS81">
            <v>55</v>
          </cell>
          <cell r="CT81">
            <v>33</v>
          </cell>
          <cell r="CU81">
            <v>15</v>
          </cell>
          <cell r="CV81">
            <v>98</v>
          </cell>
          <cell r="CW81">
            <v>16</v>
          </cell>
          <cell r="CX81">
            <v>119</v>
          </cell>
          <cell r="CY81">
            <v>11</v>
          </cell>
          <cell r="CZ81">
            <v>14</v>
          </cell>
          <cell r="DA81">
            <v>68</v>
          </cell>
          <cell r="DB81">
            <v>8</v>
          </cell>
          <cell r="DC81">
            <v>18</v>
          </cell>
          <cell r="DD81">
            <v>14</v>
          </cell>
          <cell r="DE81">
            <v>22</v>
          </cell>
          <cell r="DF81">
            <v>7</v>
          </cell>
          <cell r="DG81">
            <v>104</v>
          </cell>
          <cell r="DH81">
            <v>46</v>
          </cell>
          <cell r="DI81">
            <v>27</v>
          </cell>
          <cell r="DJ81">
            <v>46</v>
          </cell>
          <cell r="DK81">
            <v>36</v>
          </cell>
          <cell r="DL81">
            <v>93</v>
          </cell>
          <cell r="DM81">
            <v>169</v>
          </cell>
          <cell r="DN81">
            <v>22</v>
          </cell>
          <cell r="DO81">
            <v>18</v>
          </cell>
          <cell r="DP81">
            <v>128</v>
          </cell>
          <cell r="DQ81">
            <v>13</v>
          </cell>
          <cell r="DR81">
            <v>116</v>
          </cell>
          <cell r="DS81">
            <v>37</v>
          </cell>
          <cell r="DT81">
            <v>77</v>
          </cell>
          <cell r="DU81">
            <v>8</v>
          </cell>
          <cell r="DV81">
            <v>17</v>
          </cell>
          <cell r="DW81">
            <v>35</v>
          </cell>
          <cell r="DX81">
            <v>82.4</v>
          </cell>
          <cell r="DY81">
            <v>0</v>
          </cell>
          <cell r="DZ81">
            <v>40</v>
          </cell>
          <cell r="EA81">
            <v>7</v>
          </cell>
          <cell r="EB81">
            <v>102</v>
          </cell>
          <cell r="EC81">
            <v>1</v>
          </cell>
          <cell r="ED81">
            <v>0</v>
          </cell>
          <cell r="EE81">
            <v>0</v>
          </cell>
          <cell r="EF81">
            <v>0.4</v>
          </cell>
          <cell r="EG81">
            <v>8</v>
          </cell>
          <cell r="EH81">
            <v>12</v>
          </cell>
          <cell r="EI81">
            <v>53.73</v>
          </cell>
          <cell r="EJ81">
            <v>209</v>
          </cell>
        </row>
        <row r="82">
          <cell r="B82">
            <v>17</v>
          </cell>
          <cell r="C82">
            <v>5</v>
          </cell>
          <cell r="D82">
            <v>0</v>
          </cell>
          <cell r="E82">
            <v>0</v>
          </cell>
          <cell r="F82">
            <v>1</v>
          </cell>
          <cell r="G82">
            <v>9</v>
          </cell>
          <cell r="H82">
            <v>31</v>
          </cell>
          <cell r="I82">
            <v>25</v>
          </cell>
          <cell r="J82">
            <v>5.3</v>
          </cell>
          <cell r="K82">
            <v>0</v>
          </cell>
          <cell r="L82">
            <v>7</v>
          </cell>
          <cell r="M82">
            <v>8</v>
          </cell>
          <cell r="N82">
            <v>4</v>
          </cell>
          <cell r="O82">
            <v>1.8</v>
          </cell>
          <cell r="P82">
            <v>1</v>
          </cell>
          <cell r="Q82">
            <v>12</v>
          </cell>
          <cell r="R82">
            <v>2</v>
          </cell>
          <cell r="S82">
            <v>2</v>
          </cell>
          <cell r="T82">
            <v>0</v>
          </cell>
          <cell r="U82">
            <v>2</v>
          </cell>
          <cell r="V82">
            <v>2</v>
          </cell>
          <cell r="W82">
            <v>4</v>
          </cell>
          <cell r="X82">
            <v>7</v>
          </cell>
          <cell r="Y82">
            <v>48</v>
          </cell>
          <cell r="Z82">
            <v>96.9</v>
          </cell>
          <cell r="AA82">
            <v>60</v>
          </cell>
          <cell r="AB82">
            <v>0</v>
          </cell>
          <cell r="AC82">
            <v>3</v>
          </cell>
          <cell r="AD82">
            <v>60.6</v>
          </cell>
          <cell r="AE82">
            <v>0</v>
          </cell>
          <cell r="AF82">
            <v>0.2</v>
          </cell>
          <cell r="AG82">
            <v>14.2</v>
          </cell>
          <cell r="AH82">
            <v>2.4</v>
          </cell>
          <cell r="AI82">
            <v>1</v>
          </cell>
          <cell r="AJ82">
            <v>0</v>
          </cell>
          <cell r="AK82">
            <v>0</v>
          </cell>
          <cell r="AL82">
            <v>0</v>
          </cell>
          <cell r="AM82">
            <v>15</v>
          </cell>
          <cell r="AN82">
            <v>3</v>
          </cell>
          <cell r="AO82">
            <v>8.6999999999999993</v>
          </cell>
          <cell r="AP82">
            <v>1</v>
          </cell>
          <cell r="AQ82">
            <v>0</v>
          </cell>
          <cell r="AR82">
            <v>12</v>
          </cell>
          <cell r="AS82">
            <v>0</v>
          </cell>
          <cell r="AT82">
            <v>1</v>
          </cell>
          <cell r="AU82">
            <v>0</v>
          </cell>
          <cell r="AV82">
            <v>1</v>
          </cell>
          <cell r="AW82">
            <v>0</v>
          </cell>
          <cell r="AX82">
            <v>1</v>
          </cell>
          <cell r="AY82">
            <v>0</v>
          </cell>
          <cell r="AZ82">
            <v>0</v>
          </cell>
          <cell r="BA82">
            <v>0</v>
          </cell>
          <cell r="BB82">
            <v>0</v>
          </cell>
          <cell r="BC82">
            <v>1</v>
          </cell>
          <cell r="BD82">
            <v>10</v>
          </cell>
          <cell r="BE82">
            <v>2.9</v>
          </cell>
          <cell r="BF82">
            <v>5.3</v>
          </cell>
          <cell r="BG82">
            <v>0.25</v>
          </cell>
          <cell r="BH82">
            <v>1.3</v>
          </cell>
          <cell r="BI82">
            <v>4</v>
          </cell>
          <cell r="BJ82">
            <v>1</v>
          </cell>
          <cell r="BK82">
            <v>0</v>
          </cell>
          <cell r="BL82">
            <v>12</v>
          </cell>
          <cell r="BM82">
            <v>12</v>
          </cell>
          <cell r="BN82">
            <v>21</v>
          </cell>
          <cell r="BO82">
            <v>18</v>
          </cell>
          <cell r="BP82">
            <v>42</v>
          </cell>
          <cell r="BQ82">
            <v>0</v>
          </cell>
          <cell r="BR82">
            <v>2</v>
          </cell>
          <cell r="BS82">
            <v>3</v>
          </cell>
          <cell r="BT82">
            <v>9.1</v>
          </cell>
          <cell r="BU82">
            <v>3</v>
          </cell>
          <cell r="BV82">
            <v>0</v>
          </cell>
          <cell r="BW82">
            <v>24</v>
          </cell>
          <cell r="BX82">
            <v>106</v>
          </cell>
          <cell r="BY82">
            <v>4</v>
          </cell>
          <cell r="BZ82">
            <v>0</v>
          </cell>
          <cell r="CA82">
            <v>60</v>
          </cell>
          <cell r="CB82">
            <v>10</v>
          </cell>
          <cell r="CC82">
            <v>0</v>
          </cell>
          <cell r="CD82">
            <v>104.7</v>
          </cell>
          <cell r="CE82">
            <v>76.75</v>
          </cell>
          <cell r="CF82">
            <v>17</v>
          </cell>
          <cell r="CG82">
            <v>33</v>
          </cell>
          <cell r="CH82">
            <v>2</v>
          </cell>
          <cell r="CI82">
            <v>20</v>
          </cell>
          <cell r="CJ82">
            <v>77.7</v>
          </cell>
          <cell r="CK82">
            <v>8.6</v>
          </cell>
          <cell r="CL82">
            <v>24</v>
          </cell>
          <cell r="CM82">
            <v>13</v>
          </cell>
          <cell r="CN82">
            <v>9</v>
          </cell>
          <cell r="CO82">
            <v>0</v>
          </cell>
          <cell r="CP82">
            <v>50</v>
          </cell>
          <cell r="CQ82">
            <v>50</v>
          </cell>
          <cell r="CR82">
            <v>2</v>
          </cell>
          <cell r="CS82">
            <v>30</v>
          </cell>
          <cell r="CT82">
            <v>17</v>
          </cell>
          <cell r="CU82">
            <v>5</v>
          </cell>
          <cell r="CV82">
            <v>12</v>
          </cell>
          <cell r="CW82">
            <v>0</v>
          </cell>
          <cell r="CX82">
            <v>25</v>
          </cell>
          <cell r="CY82">
            <v>1</v>
          </cell>
          <cell r="CZ82">
            <v>0</v>
          </cell>
          <cell r="DA82">
            <v>100</v>
          </cell>
          <cell r="DB82">
            <v>1</v>
          </cell>
          <cell r="DC82">
            <v>0</v>
          </cell>
          <cell r="DD82">
            <v>12</v>
          </cell>
          <cell r="DE82">
            <v>12</v>
          </cell>
          <cell r="DF82">
            <v>0</v>
          </cell>
          <cell r="DG82">
            <v>0</v>
          </cell>
          <cell r="DH82">
            <v>5</v>
          </cell>
          <cell r="DI82">
            <v>3</v>
          </cell>
          <cell r="DJ82">
            <v>3</v>
          </cell>
          <cell r="DK82">
            <v>0</v>
          </cell>
          <cell r="DL82">
            <v>20</v>
          </cell>
          <cell r="DM82">
            <v>16</v>
          </cell>
          <cell r="DN82">
            <v>0</v>
          </cell>
          <cell r="DO82">
            <v>0</v>
          </cell>
          <cell r="DP82">
            <v>14</v>
          </cell>
          <cell r="DQ82">
            <v>0</v>
          </cell>
          <cell r="DR82">
            <v>82</v>
          </cell>
          <cell r="DS82">
            <v>203</v>
          </cell>
          <cell r="DT82">
            <v>8</v>
          </cell>
          <cell r="DU82">
            <v>2</v>
          </cell>
          <cell r="DV82">
            <v>4</v>
          </cell>
          <cell r="DW82">
            <v>0</v>
          </cell>
          <cell r="DX82">
            <v>248</v>
          </cell>
          <cell r="DY82">
            <v>0</v>
          </cell>
          <cell r="DZ82">
            <v>10</v>
          </cell>
          <cell r="EA82">
            <v>83</v>
          </cell>
          <cell r="EB82">
            <v>21.2</v>
          </cell>
          <cell r="EC82">
            <v>1</v>
          </cell>
          <cell r="ED82">
            <v>0</v>
          </cell>
          <cell r="EE82">
            <v>0</v>
          </cell>
          <cell r="EF82">
            <v>0</v>
          </cell>
          <cell r="EG82">
            <v>0</v>
          </cell>
          <cell r="EH82">
            <v>12</v>
          </cell>
          <cell r="EI82">
            <v>24.85</v>
          </cell>
          <cell r="EJ82">
            <v>12</v>
          </cell>
        </row>
        <row r="83">
          <cell r="B83">
            <v>44</v>
          </cell>
          <cell r="C83">
            <v>61</v>
          </cell>
          <cell r="D83">
            <v>15</v>
          </cell>
          <cell r="E83">
            <v>9</v>
          </cell>
          <cell r="F83">
            <v>133</v>
          </cell>
          <cell r="G83">
            <v>38</v>
          </cell>
          <cell r="H83">
            <v>56</v>
          </cell>
          <cell r="I83">
            <v>81</v>
          </cell>
          <cell r="J83">
            <v>80</v>
          </cell>
          <cell r="K83">
            <v>0</v>
          </cell>
          <cell r="L83">
            <v>32.1</v>
          </cell>
          <cell r="M83">
            <v>33</v>
          </cell>
          <cell r="N83">
            <v>15</v>
          </cell>
          <cell r="O83">
            <v>9.8000000000000007</v>
          </cell>
          <cell r="P83">
            <v>9</v>
          </cell>
          <cell r="Q83">
            <v>48</v>
          </cell>
          <cell r="R83">
            <v>4</v>
          </cell>
          <cell r="S83">
            <v>6.8</v>
          </cell>
          <cell r="T83">
            <v>8.5</v>
          </cell>
          <cell r="U83">
            <v>10.4</v>
          </cell>
          <cell r="V83">
            <v>25</v>
          </cell>
          <cell r="W83">
            <v>16</v>
          </cell>
          <cell r="X83">
            <v>83</v>
          </cell>
          <cell r="Y83">
            <v>94</v>
          </cell>
          <cell r="Z83">
            <v>146.9</v>
          </cell>
          <cell r="AA83">
            <v>81</v>
          </cell>
          <cell r="AB83">
            <v>6.5</v>
          </cell>
          <cell r="AC83">
            <v>89.5</v>
          </cell>
          <cell r="AD83">
            <v>155.34</v>
          </cell>
          <cell r="AE83">
            <v>21</v>
          </cell>
          <cell r="AF83">
            <v>4.3</v>
          </cell>
          <cell r="AG83">
            <v>32.200000000000003</v>
          </cell>
          <cell r="AH83">
            <v>21.1</v>
          </cell>
          <cell r="AI83">
            <v>65.3</v>
          </cell>
          <cell r="AJ83">
            <v>9.33</v>
          </cell>
          <cell r="AK83">
            <v>1.55</v>
          </cell>
          <cell r="AL83">
            <v>5.5</v>
          </cell>
          <cell r="AM83">
            <v>172.7</v>
          </cell>
          <cell r="AN83">
            <v>7.83</v>
          </cell>
          <cell r="AO83">
            <v>23.95</v>
          </cell>
          <cell r="AP83">
            <v>4.4000000000000004</v>
          </cell>
          <cell r="AQ83">
            <v>7</v>
          </cell>
          <cell r="AR83">
            <v>64</v>
          </cell>
          <cell r="AS83">
            <v>10.5</v>
          </cell>
          <cell r="AT83">
            <v>9</v>
          </cell>
          <cell r="AU83">
            <v>2.5499999999999998</v>
          </cell>
          <cell r="AV83">
            <v>8.33</v>
          </cell>
          <cell r="AW83">
            <v>4</v>
          </cell>
          <cell r="AX83">
            <v>30</v>
          </cell>
          <cell r="AY83">
            <v>8</v>
          </cell>
          <cell r="AZ83">
            <v>60</v>
          </cell>
          <cell r="BA83">
            <v>14.57</v>
          </cell>
          <cell r="BB83">
            <v>47.6</v>
          </cell>
          <cell r="BC83">
            <v>50.6</v>
          </cell>
          <cell r="BD83">
            <v>54</v>
          </cell>
          <cell r="BE83">
            <v>7.9</v>
          </cell>
          <cell r="BF83">
            <v>178</v>
          </cell>
          <cell r="BG83">
            <v>9.85</v>
          </cell>
          <cell r="BH83">
            <v>5.3</v>
          </cell>
          <cell r="BI83">
            <v>77.599999999999994</v>
          </cell>
          <cell r="BJ83">
            <v>70</v>
          </cell>
          <cell r="BK83">
            <v>22.7</v>
          </cell>
          <cell r="BL83">
            <v>50</v>
          </cell>
          <cell r="BM83">
            <v>40</v>
          </cell>
          <cell r="BN83">
            <v>29</v>
          </cell>
          <cell r="BO83">
            <v>62</v>
          </cell>
          <cell r="BP83">
            <v>70</v>
          </cell>
          <cell r="BQ83">
            <v>21</v>
          </cell>
          <cell r="BR83">
            <v>90</v>
          </cell>
          <cell r="BS83">
            <v>185.56</v>
          </cell>
          <cell r="BT83">
            <v>123.35</v>
          </cell>
          <cell r="BU83">
            <v>20</v>
          </cell>
          <cell r="BV83">
            <v>17</v>
          </cell>
          <cell r="BW83">
            <v>206</v>
          </cell>
          <cell r="BX83">
            <v>488</v>
          </cell>
          <cell r="BY83">
            <v>1.2</v>
          </cell>
          <cell r="BZ83">
            <v>7</v>
          </cell>
          <cell r="CA83">
            <v>74</v>
          </cell>
          <cell r="CB83">
            <v>1.3</v>
          </cell>
          <cell r="CC83">
            <v>84</v>
          </cell>
          <cell r="CD83">
            <v>222.3</v>
          </cell>
          <cell r="CE83">
            <v>176</v>
          </cell>
          <cell r="CF83">
            <v>114.5</v>
          </cell>
          <cell r="CG83">
            <v>117</v>
          </cell>
          <cell r="CH83">
            <v>18</v>
          </cell>
          <cell r="CI83">
            <v>42.75</v>
          </cell>
          <cell r="CJ83">
            <v>138.65</v>
          </cell>
          <cell r="CK83">
            <v>49.2</v>
          </cell>
          <cell r="CL83">
            <v>135</v>
          </cell>
          <cell r="CM83">
            <v>111</v>
          </cell>
          <cell r="CN83">
            <v>55</v>
          </cell>
          <cell r="CO83">
            <v>27.9</v>
          </cell>
          <cell r="CP83">
            <v>90</v>
          </cell>
          <cell r="CQ83">
            <v>85</v>
          </cell>
          <cell r="CR83">
            <v>46</v>
          </cell>
          <cell r="CS83">
            <v>89</v>
          </cell>
          <cell r="CT83">
            <v>53</v>
          </cell>
          <cell r="CU83">
            <v>30</v>
          </cell>
          <cell r="CV83">
            <v>62</v>
          </cell>
          <cell r="CW83">
            <v>15</v>
          </cell>
          <cell r="CX83">
            <v>151</v>
          </cell>
          <cell r="CY83">
            <v>9</v>
          </cell>
          <cell r="CZ83">
            <v>18</v>
          </cell>
          <cell r="DA83">
            <v>60</v>
          </cell>
          <cell r="DB83">
            <v>11</v>
          </cell>
          <cell r="DC83">
            <v>18</v>
          </cell>
          <cell r="DD83">
            <v>26</v>
          </cell>
          <cell r="DE83">
            <v>34</v>
          </cell>
          <cell r="DF83">
            <v>7</v>
          </cell>
          <cell r="DG83">
            <v>118</v>
          </cell>
          <cell r="DH83">
            <v>51</v>
          </cell>
          <cell r="DI83">
            <v>31</v>
          </cell>
          <cell r="DJ83">
            <v>53</v>
          </cell>
          <cell r="DK83">
            <v>30</v>
          </cell>
          <cell r="DL83">
            <v>113</v>
          </cell>
          <cell r="DM83">
            <v>0</v>
          </cell>
          <cell r="DN83">
            <v>50</v>
          </cell>
          <cell r="DO83">
            <v>55</v>
          </cell>
          <cell r="DP83">
            <v>142</v>
          </cell>
          <cell r="DQ83">
            <v>13</v>
          </cell>
          <cell r="DR83">
            <v>147</v>
          </cell>
          <cell r="DS83">
            <v>40</v>
          </cell>
          <cell r="DT83">
            <v>97</v>
          </cell>
          <cell r="DU83">
            <v>9</v>
          </cell>
          <cell r="DV83">
            <v>21</v>
          </cell>
          <cell r="DW83">
            <v>35</v>
          </cell>
          <cell r="DX83">
            <v>330.4</v>
          </cell>
          <cell r="DY83">
            <v>0</v>
          </cell>
          <cell r="DZ83">
            <v>80</v>
          </cell>
          <cell r="EA83">
            <v>116</v>
          </cell>
          <cell r="EB83">
            <v>288</v>
          </cell>
          <cell r="EC83">
            <v>2</v>
          </cell>
          <cell r="ED83">
            <v>0</v>
          </cell>
          <cell r="EE83">
            <v>9</v>
          </cell>
          <cell r="EF83">
            <v>11</v>
          </cell>
          <cell r="EG83">
            <v>8</v>
          </cell>
          <cell r="EH83">
            <v>24</v>
          </cell>
          <cell r="EI83">
            <v>100.75</v>
          </cell>
          <cell r="EJ83">
            <v>230</v>
          </cell>
        </row>
        <row r="84">
          <cell r="B84" t="str">
            <v>The project continuously reviews its resourcing plans and discusses these with delivery partners to ensure the project is optimally resourced.  The use of specialist external advisors is required to ensure financial, commercial and legal advice is received to enable delivery of the sale.  Current concerns regarding resource capacity are being managed through the risk register, with ongoing concerns around modelling resourcing, and recruiting maternity leave cover for one of the project Executive Directors from August 16.</v>
          </cell>
          <cell r="C84" t="str">
            <v>The resource profile is based on the Programme Org chart as of June 2016.  Recruitment has been successful for the employment of a Civil Servant Change Manager, and a Civil Servant Programme Manager as well as 2 x Business Analysts and a Civil Servant Commercial Lead.  Recruitment is currently underway for x 2 Civil Servant Change Coordinators to support the new Change Manager. The decrease in contractor numbers is due to the Interim Programme Manager leaving the LLC Programme on Friday 17th June 2016.</v>
          </cell>
          <cell r="D84" t="str">
            <v>The programme board identified a number of additional posts required to fully resource the projects. A number of these fixed term posts have now been recruited and therefore increasing the number of staff employed on this activity.</v>
          </cell>
          <cell r="E84" t="str">
            <v>UKGI has temporarily has reduced the resources on the project given further progress is conditional on the German government agreeing the Dutch legislation.  Once agreement is reached UKGI retains flexibility to allocate appropriate resources to complete a transaction. Current resource on Urenco - 0.3xG3, 0.7xG5, 5xG6 (at total time of 1.5), 0.5 xG7, 0.3 x SEO</v>
          </cell>
          <cell r="F84" t="str">
            <v xml:space="preserve">Under the terms of the Joint Venture Agreement that established the Crick as a legal entity, the Crick is responsible for the delivery of the new building on behalf of the Founders.  The majority of the resources are employed or contracted by the Crick. The project is managed by the Crick (133 FTE PMO employees).  The MRC's obligations and monitoring are conducted by an SRO (0.5 FTE) and input from other senior MRC Directors (equivalent to 0.5 FTE).  In addition an external contractor (1.0 FTE) is the Project Director. </v>
          </cell>
          <cell r="G84" t="str">
            <v>The programme is still recruiting both public sector and external interim resources for delivery. In addition to the 18 Civil Servants and 9 interim contractors noted above, we have a number a number of PwC and EY consultants assisting in the short term on Blueprints and Project Delivery (up to end Sept 2016).</v>
          </cell>
          <cell r="H84" t="str">
            <v xml:space="preserve">The programme has sought to recruit civil servants for all programme management and business change requirements in the first instance - three civil servants have been onboarded in Q1. For specialists in the Technology and procurement space the programme has needed to recruit from the contract market. The programme is also actively seeking to replace contract resources with civil servants and transfer knowledge to existing permanent team members throughout the lifecycle. </v>
          </cell>
          <cell r="I84" t="str">
            <v>Staff numbers have increased as the programme has scaled to a live service, however staff costs overall have decreased compare with 2014/15 as interims and temporary agile teams have been replaced by FTAs going from 54% (2014/15) to 69% of staff (30th June 2016/17).  This is set to continue and the programme will seek to fill all roles with civil servants where the necessary skills are available.</v>
          </cell>
          <cell r="J84" t="str">
            <v>At 30th June there were 35.1 FTE civil servants working on the programme, with a further 11 FTE with starts dates arranged for July and August and 9 vacancies live.Further recruitment was planned and a final bid to HR for approval to recruit will follow these campaigns.This resource was supplemented by 6 interim consultants working a range of working patterns totalling 5.3 FTEWe have found it difficult to recruit staff with the required property expertise and skills and have found generally that both PPM and property posts have remained unfilled even after interviewing.  Several posts have had to be advertised more than once before being successfully recruited.  The PAR recommendation to seek dispensation to enhance the terms on offer is being taken forward and may assist.  In the meantime we continue to invite departments to nominate staff for secondment/loan and are taking advantage of the use of interim consultants, being careful to put in place skills transfer arrangements.</v>
          </cell>
          <cell r="K84" t="str">
            <v xml:space="preserve">Resources are currently under review. DfT are currently undertaking the re-evaluation and re-planning exercise. </v>
          </cell>
          <cell r="L84" t="str">
            <v xml:space="preserve">Resourcing - Retention and Recruitment of FTEsThe team has recruited for a number of techincal and backfilling roles since the beginning of the year with recruitment campaigns for additional staff ongoing.   Recruitment still a concern in terms of attracting FTA and permenant staff to replace contractors.                                                                                                                                                               </v>
          </cell>
          <cell r="M84" t="str">
            <v>HR Committee has approved additional resources and these are currently at market or about to go to market.  Expected to increase resource in Project Delivery/PPM and data and systems, to support procuremnt of business systems and AMS.</v>
          </cell>
          <cell r="N84" t="str">
            <v>Contractor resources are in place until end October to ensure full handover to BAU transformation team. There will be additional BAU ICT staff in place to handover the remaining transformation for the next quarter.</v>
          </cell>
          <cell r="O84" t="str">
            <v>The resource figures show only those  incremental FTE working directly on the programme and funded by the programme budget. [This includes FTEs working in partnering and delivery organisations, in particular Ofcom, DUK and Arqiva, funded through grants issued from the Programme budget. The breakdown of these resources by partner organisation (as reported by Ofcom) is: 4.5FTE (Ofcom); 67.3FTE (Arqiva); and 4FTE (DUK)]In addition, Ofcom resource up to 18 FTE are working on the programme. These costs are not charged against the programme budget and are funded from Ofcom's main budget.With regard to DCMS resource; a mixture of analytical, programme management office, delivery, finance, policy and leadership public sector employees work on the programme amounting to the equivalent of 3.5 FTE.</v>
          </cell>
          <cell r="P84" t="str">
            <v>7 FTE as of 30th June, with on-boarding of financial and commercial roles underwasy for July</v>
          </cell>
          <cell r="Q84" t="str">
            <v>Resource profile has slightly declined since last quarter as planned.</v>
          </cell>
          <cell r="R84" t="str">
            <v>Staff are being rolled off as planned per the transition to BAU post the Gateway 5 review and closedown of the project.  No issues to flag.  Finance and invoice processing has been transferred to BDUK central finance team.</v>
          </cell>
          <cell r="S84" t="str">
            <v>The number of public sector employees reperesents the total Tate staff directly employed on the project. The number of external contractors represents the number of advisors that report directly to Tate.</v>
          </cell>
          <cell r="T84" t="str">
            <v>The project is currently running at full (planned) strength with no outstanding internal roles. Our external advisers are all working on a retained basis in order to accommodate the changing volumes of work. We envisage that this resource requirement will remain until the CfD has been awarded and laid in Parliament. Once this key milestone has been achieved, we envisage a 6 month ramp-down to project close. During this period the key residual activities will be:• Transfer of CfD working knowledge/info to the LCCC.• Consolidation and filing of documentation for subsequent audit.• Lessons-learned and other typical project closure activities.• Effective project close out • Deal with any challenges that may be forthcomingAs we move into the next phase we will be considering the resource requirement accordingly.</v>
          </cell>
          <cell r="U84" t="str">
            <v xml:space="preserve">GDF team in BEIS is at 8.4 FTE -  2 FTE short of full complement. This is supplemented by one FTE inward secondee from RWM and a 1FTE nucelar graduate.   RWM’s approved headcount is 123 Full Time Equivalents (FTEs), with 106 staff in post as at June 2016.  A team of 13 staff are dedicated to the management of the GDF Siting programme supported by a further 30 staff from research, engineering design and safety case functions. These technical functions also support the Waste Management activities i.e. disposability assessments.  </v>
          </cell>
          <cell r="V84" t="str">
            <v>The SLC Facing Team has been supplemented this quarter by 3 additional resources (1 Finance/Commercial, 1 Contract and 1 Programme related) to support completion of consolidation. These have been drawn from within the NDA on a short term basis at no additional cost to the organisation at this stage.</v>
          </cell>
          <cell r="W84" t="str">
            <v xml:space="preserve">Core resources are provided by Sellafield and NDA and are full time to the programme. A number of external resources are employed in a range of capacities as required in specific project phases; these resources are varied and part time. </v>
          </cell>
          <cell r="X84" t="str">
            <v>Recruitment continues to fill vacancies associated with routine staff turnover (currently 9 vacancies).  External contractors have been used where we have been unsuccessful in recruiting from Civil Service. The Programme also has contracted for services to meet specialist technical and industry knowledge that is not available in-house.  Examples of specialist requirements include:• Knowledge of the technical design and operation of smart meters themselves;• Specialist knowledge of the communications protocols which underpin the end-to-end design of the system and which DECC has specified;• The legal drafting of industry operating codes;• Experience of the business processes of energy suppliers and network operators allowing DECC to assess their readiness to discharge their licence obligations.</v>
          </cell>
          <cell r="Y84" t="str">
            <v>The organisational design work has been completed for Pillar 1 activity.  This has clearly identified the steps to transition and the ‘to be’ structures.  The Pillar 2 activity, while underway, is still to be finalised and ratified by the relevant Delivery Bodies.  This work has assessed the future capacity and capability requirements within RPA and has ensured that future business as usual activity has been assessed and can continue to be delivered once the programme has closed in autumn 2016.  The finalising of the new structures will now form part of the wider RPA organisational design activity.  While this continues the work already undertaken will ensure that delivery is maintained. Personnel have been secured through extended secondment agreements and a clear focus on key skills within the contractor cadre that need to be maintained until September 2016.</v>
          </cell>
          <cell r="Z84" t="str">
            <v>Resourcing plan agreed with Defra Group and being implemented.·         Following the rebaslining activity of the UniTy Programme plan, additional resource requirements were identified. The resourcing plan was then updated to reflect this and approved by Defra Group and HMT. The approved resource plan remains within the parameters of the Programme Business Case.The number of contractors has increased in line with this plan. However, it is worth noting that we run an internal expression of interest process for every role.  (FON)</v>
          </cell>
          <cell r="AA84" t="str">
            <v>The TEAM2100 integrated delivery team is made up of contractor (CH2M) and EA staff. This co-located, collaborative team includes experts from financial, engineering and project management backgrounds. The team undertook a chartering exercise during the initial mobilisation phase to develop the core values required for delivery of this long-term programme. A second team chartering session was held in January 2016 to refresh and further stregthen these values. The EA is strengthening its cost and contract management skills to further support the new ways of working under TEAM2100. The number of FTEs shown above covers the integrated delivery team resources to deliver the Annual Plan 16/17. The number of FTE's to deliver this year's programme has increased by 1 since last quarter due to additional EA staff working on the programme.</v>
          </cell>
          <cell r="AB84" t="str">
            <v xml:space="preserve">We have received a spending review settlement from HMT for £3m for 2015/16 and £1.5m annually thereafter. Our internal and external support arrangements are flexible to enable us to ramp up quickly in case of an escalation of Government’s risks. Support from IPA will continue. We have external input but this is managed on a call -off arrangement. This covers legal, insurance, commercial, technical and finance suppliers. It is not straightforward to provide a formal FTE figure on external contractors due to the call off arrangements.We ran a recruitment exercise for a permanent Project Director (Deputy Director level). However, the identified Deputy Director has been re-directed to EU exit related work, which has left us with a vacancy. The G6 level Deputy Project Director (DPD) continues to fill the Project Director role on an interim basis for the foreseeable future.  The G6 level Deputy Project Director role is therefore now vacant and a recruitment is planned to fill that role. </v>
          </cell>
          <cell r="AC84" t="str">
            <v>As at 30th June the 30 Hrs project team (and wider Early Years Portfolio) is under-resourced, currently operating with a number of existing vacancies and having secured DfE Management Committee approval for extra resource.  (This is in recognition of the March Gateway Review recommendation that the project needs to urgently build further capacity and resilience.)  A significant recruitment campaign is now underway, expected to conclude over the summer, with new starters taking up post from August onwards. External contractors - Atkins and Capgemini consultancy services have been procured to provide specialist IT system design and development support, with the equivalent of 3 FTEs supporting the project as at 30th June.  We expect this consultancy support to be stregthened in July/August with the arrival of a consultant IT Project Manager and IT Product Owner.</v>
          </cell>
          <cell r="AD84" t="str">
            <v>The PSBP1 Capital and PSBP2 programmes have now been merged. The programme is curently 31.54 FTE's below the resouce plan. The actual headcount has ramp up to 123.8 in line with the forecast. The increase in the headcount will continue as the programme recruits to its new organisationsl structure. The Department remains confident that satisfactory resourcing is in place to deliver its capital programmes.</v>
          </cell>
          <cell r="AE84" t="str">
            <v>The programme is fully resourced. A new contract management team have been established to oversee the PF Project Agreements over the next 25 years. Project Directors are and Project Managers have started handing over to CMU leads and will be exiting the programme from October onwards.</v>
          </cell>
          <cell r="AG84" t="str">
            <v xml:space="preserve">An Integrated Delivery team (IDT) has been established between the Highways England, four contractors in two JVs, and two designers as a single design entity; the IDT will be responsible for completing the design of the scheme and for carrying out its construction and commissioning between 2016 and 2020. 
Highways England has a dual role on the project:
•         as the Client (Core and Support Teams); and as 
•         an equal Partner within the IDT itself.
These two roles are distinct; Highways England acts as the “client” function, which sits outside the IDT to represent the interests of Highways England, and is to be differentiated to the equal Partner within the IDT, along with the detailed design consultant and the contractors.
The Highways England A14 project team operates as Client function and acts as a gateway for accessing, on behalf of the wider project team, the various service functions within Highways England and for leading on governance and assurance functions.
Resource planning within Highway’s England is constantly ongoing. As well as a core Highways England team, resource is being utilised from the Programme Delivery Partner Framework to build internal capability and capacity. Elements of the role of PDP also includes formal and structured learning, on-the-job learning and mentoring to support the development of Highways England personnel on the porject. Due to these ongoing activities and the unknown potential for success in recruiting the right resource, the project is content to report a 'Amber' against resourcing. 
</v>
          </cell>
          <cell r="AH84" t="str">
            <v>The 8 remaining posts are being actively recruited and there is a transfer of skill from the remaining contractors working on the scheme to Highways England employees.</v>
          </cell>
          <cell r="AI84" t="str">
            <v>Covers ACD resource. Additional resource includes Economists/Analysts (c. 17.5 FTE) Corporate Finance (c. 1.5 FTE) and Legal (c.3.3FTE) 
Q1 16/17 figures reflect increased ACD headcount of 65.3. Resource review to identify required roles for 16/17 undertaken in April 2016.</v>
          </cell>
          <cell r="AJ84" t="str">
            <v xml:space="preserve">0.33 represents PA shared across the Directorate. The HEO and Fast Stream posts will be vacant as of 30/09/2016, with immediate replacements currently being sought. 1 x PB7 is vacant as of 01/07/2016. recruitment for this post is due to begin in July.
</v>
          </cell>
          <cell r="AK84" t="str">
            <v xml:space="preserve">Network Services Directorate are currently taking forward procurement to acquire consultants for business case work and technical analysis across the Directorate, including on East - West Rail. </v>
          </cell>
          <cell r="AL84" t="str">
            <v xml:space="preserve">These are DfTc staff only and it excludes NR.
Grade 7 resource represents one full time Grade 7, 0.75 is for PPM resource shared with SWRC Programme (Vicky O'Brien) and 0.25 is support for communications (Henry Sutcliffe)
The Grade 7 vacancy focuses on Thames Valley route section.
</v>
          </cell>
          <cell r="AM84" t="str">
            <v xml:space="preserve">Headcount figures include all consultants and contractors, and commercial fast streamers. External contractor FTE grades are approximations. 
Number of vacancies being managed down by active recruitment. Currently 25 live campaigns expected to fill 10 vacant posts (from the 26.5 listed), 6 posts on TRA, and 9 posts replacing contractors or where leavers are planned.
</v>
          </cell>
          <cell r="AN84" t="str">
            <v xml:space="preserve">The contractor resource has been secured to minimise DfT risks to entry into service of a high profile and high value fleet that delivers significant passenger benefits. 3 posts reflects 3 x FTE sourced from a number of advisors.
1x HEO FastStream shared with Crossrail. </v>
          </cell>
          <cell r="AO84" t="str">
            <v>Figures above depict the Project Management &amp; PMO Team, there are numerous partners / suppliers totalling over 100 that are working in the project. Highways England is recruiting for permanent project staff to reduce the dependency on consultants, interims and contractors.</v>
          </cell>
          <cell r="AP84" t="str">
            <v>MML programme has two dedicated G7 and 50% of a G6. Deputy Director divides time between 5 routes and implementation of Bowe recommendations. Programme support is from SEO and HEO grades.
One full time interim also working at G7 level whilst handover to permanent G7 completed.</v>
          </cell>
          <cell r="AQ84" t="str">
            <v>The core team will also require support from DfT colleagues in Economic analysis.The team will rely on call-off (specialist advisors) contractors as and when required for this support.( 1 SEO/G7- under review ) The Comms vacancy has been filled and due to start in August, subject to contract.</v>
          </cell>
          <cell r="AR84" t="str">
            <v xml:space="preserve">Figures reflect specifically the people working on a franchise competition or direct award. 
Differences in figures from the previous report represent Northern and TPE projects closing down, and South Eastern and East Mids joinning the count, and vacancies being filled. </v>
          </cell>
          <cell r="AS84" t="str">
            <v>There are currently no issues with the number of personnel working on the Programme.  Some vacancies may arise as transition matures and resources move from the Transition Programme to augment the Steady State team.  External consultants, not listed above, are commissioned on an ad hoc basis to provide advise/guidance on technical or legal matters.</v>
          </cell>
          <cell r="AT84" t="str">
            <v>A exercise to revise headcount will shortly be undertaken</v>
          </cell>
          <cell r="AU84" t="str">
            <v>Estimated resources is based on part of the roles of 1 x SCS PB1 Programme Director, 1 x G6 Principal Programme Client, 1 x G7 Integration Manager, 1 x G7 Passenger Services Commercial Manager, 1 x G7 External Affairs, 1 x HEO Programme Advisor. The G7 Programme Client vacancy is currently out to recruitment. Resourcing levels for the G6 and HEO post should increase once wider divisional recruitment has been completed.
These are DfT c staff only and it excludes NR.</v>
          </cell>
          <cell r="AV84" t="str">
            <v xml:space="preserve">Team is carrying 2 vacancies as 1 Grade 6 post holder has been temporarily promoted to SCS1 and 1 Grade 7 post holder has moved internally. The recruitment campaign for the SCS1 competition is expected to be launched in the next few weeks. The recruitment for the vacant Grade 7 post is being actively pursued either via a standalone recruitment campaign or through a wider recruitment campaign in Network Services which is commencing shortly.
</v>
          </cell>
          <cell r="AW84" t="str">
            <v>Figure is comprised of OLS staff. 3 FTE and comms and commercial resources which equal roughly 1 FTE</v>
          </cell>
          <cell r="AX84" t="str">
            <v>Resource numbers are reducing as work is realigned to the new National Information Board Domain programmes. It is anticipated that all staff will be reassigned once agreement on alignment to the new NIB domain programmes has been reached.</v>
          </cell>
          <cell r="AY84" t="str">
            <v>There are 13 staff situated within DH, NHS England and PHE working on this programme.  The majority of these staff are civil servants who are not working on the programme full time (a 50% split is assumed).  Three roles within NHS England are funded for staff to work on this programme.  These staff are on short term contracts (currently extended to March 17) and will not be working exclusively on this programme as they were previously.</v>
          </cell>
          <cell r="AZ84" t="str">
            <v xml:space="preserve">Public Sector employees are HSCIC programme delivery team. </v>
          </cell>
          <cell r="BA84" t="str">
            <v>In Q4 2015/16, we reported 14.57 FTE public sector employees working on the programme.  We also reported 1.60 external contractors (FTE) working on the programme - this formed the Cost Recovery Support Team (CRST).  The contracts for these workers came to an end on 31 March 2016 hence the adjustment in the return.</v>
          </cell>
          <cell r="BB84" t="str">
            <v>These figures do not include the SRO time.- There are 3 outstanding vacancies including recruitment for an 8c to directly manage the dispensing supplier contract but as yet no suitable candidates have been found. - Following the Gateway Review a recommendation was raised around resourcing and additional full-time commercial staff was agreed. A commercial resource is now in place (in Commercial Team headcount) and the Gateway recommendation closed.</v>
          </cell>
          <cell r="BC84" t="str">
            <v>Resourcing against plan is in a good position. The current resource gap is now 2.0 WTE (including backfills and MT cover). 1.0 WTE is currently on hold.  The remaining 1.0 WTE to be recruited sometime in July. NOTE: totals above are as per fy15/16 Q4.  Finance cannot currently create reports and are unable to verify actual position.GPSoC team are happy this is still the position and are working with HSCIC Resource Managers to identify resources across the orgainsation to fill outstanding roles.</v>
          </cell>
          <cell r="BD84" t="str">
            <v xml:space="preserve">The programme has increased resourcing levels as it completes definition and mobilises for the delivery phase.  This is reflected in changes since the GMPP Q4 2015-16 submission. The programme is working to further reduce the number of interim external resources although some specialist and time limited roles require this resource type. </v>
          </cell>
          <cell r="BE84" t="str">
            <v xml:space="preserve">Public sector employees include PD, implementation lead and deputy, police subject matter expert and team admin. Contractors include equalities officer (0.5 FTE), data admin, project manager, street triage coordinator (0.4FTE).  </v>
          </cell>
          <cell r="BF84" t="str">
            <v>There is an issue that we currently have some resource gaps. These are a high priority for HSCIC resource teams and we hope to have additional resource in place over the next month.Total number of employees figure is taken from the OBC cost model to show the number of employees needed during the peak delivery period in 2017/18</v>
          </cell>
          <cell r="BG84" t="str">
            <v>Assumptions:Public Sector:  David and Ruth (1 FTE total - 50/50)  Gareth (10%),  Matt, James and HSCIC team (6 FTE), PHE team (Faisal and Michael - 2FTE), PHE Procurement resource (0.5 FTE)Extenal Contractors:  Chris (0.25 FTE),</v>
          </cell>
          <cell r="BH84" t="str">
            <v>The FTE on the core programme has increased from 5.2 FTE (2015/16) to 5.3 FTE (2016/17) in recognition of the additional work required on assuring workforce planning, recruitment, training and development in the preparations for start of service. The contractors provide subject matter expertise on workforce, infrastructure, and communcations and media relations. Clinical leadership is provided from the Highly Specialised Commissioning Team. Informatics assurance is provided by HSCIC.</v>
          </cell>
          <cell r="BI84" t="str">
            <v>A small number of BAU vacant posts remain which are spread across the Programme of work. These posts do not impact the Programme's current planned activities and recruitment activities are still on-going and roles will be filled as required.Due to the supplier delays on the Enhance programme of work, a number of Trust facing implementataion roles remain unfilled. Once the Enhance replanning activities have completed, recruitment will be aligned with those delivery timescales.                                               Plan        ActualBAU Resource              59.60      48.60Project Resource      18.00         3.00Total                                  77.60      51.60</v>
          </cell>
          <cell r="BJ84" t="str">
            <v xml:space="preserve">• Senior Implementation Manager left the organisation, vacancy raised and escalated. Benefits management skills highlighted as key requirement.
• MI Analyst post vacancy raised March 2016
• Risk regarding capacity of NHS e-RS Programme Team (as identified at Programme Board) is being proactively managed.
</v>
          </cell>
          <cell r="BL84" t="str">
            <v>Due to the change of approach some of the work streams need re-planning and numbers may change as a result. Any changes made to the numbers above will be reflected in the next reporting period.</v>
          </cell>
          <cell r="BM84" t="str">
            <v>The programme has clearly defined roles and skills requirments for Q1 and Q2 and has filled more than half these roles, many from within the dynamic resource pool within HSCIC. The resource profile was staggered, to grow over this initial start-up phase, to ensure culture and approach are maintained. There is a shortage of the necessary skills within the delivery organisation and the programme team is working closely with HSCIC recruitment to ensure skills gaps are identified and filled. Where skills are not available we have used the CL1 framework, with a target that no more than half of all staff will be temporary employees at any one point.</v>
          </cell>
          <cell r="BN84" t="str">
            <v xml:space="preserve">We have employed extra resource in administration, business transion project management and development and project management support in order to remain in line with plan. </v>
          </cell>
          <cell r="BO84" t="str">
            <v xml:space="preserve">The Programme remains below planned headcount despite a material increase in resources over the last period.  Further recruitment is underway and significant procurements to bolster external capability planned. Delays caused by protracted approval process within DH to recruit despite spend being within FY16/17 approved budget. </v>
          </cell>
          <cell r="BP84" t="str">
            <v>The programme is currently running with a large group of contractors including Transition Partner resource which is actively being monitored and the blend is expected to change as more permanent, civil service resource are onboarded in to the programme. In addition there are known gaps which the programme is looking for support from within Technology to resource as well as pursuing other recruitment routes.</v>
          </cell>
          <cell r="BQ84" t="str">
            <v>The resources comprise the Programme Directors, AE Programme Management Office, NEST Sponsorship Team and AE Policy Team.</v>
          </cell>
          <cell r="BR84" t="str">
            <v xml:space="preserve">The programme have 2.00 SAS (computer programmers / software developers) contractors working on 2012 Scheme Management Information. We have these contractors as we do not have the SAS skills within the programme to complete the next phase of 2012 Scheme MI. The Public Sector FTE working on the programme are mainly involved in maintenance releases of the 2012 System and the system changes required to close cases on CSCS and CS2 computer systems. </v>
          </cell>
          <cell r="BS84" t="str">
            <v>Contractor resource is being used to obtain professional property advice on lease negotiations and building surveys.  Staff resource plans are kept under review as delivery plans develop. Staffing plans include 12.5 declared vacancies from latest Workforce Plans.</v>
          </cell>
          <cell r="BT84" t="str">
            <v>Consiting:FTE – 105.25, DD – 3, Contractors – 9.10, Vacancies – 6, No recharges are made from the cost centre The Programme has evolved to encompass a variety of projects, and at present consists of a package of both long term transformational projects and short term initiatives that are in different stages of delivery. As projects are delivered or change scope FTE numbers change to reflect latest requirements. The Programme currently has a number of vacancies and is working with BTG Change Resource Pool and Technology Group to fill the gaps. Contractors are used where DWP does not currently have the required resource with the necessary skill sets e.g. Developers, User Researchers etc. Where contractors are used skills transfer plans are in place.  Staffing forecast levels have recently been increased to take into account the Programme end date which is now 31/12/18.</v>
          </cell>
          <cell r="BU84" t="str">
            <v>The Hosting Services Refresh Programme is overseen by the SRO through weekly level 3 Programme Delivery meeting. These are attended by the Infrstructure &amp; Operations Services Head of Delivery Leadership who provides the daily DWP senior management of the Programme. PwC run the Programme Planning and Control function and have a Programme Director that manages the detailed day to day Programme delivery along with his team in the Programme Management Office. The Department fills a number of strategic roles on the Programme to ensure direct management control of activities which include governance, commercial agreements, financial control, data centre build and Delivery Enablement Management.</v>
          </cell>
          <cell r="BV84" t="str">
            <v>Following the IPA guidance there are 17 staff working across the Core programme. In addition as at the snapshot date there are a further 25 staff delivering to the project who recharge their costs to the Programme. As the Programme is running down to a September 16 closure these combined numbers will run down significantly through to a residual headcount of 2 FTE from September to the end of the 16/17 financial year. Significant reductions are noted from the Q4 (15/16) GMPP position as a result of significant run down in Programme staffing and ending of previously substantial recharges.</v>
          </cell>
          <cell r="BW84" t="str">
            <v>The Programme currently has 4 vacancies, none of which are defined as critical.A small amount of time limited consultancy support has been sourced to manage the programme capacity and capability challenge, specifically around marketing and analytical skills.(4.01) represents the totality of the delivery effort across the Programme (Programme/Technology/Operational Excellence Directorate and Policy) (4.02) The contractors are all technical roles.</v>
          </cell>
          <cell r="BX84" t="str">
            <v>The 432 figure is made up 364.9 Change staff and 66.9 staff on loan and DD into the Programme</v>
          </cell>
          <cell r="BY84" t="str">
            <v>Resourcing appropriate to the stage of the proejct. Extrenally contracted design and project management team under an NEC3 professional services contract. Extrenally contracted main contractor under NEC3 construction contract.</v>
          </cell>
          <cell r="BZ84" t="str">
            <v>Project adequately resourced. Change in Project Manager from 15 August 2016.</v>
          </cell>
          <cell r="CA84" t="str">
            <v xml:space="preserve">The Programme benefits from a resource base containing  FCO (14  - unchanged from previous return) and 3rd Party tower providers (54 - unchanged from previous return) and 6 independent contractors (an increase of 3 from the previous return to support the applications remediations work). </v>
          </cell>
          <cell r="CB84" t="str">
            <v>FCO contractor project team left site at the end of April 2016 and is only periodically in attendance to complete final account with Mace and sign off any defects remedial work. An external contractor will manage the final moves during summer 2016.</v>
          </cell>
          <cell r="CC84" t="str">
            <v>The numbers above show the individuals within the Programme payroll.  There are however a significant number of colleagues who are supporting the Programme and for whom the funding sits outside the Programme (in business as usual arrangements).  As such it is difficult to draw an accurate estimate, however our best forecast is  46 - 76 possible additional FTE supporting the programme. Further work will be undertaken in the next quarter to quantify this.</v>
          </cell>
          <cell r="CD84" t="str">
            <v>Columbus resourcing is based on a mixed economy of Civil Servant and contractor resources  -  resource is managed through a Programme governance process. Resource profile has been consistent against plans, providing the right number and expertise of people to successfully deliver major Programme milestones. Transition, Commercial and Operating Model design continue to be resourced with a high ratio of external contractors due to the specialist nature of the work and the requirement to source external expertise to ensure successful delivery. The Programme intends to deploy more internal resources to shadow expert contractors to build internal capability further, where this is appropriate, and there has been a significant ramp-up of resource during Q1 of 16/15 as the Programme mobilises for Phase 2 delivery</v>
          </cell>
          <cell r="CE84" t="str">
            <v>There has been an increase of approximately 21 FTE from Q4 in 2015/16 mainly as a result of all workstreams moving into Alpha phases. We expect this trend to continue in Q2 before levelling out as we move through the Alpha increments. External resource is only used where in-house resource is unavailable or specialist expertise is required.</v>
          </cell>
          <cell r="CF84" t="str">
            <v xml:space="preserve">At the end of June 2016 there were 104.96 FTE HMRC programme staff in post.  There are also 17 vacancies in the process of being filled that will take the overall HMRC SIP position to 121.96 FTEs. The programme has 17 Accenture and Cap Gemini Staff currently supporting delivery.  These individuals are filling a range of key expert roles in the IT delivery space including (integration and testing) and filling SME gaps on an interim basis. </v>
          </cell>
          <cell r="CG84" t="str">
            <v xml:space="preserve">Recruitment for vacancies is  underway. Interviews for some roles are currently taking place and some candidates have been hired, it is expected that they will start in the next 4-6 months subject to security clearance. In the interim, use of contractors has increased, however the intent is to reduce use of contractors as civil servant headcount increases. </v>
          </cell>
          <cell r="CH84" t="str">
            <v>Resource profile  is subject to change pending reset activity. Currently a number of vacant  posts are being recruited for.</v>
          </cell>
          <cell r="CI84" t="str">
            <v xml:space="preserve">Resource picture:Demand remains for skilled technical and business change staff. The Programme is mitigating shortages where possible.  Internal approval processes are proving burdensome and not providing the right calibre of CCL resource that can be dropped into the Programme quickly in specialist roles where a CS resource is not available.Forward look:Recruitment processes continue to negatively impact selection capability, making filling of posts difficult.  CCL replacement:Issue remains around insufficent suitably skilled and experienced CS available to reduce the need for CCLs </v>
          </cell>
          <cell r="CJ84" t="str">
            <v>The Programme has faced real challenges securing dev ops resources which has had an impact on build of the required environments. A commercial delivery partner has provided ‘Dev Ops’ as a service for the short term which has increased the programme's confidence in being able to deliver the pilot at the end of June.  The partner has proposed a solution for a longer term sustainable function which is now under consideration. The Programme has been taking a strategic look at resourcing requirements for the life of the Programme and putting in place a plan to ensure it can source the most specialist/technical roles.  All contractor roles are being reviewed to ensure those that civil servants can fill are being advertised with a planned skills transfer. However there will always be roles that need to be filled by contractors.</v>
          </cell>
          <cell r="CK84" t="str">
            <v>See separate resources return. The project is not currently carrying any vacancies</v>
          </cell>
          <cell r="CL84" t="str">
            <v>Restructuring of the Programme team has taken place to reflect the move into the mobilisation phase. Recruitment has been undertaken to fill critical roles within the programme to ensure the right skills and knowledge are in place to meet programme delivery milestones.Previous recruitment campaigns have been lengthy due to the issues highlighted below and failed to produce suitable candidates: • Lack of available skills, in-house, particularly commercial• CSR process• Security clearance, processes and timescales</v>
          </cell>
          <cell r="CM84" t="str">
            <v>Breakdown of staff;- 56 perm staff (direct) + 16 perm staff (indirect) = 72 Public Sector Employees* Indirect staff relates to staff who may sit under a seperate directorate but work actively on HOB and costs are re-charged to HOB accordingly. Examples of this include the commercial team.- 13 contractors (direct and indirect)- 26 vacanciesNOT INCLUDED IN THE FIGURES;25 Test Design Consultancy Service (TDCS) staff deployed across the Programme with varying degree of assignments. TDCS is made up of both civil servants and contractors. TDCS have not been included in the head count. Managed services delivering a series of work packages for the Programme (e.g. G-Cloud personel) have also not been included in this count.</v>
          </cell>
          <cell r="CN84" t="str">
            <v xml:space="preserve">In addition to the 55 resources there are 253 FTE supplier development and  integrators who are hired onto the Programme via G-Cloud or DSF contracts, as well as 35 FTE testing service resources from the Home Office centre. A number of CS posts remain open and the Programme is seeking to fill them ASAP, but this process is proving to be time consuming. However, in general the programme has the skills and resources required. </v>
          </cell>
          <cell r="CO84" t="str">
            <v>Currently running recruitment campaigns for 1 G7 and 1 SEO interviews end of June. A further 1 G7 and 1 SEO recruitment planned. 1 HEO to start on 1 August.</v>
          </cell>
          <cell r="CP84" t="str">
            <v xml:space="preserve">There is a lack of HO resources with the right technical knowledge to be able to perform the transition so the Programme is heavily reliant on Contractors and Managed Services which has its own on boarding challenges around security clearances.  HOT will require new skills and capabilities in the organisation to deliver services previously delivered by third parties and to effectively manage the provision of services through a multi-supplier sourcing model and these are not always readily available.  A blended approach to talent acquisition is being deployed that recognises the need to attract new staff and balance this with incoming staff under TUPE. In addition, supplementing key knowledge/skills gaps in the organisation through selected short/medium term external hires and deploying Knowledge Transfer to enable the HOT organisation to mature is also being progressed. </v>
          </cell>
          <cell r="CQ84" t="str">
            <v>Total number of employees funded to work on the programme covers public sector employees and includes 10 commercial staff. The same figure does not cover contractors employed to work on the programme; contractors resourced on a Service basis vice head count.</v>
          </cell>
          <cell r="CR84" t="str">
            <v>These figures cover only those personnel employed full-time on the Programme.  Many others, especially with responsibility for individual DLoDs, have an input to the Programme but only as a part of their function.</v>
          </cell>
          <cell r="CS84" t="str">
            <v>DE and S - DE and S has 33.5 Mil/Civ employees and 30 contractors working directly on the AJAX Equipment Project._x000D_
Army HQ - It is more difficult to assess the number of staff at Army HQ working directly on Armd Cav 2025 because the majority are 'double hatted' to some extent.  Army HQ staff are split across the Integrate Department; Head of Capability Combat (including the Armoured Trials and Development Unit); Training Directorate; ; Logistic Department; Equipment Department.  It is estimated that this equates to circa 20 Mil/Civ staff, with around half coming from ATDU.  Summary.  Clearly the majority of the manpower delivering the Armd Cav 2025 Programme sits with the delivery of the AJAX Equipment Project in DE and S.  There are currently 4 gapped posts within the programme office.  The figures above do not include any industry staff.</v>
          </cell>
          <cell r="CT84" t="str">
            <v>DE and S.  DE and S has 11 Mil/Civ employees and 16.5 contractors working directly on WCSP Equipment Project. _x000D_
Army HQ.  It is more difficult to assess the number of staff at Army  HQ working directly on Armd Inf 2026, because the majority of the staff are 'double hatted' to some extent. Army HQ staff are split across Combat Capability (including the Armoured Trials and Development Unit); Integrate, Equipment and Training Departments as well as the Capability Integration Portfolio Branch.  It is estimated that this equates to 22 Mil/Civ staff._x000D_
Summary.  The balance of manpower sits with the delivery of the WCSP Equipment Project (DE and S) within the Armd Inf 2026 Programme.</v>
          </cell>
          <cell r="CU84" t="str">
            <v>DE and S has 20 Mil/Civ employees working on the Armr (MBT) Programme. A number of these individuals are double hatted with other roles. Army HQ staff working on the programme are split across the HoC Combat Team (including the Armoured Trials and Development Unit), the Capability Portfolio Office, and D Sp's area.  It is estimated this equates to circa 10 x FTE Mil/Civ Staff.</v>
          </cell>
          <cell r="CV84" t="str">
            <v>DIO manning 77 of 90 posts filled, includes core (ABP funded 41 filled, of which 11 are external manpower), dedicated (6 posts filled) and loaned/designated posts (30 posts filled, mix of full/part-time). Recruitment is underway to replace manpower substitutions and fill gaps. Army manning is currently 21 of 23 posts filled, including 1 external manpower. DH Res post continues to be gapped with on-going recruitment for 1 SO2 RM post.</v>
          </cell>
          <cell r="CW84" t="str">
            <v>15 of 16 posts currently filled_x000D_
• 5 civilian staff _x000D_
• 10 Military. This breaks down to:_x000D_
- 5 Regular posts._x000D_
- 3 FTRS._x000D_
- 2 Reservists working on a part time basis. _x000D_
• The programme also receives input and direction from the Programme Director as part of his wider transformational portfolio.</v>
          </cell>
          <cell r="CX84" t="str">
            <v>119 out of a 151 requirement. Approx 3,700 BAE  and  400  in the supply chain. There are other Crown Servants in the Submarine OC who are not included but provided support to the Astute Programme on a proportional basis. The Astute programme, based in Barrow-in-Furness, Cumbria, provides work for thousands of BAE Systems Maritime-Submarines staff and thousands more who work in around 400 suppliers across the UK submarine supply chain.</v>
          </cell>
          <cell r="CY84" t="str">
            <v>These figures are solely for the CEPP PMO within HOCS, They do not include DCDS(Mil Cap) as SRO(CEPP) - 2 additional public sector employees not funded by CEPP are provided by DSTL and Navy Command. These figures are separate they do not include staff working within the CORE Projects (QEP, LTNG II and CROWSNEST) which are reported seperately.</v>
          </cell>
          <cell r="CZ84" t="str">
            <v>There are currently 4 vacancies amongst the 18 funded posts in the PMO - 2 Project Control and Corporate Services and 2 senior Commercial posts. Delivery of the overall programme required sigificant wider resource in DE and S, Head Office, Prime and sub-contractors etc, as well as MBDA employees working in the Portfolio Team.</v>
          </cell>
          <cell r="DA84" t="str">
            <v>23 DBS posts are funded as BAU. There are 15 FTEs currently working on CPF from BAU. A further 30 were funded as part of the CP and F Programme of which 1 is currently vacant. Of these there are 25.2 FTEs currently working on CPF._x000D_
20 Business Transformation currently in Post - 4 vacant posts. (24 Funded Posts)_x000D_
8 PMO posts (9 after recruitment of C1 - August 2016)</v>
          </cell>
          <cell r="DB84" t="str">
            <v>Recruitment activity is on-going to fill 3 vacant posts.</v>
          </cell>
          <cell r="DC84" t="str">
            <v>Main Gate approved an uplift of DE and S staff to deliver the programme._x000D_
_x000D_
Project Team numbers are based on Full Time Equivalents, as some personnel are assigned to multiple projects under matrix management arrangements.</v>
          </cell>
          <cell r="DD84" t="str">
            <v>Dependency on contractor subject matter experts to provide technical knowledge of cryptographic equipment. Nationally, this is a scarce resource and without this expertise project delivery would be at risk. In addition a further  6 external contractors, taking the total to 12, are required to support the core project team  over the next 12 months.._x000D_
The Business Case for additional six contractors has been approved and these are now being recruited.</v>
          </cell>
          <cell r="DE84" t="str">
            <v>The Delivery Team Resource, in terms of size and SQEP of the FBLOS team, is a critical risk, and is being driven with the ISS PMO as a fundamental priority, (12 posts already submitted for recruitment action). It is also recognised that ISS has wider resource issues, and noting the complexity and special nature of FBLOS, action is also being taken to procure a specialist 'Customer Friend' to assist the delivery team during the Assessment Phase.</v>
          </cell>
          <cell r="DF84" t="str">
            <v>The Delivery Team are currently faced by significant resource shortfalls, which has been escalated to ISS for resolution.  Risk remains against short term deliverables due to the lack of resources available.</v>
          </cell>
          <cell r="DG84" t="str">
            <v>Air Capability personnel dedicated to Lightning II: 6 Mil, 2 CS. 1 Gp Lightning Force HQ: 16, 12 at Air and 4 permanently detached. Lightning Project Team: 45 Civilian, 39 military. (84 out of 93 posts filled). Contractor support is not currently used on LPT Floorplate or within LPT manning totals. Some roles that support Lightning II are contracted for through DE and S Op costs. DSTL: 1 Civilian. DSTL support to LII is considerable, however only 1 post is permanently and solely iso LII.</v>
          </cell>
          <cell r="DI84" t="str">
            <v>Number of external contractors does not include Korea based staff</v>
          </cell>
          <cell r="DJ84" t="str">
            <v>The Marshall PT is under-resourced against establishment levels and currently holds 5 vacant Civil Service positions; this shortfall is manifest in some specialist areas being 1-deep (including Safety Pers).  A contractor is used to provide SME support on Infrastructure (DIO advice/liaison element) that is not available within the PT.  Resolution of future short term resouce challenges will be reliant on successful recruitment into the vacant positions. Additionally, the etsablishment has been brought into question by the challenges seen in DES capacity to schedule and limited evidence of live risk management (hence SRO engagement with D ISTAR).</v>
          </cell>
          <cell r="DK84" t="str">
            <v>39 - Total accounts for all staff working on NEM, including those 'dual hatted' staffs working on NEM part time as well as their normal duties, areas also include DIO, JFC  and  sS._x000D_
_x000D_
25 - Total accounts for NEM  and  DBS staff funded to work on NEM Following the outcome of D Change’s review of Chief of Defence People (CDP) organisation, in Jul 14, it was agreed that the New Employment Model (NEM) (x6 staff) and Future Reserves 2020 (Centre) (FR20(C))  (x2 staff) programme offices should be combined into a single and integrated PMO from Apr 15. The Integration team (x3 staff) has also moved into CDP Core.</v>
          </cell>
          <cell r="DL84" t="str">
            <v>External contractors are those working for MOD on project management i.e the prime contractor resources are not included.</v>
          </cell>
          <cell r="DN84" t="str">
            <v>The Delivery Team is recruiting to an anticipated 27 by end march 2017. The figure of 50 reflects an ideal programme team structure NOT the currently resourced position.  The current actual manning is only 22 military and civil service personnel.  The next quarter should allow a much more considered position as recruiting into the Programme Team continues in order to deliver the next stage of the programme.</v>
          </cell>
          <cell r="DO84" t="str">
            <v>Expected resource uplift has been delayed until Dec16</v>
          </cell>
          <cell r="DQ84" t="str">
            <v>The PT have filled gaps since last report bringng the total number of FTE staff (including SRO, BCM, Req Mgr, SM CDT Staff and SM Programme Coordinator) to 13._x000D_
_x000D_
Additionally, the Weapons Operating Centre runs a matrix management system that allows flexible use of SQEP manpower across projects.  This is managed by an Activity Prioritisation Tool that shows the effective manpower allocated to each project and can be used as required to divert resource to higher priorities whilst understanding the impact on the PT output.</v>
          </cell>
          <cell r="DR84" t="str">
            <v>Resourcing the team continues to receive senior level attention._x000D_
_x000D_
The FSM team has 228 posts in its FY16/17 organisation (an increase of 58 posts since the last report). As of 30th June 2016 the PT is 49% below the current required level.  The vacancy percentage has increased by 12% from the previous report primarily due to the increase in posts as the team have had an overall increase of 8 civil servants into the PT since then. We are continuing with our extensive recruitment drive. Bulk vendor led external recruitment campaigns for Barrow have been / are being run for the engineering and P3M functions, with the next Engineering campaign going live on 4th July 16._x000D_
Successor is an expanding programme dealing with the biggest programme in defence and managing an industrial base which is neither performing nor able to manage risk adequately on behalf of MOD. The investment decision business case will describe the size of team and the skill levels required for build. This will be done with the assistance of Project Advance, DE and S 2*/3* Governance and work with Cabinet office and HMT.  It will include reference to similar 'megaprojects' such as Crossrail and HS2._x000D_
_x000D_
The figures above do not include the centrally-managed platform group posts that provide Engineering resource in the Naval Architecture, Electrical and Submarine Systems areas. Nor does it include additional MoD resource from other teams that support Successor (e.g Nuclear Propulsion, Combat Systems, Strategic Weapons, Commercial etc.)_x000D_
_x000D_
Currently the team relies heavily on Support Partners to complement and enhance the existing P3M within the team and the required engineering and technical support where SQEP is not available within the MoD. This needs to continue until FSM is fully resourced. The PT are looking at opportunities to convert some of this Private Sector Support (PSS) to civil servant posts to enable the transfer and growth of the skills within the organisation and to acheive VFM. _x000D_
_x000D_
The total number of employees funded to work on the project figure remains unchanged, however post funding is now being managed within operating cost and not to MCTs. The 147 figure is for public sector employees (Civ/Mil).</v>
          </cell>
          <cell r="DS84" t="str">
            <v>The DE and S total includes people in post and any vacant posts currently being held within the team. Contractors include the Managed Service Providers across the 3 contractors engaged on the coreTransformation Programme._x000D_
The external contractor total relates to MSPs working on the core Transformation programme. There are a further 60 MSPs on contract working on Additional Tasks.</v>
          </cell>
          <cell r="DT84" t="str">
            <v>The programme is still heavily gapped across all disciplines and now highlighted as a key risk to MGBC delivery. Project team recruitment has borne fruit with key posts filled and gapping reduced.</v>
          </cell>
          <cell r="DU84" t="str">
            <v>The number of public sector employees reflects the resource directed at the delivery of the programme within Army HQ.  It includes the 3 x full time military staff (funded for 4 but 1 on maternity leave) and a proportion of time given to the programme by other staff (including SRO and Prog Dir).  The estimate is difficult to measure due to the fact that only a small number of public sector employees work on the programme full time, but a large number provide input on a part time basis.  The figure does not include the staff employed in supporting the programme via projects outside the programme office.</v>
          </cell>
          <cell r="DV84" t="str">
            <v>The figures reported in these sections are limited to personnel in MAvPSO and the Change programme within the DE and S Lynx/Wildcat PT.  No human resources have been allocated against the Programme in the business case (IAC Approved 2006) - the total number of employees funded to work on the project is just the sum of the current numbers working on the project.</v>
          </cell>
          <cell r="DW84" t="str">
            <v>The resources are increasing month on month in line with the resource requirements as the prison gets closer to opening. The total number of directly employed staff will be 594.5 FTE when the prison is at full capacity.</v>
          </cell>
          <cell r="DX84" t="str">
            <v>Roles for which business knowledge is required are filled by public sector employees e.g. business change, programme support. External contractors are utilised to provide the technical knowledge and skills where they are not available internally. Recruitment activity is currently ongoing to fill 5 Civil Servant vacancies and 39 contractor vacancies. The Programme's resource plan incorporates current and future projects within the Programme.</v>
          </cell>
          <cell r="DY84" t="str">
            <v>Resources are zero as at 30.6.16.</v>
          </cell>
          <cell r="DZ84" t="str">
            <v>The Consultancy One PMO tenders have been evaluated and we expect this resource to be in post in July subject to obtaining the required external approvals to award a contract. This is to provide capability and capacity to deliver the programme. The programme is pro-actively recruiting to fill vacancies across the directorate.</v>
          </cell>
          <cell r="EA84" t="str">
            <v>As the programme moves forward with implementation, approval has been received to increase the resources on the EUCS deployment team by 29 posts. Four civil servants have left the programme and are being replaced with contractors. As at 28/06/2016 the procramme has 26 vacancies.</v>
          </cell>
          <cell r="EB84" t="str">
            <v xml:space="preserve">The programme resource establisment of 288 FTE have been approved and in excess of 40 individual campaigns have been run to fill vacancies.  18.5 further candidates have been identified via recent campaigns and due to start in the coming weeks.  Resourcing on the programme continues to be an issue however the latest recruitment campaign has secured sufficient resource to initiate projects. Further campaigns will be needed across a number of different workstreams and the option of tendering for a commercial framework to secure more immediate resource cover is  being explored.  Contingent labour is being used to fill gaps, the majorty of this is to cover short terms need pending requriement, 8.8 posts are contractors where they provide specialist skills for example in User Experience or Property Decommissioning. </v>
          </cell>
          <cell r="EC84" t="str">
            <v xml:space="preserve">Programme is resourced sufficiently. It is focusing on moving to business as usual. </v>
          </cell>
          <cell r="ED84" t="str">
            <v>Other then the resources being suplied by CCT Portfolio office in the form of original PMO Manager and suport from the CCT PMO whe Gate 5 takes place, there are no more respurces working on LAT goven the porgramme has nopw ended. Works being prepared and taken forwrad by the busienss is included withi new projects, prorgramme(s) and/or BAU.</v>
          </cell>
          <cell r="EE84" t="str">
            <v>Programme now formally closed. Accordngly, resource has been released</v>
          </cell>
          <cell r="EF84" t="str">
            <v>The resource input comes mainly from the programme manager and PMO, with some input from the Programme Director and SRO.</v>
          </cell>
          <cell r="EG84" t="str">
            <v xml:space="preserve">The Project resources include the YJB core project team and MoJ specialist support to support the post-service commencement transformation phase. </v>
          </cell>
          <cell r="EH84" t="str">
            <v xml:space="preserve">  The MoJ and the main supplier have forged greater channels of collaboration with shared usage of a small project office space leading up to the delivery date. </v>
          </cell>
          <cell r="EI84" t="str">
            <v>The programme is supported by professional services in an advisory capacity as well as delivery.  Only the delivery resource is included in the figures above; these include contractors and 4FTE professional services.</v>
          </cell>
          <cell r="EJ84" t="str">
            <v>There was a reduction in FTEs in the early part of 2016/17, compared with 2015/16, due to FTE reductions in DTM and Data Collection. This was based on the predicted level of resource the Directorates requested in order to deliver the scope relevant for 2016/17. The CTP has a requirement for 54 Researchers, Analysts, Statistic (RAS) posts. There is a shortage of RAS across ONS Titchfield and this is impacting on CTP with 16 / 54 posts vacant. An initiative to address the shortage is underway.</v>
          </cell>
        </row>
        <row r="85">
          <cell r="B85" t="str">
            <v>N/A</v>
          </cell>
          <cell r="C85" t="str">
            <v>Amber</v>
          </cell>
          <cell r="D85" t="str">
            <v>N/A</v>
          </cell>
          <cell r="E85" t="str">
            <v>N/A</v>
          </cell>
          <cell r="F85" t="str">
            <v>N/A</v>
          </cell>
          <cell r="G85" t="str">
            <v>N/A</v>
          </cell>
          <cell r="H85" t="str">
            <v>Amber</v>
          </cell>
          <cell r="I85" t="str">
            <v>Green</v>
          </cell>
          <cell r="J85" t="str">
            <v>N/A</v>
          </cell>
          <cell r="K85" t="str">
            <v>N/A</v>
          </cell>
          <cell r="L85" t="str">
            <v>N/A</v>
          </cell>
          <cell r="M85" t="str">
            <v>Amber</v>
          </cell>
          <cell r="N85" t="str">
            <v>Green</v>
          </cell>
          <cell r="O85" t="str">
            <v>Green</v>
          </cell>
          <cell r="P85" t="str">
            <v>Green</v>
          </cell>
          <cell r="Q85" t="str">
            <v>Green</v>
          </cell>
          <cell r="R85" t="str">
            <v>Green</v>
          </cell>
          <cell r="S85" t="str">
            <v>N/A</v>
          </cell>
          <cell r="T85" t="str">
            <v>N/A</v>
          </cell>
          <cell r="U85" t="str">
            <v>N/A</v>
          </cell>
          <cell r="V85" t="str">
            <v>N/A</v>
          </cell>
          <cell r="W85" t="str">
            <v>N/A</v>
          </cell>
          <cell r="X85" t="str">
            <v>Green</v>
          </cell>
          <cell r="Y85" t="str">
            <v>Amber</v>
          </cell>
          <cell r="Z85" t="str">
            <v>Amber</v>
          </cell>
          <cell r="AA85" t="str">
            <v>N/A</v>
          </cell>
          <cell r="AB85" t="str">
            <v>N/A</v>
          </cell>
          <cell r="AC85" t="str">
            <v>Red</v>
          </cell>
          <cell r="AD85" t="str">
            <v>N/A</v>
          </cell>
          <cell r="AE85" t="str">
            <v>Green</v>
          </cell>
          <cell r="AF85" t="str">
            <v>N/A</v>
          </cell>
          <cell r="AG85" t="str">
            <v>N/A</v>
          </cell>
          <cell r="AH85" t="str">
            <v>N/A</v>
          </cell>
          <cell r="AI85" t="str">
            <v>N/A</v>
          </cell>
          <cell r="AJ85" t="str">
            <v>N/A</v>
          </cell>
          <cell r="AK85" t="str">
            <v>N/A</v>
          </cell>
          <cell r="AL85" t="str">
            <v>N/A</v>
          </cell>
          <cell r="AM85" t="str">
            <v>N/A</v>
          </cell>
          <cell r="AN85" t="str">
            <v xml:space="preserve">Green </v>
          </cell>
          <cell r="AO85" t="str">
            <v>N/A</v>
          </cell>
          <cell r="AP85" t="str">
            <v>N/A</v>
          </cell>
          <cell r="AQ85" t="str">
            <v>N/A</v>
          </cell>
          <cell r="AR85" t="str">
            <v>N/A</v>
          </cell>
          <cell r="AS85" t="str">
            <v>N/A</v>
          </cell>
          <cell r="AT85" t="str">
            <v>N/A</v>
          </cell>
          <cell r="AU85" t="str">
            <v>N/A</v>
          </cell>
          <cell r="AV85" t="str">
            <v>N/A</v>
          </cell>
          <cell r="AW85" t="str">
            <v>Green</v>
          </cell>
          <cell r="AX85" t="str">
            <v>Amber</v>
          </cell>
          <cell r="AY85" t="str">
            <v>Green</v>
          </cell>
          <cell r="AZ85" t="str">
            <v>Amber</v>
          </cell>
          <cell r="BA85" t="str">
            <v>Amber</v>
          </cell>
          <cell r="BB85" t="str">
            <v>N/A</v>
          </cell>
          <cell r="BC85" t="str">
            <v>Green</v>
          </cell>
          <cell r="BD85" t="str">
            <v>Green</v>
          </cell>
          <cell r="BE85" t="str">
            <v>Green</v>
          </cell>
          <cell r="BF85" t="str">
            <v>N/A</v>
          </cell>
          <cell r="BG85" t="str">
            <v>Red</v>
          </cell>
          <cell r="BH85" t="str">
            <v>N/A</v>
          </cell>
          <cell r="BI85" t="str">
            <v>N/A</v>
          </cell>
          <cell r="BJ85" t="str">
            <v>Green</v>
          </cell>
          <cell r="BK85" t="str">
            <v>Green</v>
          </cell>
          <cell r="BL85" t="str">
            <v>Amber</v>
          </cell>
          <cell r="BM85" t="str">
            <v>Red</v>
          </cell>
          <cell r="BN85" t="str">
            <v>N/A</v>
          </cell>
          <cell r="BO85" t="str">
            <v>N/A</v>
          </cell>
          <cell r="BP85" t="str">
            <v>Green</v>
          </cell>
          <cell r="BQ85" t="str">
            <v>N/A</v>
          </cell>
          <cell r="BR85" t="str">
            <v>Green</v>
          </cell>
          <cell r="BS85" t="str">
            <v>N/A</v>
          </cell>
          <cell r="BT85" t="str">
            <v>Amber</v>
          </cell>
          <cell r="BU85" t="str">
            <v>Green</v>
          </cell>
          <cell r="BV85" t="str">
            <v>N/A</v>
          </cell>
          <cell r="BW85" t="str">
            <v>Green</v>
          </cell>
          <cell r="BX85" t="str">
            <v>Amber</v>
          </cell>
          <cell r="BY85" t="str">
            <v>N/A</v>
          </cell>
          <cell r="BZ85" t="str">
            <v>N/A</v>
          </cell>
          <cell r="CA85" t="str">
            <v>Green</v>
          </cell>
          <cell r="CB85" t="str">
            <v>Green</v>
          </cell>
          <cell r="CC85" t="str">
            <v>N/A</v>
          </cell>
          <cell r="CD85" t="str">
            <v>N/A</v>
          </cell>
          <cell r="CE85" t="str">
            <v>Amber</v>
          </cell>
          <cell r="CF85" t="str">
            <v>Amber</v>
          </cell>
          <cell r="CG85" t="str">
            <v>Green</v>
          </cell>
          <cell r="CH85" t="str">
            <v>N/A</v>
          </cell>
          <cell r="CI85" t="str">
            <v>N/A</v>
          </cell>
          <cell r="CJ85" t="str">
            <v>Green</v>
          </cell>
          <cell r="CK85" t="str">
            <v>Green</v>
          </cell>
          <cell r="CL85" t="str">
            <v>N/A</v>
          </cell>
          <cell r="CM85" t="str">
            <v>Amber</v>
          </cell>
          <cell r="CN85" t="str">
            <v>Green</v>
          </cell>
          <cell r="CO85" t="str">
            <v>N/A</v>
          </cell>
          <cell r="CP85" t="str">
            <v>N/A</v>
          </cell>
          <cell r="CQ85" t="str">
            <v>N/A</v>
          </cell>
          <cell r="CR85" t="str">
            <v>Green</v>
          </cell>
          <cell r="CS85" t="str">
            <v>Green</v>
          </cell>
          <cell r="CT85" t="str">
            <v>Green</v>
          </cell>
          <cell r="CU85" t="str">
            <v>Green</v>
          </cell>
          <cell r="CV85" t="str">
            <v>N/A</v>
          </cell>
          <cell r="CW85" t="str">
            <v>Amber</v>
          </cell>
          <cell r="CX85" t="str">
            <v>N/A</v>
          </cell>
          <cell r="CY85" t="str">
            <v>Green</v>
          </cell>
          <cell r="CZ85" t="str">
            <v>N/A</v>
          </cell>
          <cell r="DA85" t="str">
            <v>Amber</v>
          </cell>
          <cell r="DB85" t="str">
            <v>N/A</v>
          </cell>
          <cell r="DC85" t="str">
            <v>Green</v>
          </cell>
          <cell r="DD85" t="str">
            <v>Amber</v>
          </cell>
          <cell r="DE85" t="str">
            <v>Green</v>
          </cell>
          <cell r="DF85" t="str">
            <v>Green</v>
          </cell>
          <cell r="DG85" t="str">
            <v>Green</v>
          </cell>
          <cell r="DH85" t="str">
            <v>Green</v>
          </cell>
          <cell r="DI85" t="str">
            <v>N/A</v>
          </cell>
          <cell r="DJ85" t="str">
            <v>N/A</v>
          </cell>
          <cell r="DK85" t="str">
            <v>N/A</v>
          </cell>
          <cell r="DL85" t="str">
            <v>Amber</v>
          </cell>
          <cell r="DM85" t="str">
            <v>N/A</v>
          </cell>
          <cell r="DN85" t="str">
            <v>Green</v>
          </cell>
          <cell r="DO85" t="str">
            <v>Amber</v>
          </cell>
          <cell r="DP85" t="str">
            <v>N/A</v>
          </cell>
          <cell r="DQ85" t="str">
            <v>Green</v>
          </cell>
          <cell r="DR85" t="str">
            <v>N/A</v>
          </cell>
          <cell r="DS85" t="str">
            <v>N/A</v>
          </cell>
          <cell r="DT85" t="str">
            <v>N/A</v>
          </cell>
          <cell r="DU85" t="str">
            <v>Amber</v>
          </cell>
          <cell r="DV85" t="str">
            <v>Green</v>
          </cell>
          <cell r="DW85" t="str">
            <v>N/A</v>
          </cell>
          <cell r="DX85" t="str">
            <v>Amber</v>
          </cell>
          <cell r="DY85" t="str">
            <v>Green</v>
          </cell>
          <cell r="DZ85" t="str">
            <v>Green</v>
          </cell>
          <cell r="EA85" t="str">
            <v>N/A</v>
          </cell>
          <cell r="EB85" t="str">
            <v>Red</v>
          </cell>
          <cell r="EC85" t="str">
            <v>Amber</v>
          </cell>
          <cell r="ED85" t="str">
            <v>Green</v>
          </cell>
          <cell r="EE85" t="str">
            <v>N/A</v>
          </cell>
          <cell r="EF85" t="str">
            <v>N/A</v>
          </cell>
          <cell r="EG85" t="str">
            <v>N/A</v>
          </cell>
          <cell r="EH85" t="str">
            <v>N/A</v>
          </cell>
          <cell r="EI85" t="str">
            <v>N/A</v>
          </cell>
          <cell r="EJ85" t="str">
            <v>Amber</v>
          </cell>
        </row>
        <row r="86">
          <cell r="B86" t="str">
            <v>N/A</v>
          </cell>
          <cell r="C86" t="str">
            <v>Green</v>
          </cell>
          <cell r="D86" t="str">
            <v>N/A</v>
          </cell>
          <cell r="E86" t="str">
            <v>N/A</v>
          </cell>
          <cell r="F86" t="str">
            <v>N/A</v>
          </cell>
          <cell r="G86" t="str">
            <v>N/A</v>
          </cell>
          <cell r="H86" t="str">
            <v>Green</v>
          </cell>
          <cell r="I86" t="str">
            <v>Green</v>
          </cell>
          <cell r="J86" t="str">
            <v>N/A</v>
          </cell>
          <cell r="K86" t="str">
            <v>N/A</v>
          </cell>
          <cell r="L86" t="str">
            <v>N/A</v>
          </cell>
          <cell r="M86" t="str">
            <v>Amber</v>
          </cell>
          <cell r="N86" t="str">
            <v>Green</v>
          </cell>
          <cell r="O86" t="str">
            <v>Green</v>
          </cell>
          <cell r="P86" t="str">
            <v>Green</v>
          </cell>
          <cell r="Q86" t="str">
            <v>Green</v>
          </cell>
          <cell r="R86" t="str">
            <v>Green</v>
          </cell>
          <cell r="S86" t="str">
            <v>N/A</v>
          </cell>
          <cell r="T86" t="str">
            <v>N/A</v>
          </cell>
          <cell r="U86" t="str">
            <v>N/A</v>
          </cell>
          <cell r="V86" t="str">
            <v>N/A</v>
          </cell>
          <cell r="W86" t="str">
            <v>N/A</v>
          </cell>
          <cell r="X86" t="str">
            <v>Green</v>
          </cell>
          <cell r="Y86" t="str">
            <v>Amber</v>
          </cell>
          <cell r="Z86" t="str">
            <v>Green</v>
          </cell>
          <cell r="AA86" t="str">
            <v>N/A</v>
          </cell>
          <cell r="AB86" t="str">
            <v>N/A</v>
          </cell>
          <cell r="AC86" t="str">
            <v>Green</v>
          </cell>
          <cell r="AD86" t="str">
            <v>N/A</v>
          </cell>
          <cell r="AE86" t="str">
            <v>Green</v>
          </cell>
          <cell r="AF86" t="str">
            <v>N/A</v>
          </cell>
          <cell r="AG86" t="str">
            <v>N/A</v>
          </cell>
          <cell r="AH86" t="str">
            <v>N/A</v>
          </cell>
          <cell r="AI86" t="str">
            <v>N/A</v>
          </cell>
          <cell r="AJ86" t="str">
            <v>N/A</v>
          </cell>
          <cell r="AK86" t="str">
            <v>N/A</v>
          </cell>
          <cell r="AL86" t="str">
            <v>N/A</v>
          </cell>
          <cell r="AM86" t="str">
            <v>N/A</v>
          </cell>
          <cell r="AN86" t="str">
            <v xml:space="preserve">Green </v>
          </cell>
          <cell r="AO86" t="str">
            <v>N/A</v>
          </cell>
          <cell r="AP86" t="str">
            <v>N/A</v>
          </cell>
          <cell r="AQ86" t="str">
            <v>N/A</v>
          </cell>
          <cell r="AR86" t="str">
            <v>N/A</v>
          </cell>
          <cell r="AS86" t="str">
            <v>N/A</v>
          </cell>
          <cell r="AT86" t="str">
            <v>N/A</v>
          </cell>
          <cell r="AU86" t="str">
            <v>N/A</v>
          </cell>
          <cell r="AV86" t="str">
            <v>N/A</v>
          </cell>
          <cell r="AW86" t="str">
            <v>Green</v>
          </cell>
          <cell r="AX86" t="str">
            <v>Amber</v>
          </cell>
          <cell r="AY86" t="str">
            <v>Green</v>
          </cell>
          <cell r="AZ86" t="str">
            <v>Amber</v>
          </cell>
          <cell r="BA86" t="str">
            <v>Amber</v>
          </cell>
          <cell r="BB86" t="str">
            <v>N/A</v>
          </cell>
          <cell r="BC86" t="str">
            <v>Green</v>
          </cell>
          <cell r="BD86" t="str">
            <v>Green</v>
          </cell>
          <cell r="BE86" t="str">
            <v>Green</v>
          </cell>
          <cell r="BF86" t="str">
            <v>N/A</v>
          </cell>
          <cell r="BG86" t="str">
            <v>Amber</v>
          </cell>
          <cell r="BH86" t="str">
            <v>N/A</v>
          </cell>
          <cell r="BI86" t="str">
            <v>N/A</v>
          </cell>
          <cell r="BJ86" t="str">
            <v>Green</v>
          </cell>
          <cell r="BK86" t="str">
            <v>Green</v>
          </cell>
          <cell r="BL86" t="str">
            <v>Green</v>
          </cell>
          <cell r="BM86" t="str">
            <v>Amber</v>
          </cell>
          <cell r="BN86" t="str">
            <v>N/A</v>
          </cell>
          <cell r="BO86" t="str">
            <v>N/A</v>
          </cell>
          <cell r="BP86" t="str">
            <v>Green</v>
          </cell>
          <cell r="BQ86" t="str">
            <v>N/A</v>
          </cell>
          <cell r="BR86" t="str">
            <v>Green</v>
          </cell>
          <cell r="BS86" t="str">
            <v>N/A</v>
          </cell>
          <cell r="BT86" t="str">
            <v>Green</v>
          </cell>
          <cell r="BU86" t="str">
            <v>Green</v>
          </cell>
          <cell r="BV86" t="str">
            <v>N/A</v>
          </cell>
          <cell r="BW86" t="str">
            <v>Green</v>
          </cell>
          <cell r="BX86" t="str">
            <v>Amber</v>
          </cell>
          <cell r="BY86" t="str">
            <v>N/A</v>
          </cell>
          <cell r="BZ86" t="str">
            <v>N/A</v>
          </cell>
          <cell r="CA86" t="str">
            <v>Green</v>
          </cell>
          <cell r="CB86" t="str">
            <v>Green</v>
          </cell>
          <cell r="CC86" t="str">
            <v>N/A</v>
          </cell>
          <cell r="CD86" t="str">
            <v>N/A</v>
          </cell>
          <cell r="CE86" t="str">
            <v>Amber</v>
          </cell>
          <cell r="CF86" t="str">
            <v>Amber</v>
          </cell>
          <cell r="CG86" t="str">
            <v>Green</v>
          </cell>
          <cell r="CH86" t="str">
            <v>N/A</v>
          </cell>
          <cell r="CI86" t="str">
            <v>N/A</v>
          </cell>
          <cell r="CJ86" t="str">
            <v>Green</v>
          </cell>
          <cell r="CK86" t="str">
            <v>Green</v>
          </cell>
          <cell r="CL86" t="str">
            <v>N/A</v>
          </cell>
          <cell r="CM86" t="str">
            <v>Green</v>
          </cell>
          <cell r="CN86" t="str">
            <v>Green</v>
          </cell>
          <cell r="CO86" t="str">
            <v>N/A</v>
          </cell>
          <cell r="CP86" t="str">
            <v>N/A</v>
          </cell>
          <cell r="CQ86" t="str">
            <v>N/A</v>
          </cell>
          <cell r="CR86" t="str">
            <v>Green</v>
          </cell>
          <cell r="CS86" t="str">
            <v>Green</v>
          </cell>
          <cell r="CT86" t="str">
            <v>Green</v>
          </cell>
          <cell r="CU86" t="str">
            <v>Green</v>
          </cell>
          <cell r="CV86" t="str">
            <v>N/A</v>
          </cell>
          <cell r="CW86" t="str">
            <v>Green</v>
          </cell>
          <cell r="CX86" t="str">
            <v>N/A</v>
          </cell>
          <cell r="CY86" t="str">
            <v>Green</v>
          </cell>
          <cell r="CZ86" t="str">
            <v>N/A</v>
          </cell>
          <cell r="DA86" t="str">
            <v>Green</v>
          </cell>
          <cell r="DB86" t="str">
            <v>N/A</v>
          </cell>
          <cell r="DC86" t="str">
            <v>Green</v>
          </cell>
          <cell r="DD86" t="str">
            <v>Amber</v>
          </cell>
          <cell r="DE86" t="str">
            <v>Green</v>
          </cell>
          <cell r="DF86" t="str">
            <v>Green</v>
          </cell>
          <cell r="DG86" t="str">
            <v>Green</v>
          </cell>
          <cell r="DH86" t="str">
            <v>Green</v>
          </cell>
          <cell r="DI86" t="str">
            <v>N/A</v>
          </cell>
          <cell r="DJ86" t="str">
            <v>N/A</v>
          </cell>
          <cell r="DK86" t="str">
            <v>N/A</v>
          </cell>
          <cell r="DL86" t="str">
            <v>Amber</v>
          </cell>
          <cell r="DM86" t="str">
            <v>N/A</v>
          </cell>
          <cell r="DN86" t="str">
            <v>Green</v>
          </cell>
          <cell r="DO86" t="str">
            <v>Amber</v>
          </cell>
          <cell r="DP86" t="str">
            <v>N/A</v>
          </cell>
          <cell r="DQ86" t="str">
            <v>Green</v>
          </cell>
          <cell r="DR86" t="str">
            <v>N/A</v>
          </cell>
          <cell r="DS86" t="str">
            <v>N/A</v>
          </cell>
          <cell r="DT86" t="str">
            <v>N/A</v>
          </cell>
          <cell r="DU86" t="str">
            <v>Amber</v>
          </cell>
          <cell r="DV86" t="str">
            <v>Green</v>
          </cell>
          <cell r="DW86" t="str">
            <v>N/A</v>
          </cell>
          <cell r="DX86" t="str">
            <v>Green</v>
          </cell>
          <cell r="DY86" t="str">
            <v>Green</v>
          </cell>
          <cell r="DZ86" t="str">
            <v>Green</v>
          </cell>
          <cell r="EA86" t="str">
            <v>N/A</v>
          </cell>
          <cell r="EB86" t="str">
            <v>Amber</v>
          </cell>
          <cell r="EC86" t="str">
            <v>Green</v>
          </cell>
          <cell r="ED86" t="str">
            <v>Green</v>
          </cell>
          <cell r="EE86" t="str">
            <v>N/A</v>
          </cell>
          <cell r="EF86" t="str">
            <v>N/A</v>
          </cell>
          <cell r="EG86" t="str">
            <v>N/A</v>
          </cell>
          <cell r="EH86" t="str">
            <v>N/A</v>
          </cell>
          <cell r="EI86" t="str">
            <v>N/A</v>
          </cell>
          <cell r="EJ86" t="str">
            <v>Green</v>
          </cell>
        </row>
        <row r="87">
          <cell r="B87" t="str">
            <v>Amber</v>
          </cell>
          <cell r="C87" t="str">
            <v>Amber</v>
          </cell>
          <cell r="D87" t="str">
            <v>N/A</v>
          </cell>
          <cell r="E87" t="str">
            <v>N/A</v>
          </cell>
          <cell r="F87" t="str">
            <v>Green</v>
          </cell>
          <cell r="G87" t="str">
            <v>N/A</v>
          </cell>
          <cell r="H87" t="str">
            <v>Amber</v>
          </cell>
          <cell r="I87" t="str">
            <v>Green</v>
          </cell>
          <cell r="J87" t="str">
            <v>N/A</v>
          </cell>
          <cell r="K87" t="str">
            <v>Green</v>
          </cell>
          <cell r="L87" t="str">
            <v>Green</v>
          </cell>
          <cell r="M87" t="str">
            <v>Red</v>
          </cell>
          <cell r="N87" t="str">
            <v>Amber</v>
          </cell>
          <cell r="O87" t="str">
            <v>Green</v>
          </cell>
          <cell r="P87" t="str">
            <v>Green</v>
          </cell>
          <cell r="Q87" t="str">
            <v>Green</v>
          </cell>
          <cell r="R87" t="str">
            <v>Green</v>
          </cell>
          <cell r="S87" t="str">
            <v>Green</v>
          </cell>
          <cell r="T87" t="str">
            <v>N/A</v>
          </cell>
          <cell r="U87" t="str">
            <v>Green</v>
          </cell>
          <cell r="V87" t="str">
            <v>Green</v>
          </cell>
          <cell r="W87" t="str">
            <v>N/A</v>
          </cell>
          <cell r="X87" t="str">
            <v>Amber</v>
          </cell>
          <cell r="Y87" t="str">
            <v>Amber</v>
          </cell>
          <cell r="Z87" t="str">
            <v>Amber</v>
          </cell>
          <cell r="AA87" t="str">
            <v>Green</v>
          </cell>
          <cell r="AB87" t="str">
            <v>N/A</v>
          </cell>
          <cell r="AC87" t="str">
            <v>Red</v>
          </cell>
          <cell r="AD87" t="str">
            <v>Green</v>
          </cell>
          <cell r="AE87" t="str">
            <v>Green</v>
          </cell>
          <cell r="AF87" t="str">
            <v>N/A</v>
          </cell>
          <cell r="AG87" t="str">
            <v>Amber</v>
          </cell>
          <cell r="AH87" t="str">
            <v>N/A</v>
          </cell>
          <cell r="AI87" t="str">
            <v>N/A</v>
          </cell>
          <cell r="AJ87" t="str">
            <v>N/A</v>
          </cell>
          <cell r="AK87" t="str">
            <v>N/A</v>
          </cell>
          <cell r="AL87" t="str">
            <v>N/A</v>
          </cell>
          <cell r="AM87" t="str">
            <v>N/A</v>
          </cell>
          <cell r="AN87" t="str">
            <v xml:space="preserve">Green </v>
          </cell>
          <cell r="AO87" t="str">
            <v>N/A</v>
          </cell>
          <cell r="AP87" t="str">
            <v>N/A</v>
          </cell>
          <cell r="AQ87" t="str">
            <v>N/A</v>
          </cell>
          <cell r="AR87" t="str">
            <v>N/A</v>
          </cell>
          <cell r="AS87" t="str">
            <v>N/A</v>
          </cell>
          <cell r="AT87" t="str">
            <v>N/A</v>
          </cell>
          <cell r="AU87" t="str">
            <v>N/A</v>
          </cell>
          <cell r="AV87" t="str">
            <v>N/A</v>
          </cell>
          <cell r="AW87" t="str">
            <v>Green</v>
          </cell>
          <cell r="AX87" t="str">
            <v>Green</v>
          </cell>
          <cell r="AY87" t="str">
            <v>Green</v>
          </cell>
          <cell r="AZ87" t="str">
            <v>Green</v>
          </cell>
          <cell r="BA87" t="str">
            <v>Amber</v>
          </cell>
          <cell r="BB87" t="str">
            <v>Green</v>
          </cell>
          <cell r="BC87" t="str">
            <v>Green</v>
          </cell>
          <cell r="BD87" t="str">
            <v>Green</v>
          </cell>
          <cell r="BE87" t="str">
            <v>Green</v>
          </cell>
          <cell r="BF87" t="str">
            <v>Green</v>
          </cell>
          <cell r="BG87" t="str">
            <v>Green</v>
          </cell>
          <cell r="BH87" t="str">
            <v>N/A</v>
          </cell>
          <cell r="BI87" t="str">
            <v>N/A</v>
          </cell>
          <cell r="BJ87" t="str">
            <v>Green</v>
          </cell>
          <cell r="BK87" t="str">
            <v>Green</v>
          </cell>
          <cell r="BL87" t="str">
            <v>Amber</v>
          </cell>
          <cell r="BM87" t="str">
            <v>Green</v>
          </cell>
          <cell r="BN87" t="str">
            <v>Amber</v>
          </cell>
          <cell r="BO87" t="str">
            <v>Amber</v>
          </cell>
          <cell r="BP87" t="str">
            <v>Amber</v>
          </cell>
          <cell r="BQ87" t="str">
            <v>N/A</v>
          </cell>
          <cell r="BR87" t="str">
            <v>Green</v>
          </cell>
          <cell r="BS87" t="str">
            <v>Amber</v>
          </cell>
          <cell r="BT87" t="str">
            <v>Amber</v>
          </cell>
          <cell r="BU87" t="str">
            <v>Amber</v>
          </cell>
          <cell r="BV87" t="str">
            <v>Green</v>
          </cell>
          <cell r="BW87" t="str">
            <v>Amber</v>
          </cell>
          <cell r="BX87" t="str">
            <v>Amber</v>
          </cell>
          <cell r="BY87" t="str">
            <v>Green</v>
          </cell>
          <cell r="BZ87" t="str">
            <v>N/A</v>
          </cell>
          <cell r="CA87" t="str">
            <v>Green</v>
          </cell>
          <cell r="CB87" t="str">
            <v>Green</v>
          </cell>
          <cell r="CC87" t="str">
            <v>Amber</v>
          </cell>
          <cell r="CD87" t="str">
            <v>Green</v>
          </cell>
          <cell r="CE87" t="str">
            <v>Amber</v>
          </cell>
          <cell r="CF87" t="str">
            <v>Amber</v>
          </cell>
          <cell r="CG87" t="str">
            <v>Amber</v>
          </cell>
          <cell r="CH87" t="str">
            <v>Red</v>
          </cell>
          <cell r="CI87" t="str">
            <v>N/A</v>
          </cell>
          <cell r="CJ87" t="str">
            <v>Green</v>
          </cell>
          <cell r="CK87" t="str">
            <v>Green</v>
          </cell>
          <cell r="CL87" t="str">
            <v>Green</v>
          </cell>
          <cell r="CM87" t="str">
            <v>Amber</v>
          </cell>
          <cell r="CN87" t="str">
            <v>Amber</v>
          </cell>
          <cell r="CO87" t="str">
            <v>Green</v>
          </cell>
          <cell r="CP87" t="str">
            <v>Amber</v>
          </cell>
          <cell r="CQ87" t="str">
            <v>Amber</v>
          </cell>
          <cell r="CR87" t="str">
            <v>Green</v>
          </cell>
          <cell r="CS87" t="str">
            <v>Green</v>
          </cell>
          <cell r="CT87" t="str">
            <v>Amber</v>
          </cell>
          <cell r="CU87" t="str">
            <v>Green</v>
          </cell>
          <cell r="CV87" t="str">
            <v>Amber</v>
          </cell>
          <cell r="CW87" t="str">
            <v>N/A</v>
          </cell>
          <cell r="CX87" t="str">
            <v>Green</v>
          </cell>
          <cell r="CY87" t="str">
            <v>Amber</v>
          </cell>
          <cell r="CZ87" t="str">
            <v>Green</v>
          </cell>
          <cell r="DA87" t="str">
            <v>Green</v>
          </cell>
          <cell r="DB87" t="str">
            <v>Green</v>
          </cell>
          <cell r="DC87" t="str">
            <v>Green</v>
          </cell>
          <cell r="DD87" t="str">
            <v>N/A</v>
          </cell>
          <cell r="DE87" t="str">
            <v>N/A</v>
          </cell>
          <cell r="DF87" t="str">
            <v>N/A</v>
          </cell>
          <cell r="DG87" t="str">
            <v>Amber</v>
          </cell>
          <cell r="DH87" t="str">
            <v>Green</v>
          </cell>
          <cell r="DI87" t="str">
            <v>Amber</v>
          </cell>
          <cell r="DJ87" t="str">
            <v>Amber</v>
          </cell>
          <cell r="DK87" t="str">
            <v>Amber</v>
          </cell>
          <cell r="DL87" t="str">
            <v>Green</v>
          </cell>
          <cell r="DM87" t="str">
            <v>Green</v>
          </cell>
          <cell r="DN87" t="str">
            <v>N/A</v>
          </cell>
          <cell r="DO87" t="str">
            <v>Amber</v>
          </cell>
          <cell r="DP87" t="str">
            <v>Amber</v>
          </cell>
          <cell r="DQ87" t="str">
            <v>Green</v>
          </cell>
          <cell r="DR87" t="str">
            <v>Amber</v>
          </cell>
          <cell r="DS87" t="str">
            <v>Green</v>
          </cell>
          <cell r="DT87" t="str">
            <v>Green</v>
          </cell>
          <cell r="DU87" t="str">
            <v>Red</v>
          </cell>
          <cell r="DV87" t="str">
            <v>Amber</v>
          </cell>
          <cell r="DW87" t="str">
            <v>Green</v>
          </cell>
          <cell r="DX87" t="str">
            <v>Amber</v>
          </cell>
          <cell r="DY87" t="str">
            <v>Green</v>
          </cell>
          <cell r="DZ87" t="str">
            <v>Amber</v>
          </cell>
          <cell r="EA87" t="str">
            <v>Red</v>
          </cell>
          <cell r="EB87" t="str">
            <v>Red</v>
          </cell>
          <cell r="EC87" t="str">
            <v>Green</v>
          </cell>
          <cell r="ED87" t="str">
            <v>N/A</v>
          </cell>
          <cell r="EE87" t="str">
            <v>Green</v>
          </cell>
          <cell r="EF87" t="str">
            <v>N/A</v>
          </cell>
          <cell r="EG87" t="str">
            <v>Green</v>
          </cell>
          <cell r="EH87" t="str">
            <v>Green</v>
          </cell>
          <cell r="EI87" t="str">
            <v>Amber</v>
          </cell>
          <cell r="EJ87" t="str">
            <v>Green</v>
          </cell>
        </row>
        <row r="88">
          <cell r="B88" t="str">
            <v>Amber</v>
          </cell>
          <cell r="C88" t="str">
            <v>Green</v>
          </cell>
          <cell r="D88" t="str">
            <v>N/A</v>
          </cell>
          <cell r="E88" t="str">
            <v>N/A</v>
          </cell>
          <cell r="F88" t="str">
            <v>Green</v>
          </cell>
          <cell r="G88" t="str">
            <v>N/A</v>
          </cell>
          <cell r="H88" t="str">
            <v>Green</v>
          </cell>
          <cell r="I88" t="str">
            <v>Green</v>
          </cell>
          <cell r="J88" t="str">
            <v>N/A</v>
          </cell>
          <cell r="K88" t="str">
            <v>N/A</v>
          </cell>
          <cell r="L88" t="str">
            <v>Green</v>
          </cell>
          <cell r="M88" t="str">
            <v>Amber</v>
          </cell>
          <cell r="N88" t="str">
            <v>Amber</v>
          </cell>
          <cell r="O88" t="str">
            <v>Green</v>
          </cell>
          <cell r="P88" t="str">
            <v>Green</v>
          </cell>
          <cell r="Q88" t="str">
            <v>Green</v>
          </cell>
          <cell r="R88" t="str">
            <v>Green</v>
          </cell>
          <cell r="S88" t="str">
            <v>Green</v>
          </cell>
          <cell r="T88" t="str">
            <v>N/A</v>
          </cell>
          <cell r="U88" t="str">
            <v>Green</v>
          </cell>
          <cell r="V88" t="str">
            <v>Green</v>
          </cell>
          <cell r="W88" t="str">
            <v>N/A</v>
          </cell>
          <cell r="X88" t="str">
            <v>Green</v>
          </cell>
          <cell r="Y88" t="str">
            <v>Amber</v>
          </cell>
          <cell r="Z88" t="str">
            <v>Green</v>
          </cell>
          <cell r="AA88" t="str">
            <v>Green</v>
          </cell>
          <cell r="AB88" t="str">
            <v>N/A</v>
          </cell>
          <cell r="AC88" t="str">
            <v>Green</v>
          </cell>
          <cell r="AD88" t="str">
            <v>Green</v>
          </cell>
          <cell r="AE88" t="str">
            <v>Green</v>
          </cell>
          <cell r="AF88" t="str">
            <v>N/A</v>
          </cell>
          <cell r="AG88" t="str">
            <v>Amber</v>
          </cell>
          <cell r="AH88" t="str">
            <v>N/A</v>
          </cell>
          <cell r="AI88" t="str">
            <v>N/A</v>
          </cell>
          <cell r="AJ88" t="str">
            <v>N/A</v>
          </cell>
          <cell r="AK88" t="str">
            <v>N/A</v>
          </cell>
          <cell r="AL88" t="str">
            <v>N/A</v>
          </cell>
          <cell r="AM88" t="str">
            <v>N/A</v>
          </cell>
          <cell r="AN88" t="str">
            <v xml:space="preserve">Green </v>
          </cell>
          <cell r="AO88" t="str">
            <v>N/A</v>
          </cell>
          <cell r="AP88" t="str">
            <v>N/A</v>
          </cell>
          <cell r="AQ88" t="str">
            <v>N/A</v>
          </cell>
          <cell r="AR88" t="str">
            <v>N/A</v>
          </cell>
          <cell r="AS88" t="str">
            <v>N/A</v>
          </cell>
          <cell r="AT88" t="str">
            <v>N/A</v>
          </cell>
          <cell r="AU88" t="str">
            <v>N/A</v>
          </cell>
          <cell r="AV88" t="str">
            <v>N/A</v>
          </cell>
          <cell r="AW88" t="str">
            <v>Green</v>
          </cell>
          <cell r="AX88" t="str">
            <v>Amber</v>
          </cell>
          <cell r="AY88" t="str">
            <v>Green</v>
          </cell>
          <cell r="AZ88" t="str">
            <v>Green</v>
          </cell>
          <cell r="BA88" t="str">
            <v>Red</v>
          </cell>
          <cell r="BB88" t="str">
            <v>Green</v>
          </cell>
          <cell r="BC88" t="str">
            <v>Green</v>
          </cell>
          <cell r="BD88" t="str">
            <v>Green</v>
          </cell>
          <cell r="BE88" t="str">
            <v>Green</v>
          </cell>
          <cell r="BF88" t="str">
            <v>Green</v>
          </cell>
          <cell r="BG88" t="str">
            <v>Green</v>
          </cell>
          <cell r="BH88" t="str">
            <v>N/A</v>
          </cell>
          <cell r="BI88" t="str">
            <v>N/A</v>
          </cell>
          <cell r="BJ88" t="str">
            <v>Green</v>
          </cell>
          <cell r="BK88" t="str">
            <v>Green</v>
          </cell>
          <cell r="BL88" t="str">
            <v>Green</v>
          </cell>
          <cell r="BM88" t="str">
            <v>Green</v>
          </cell>
          <cell r="BN88" t="str">
            <v>Green</v>
          </cell>
          <cell r="BO88" t="str">
            <v>Green</v>
          </cell>
          <cell r="BP88" t="str">
            <v>Green</v>
          </cell>
          <cell r="BQ88" t="str">
            <v>N/A</v>
          </cell>
          <cell r="BR88" t="str">
            <v>Green</v>
          </cell>
          <cell r="BS88" t="str">
            <v>Green</v>
          </cell>
          <cell r="BT88" t="str">
            <v>Green</v>
          </cell>
          <cell r="BU88" t="str">
            <v>Amber</v>
          </cell>
          <cell r="BV88" t="str">
            <v>Green</v>
          </cell>
          <cell r="BW88" t="str">
            <v>Amber</v>
          </cell>
          <cell r="BX88" t="str">
            <v>Amber</v>
          </cell>
          <cell r="BY88" t="str">
            <v>Green</v>
          </cell>
          <cell r="BZ88" t="str">
            <v>N/A</v>
          </cell>
          <cell r="CA88" t="str">
            <v>Green</v>
          </cell>
          <cell r="CB88" t="str">
            <v>Green</v>
          </cell>
          <cell r="CC88" t="str">
            <v>Green</v>
          </cell>
          <cell r="CD88" t="str">
            <v>Green</v>
          </cell>
          <cell r="CE88" t="str">
            <v>Amber</v>
          </cell>
          <cell r="CF88" t="str">
            <v>Amber</v>
          </cell>
          <cell r="CG88" t="str">
            <v>Amber</v>
          </cell>
          <cell r="CH88" t="str">
            <v>Amber</v>
          </cell>
          <cell r="CI88" t="str">
            <v>N/A</v>
          </cell>
          <cell r="CJ88" t="str">
            <v>Green</v>
          </cell>
          <cell r="CK88" t="str">
            <v>Green</v>
          </cell>
          <cell r="CL88" t="str">
            <v>Green</v>
          </cell>
          <cell r="CM88" t="str">
            <v>Green</v>
          </cell>
          <cell r="CN88" t="str">
            <v>Amber</v>
          </cell>
          <cell r="CO88" t="str">
            <v>Green</v>
          </cell>
          <cell r="CP88" t="str">
            <v>Green</v>
          </cell>
          <cell r="CQ88" t="str">
            <v>Amber</v>
          </cell>
          <cell r="CR88" t="str">
            <v>Green</v>
          </cell>
          <cell r="CS88" t="str">
            <v>Green</v>
          </cell>
          <cell r="CT88" t="str">
            <v>Amber</v>
          </cell>
          <cell r="CU88" t="str">
            <v>Green</v>
          </cell>
          <cell r="CV88" t="str">
            <v>Amber</v>
          </cell>
          <cell r="CW88" t="str">
            <v>N/A</v>
          </cell>
          <cell r="CX88" t="str">
            <v>Green</v>
          </cell>
          <cell r="CY88" t="str">
            <v>Amber</v>
          </cell>
          <cell r="CZ88" t="str">
            <v>Green</v>
          </cell>
          <cell r="DA88" t="str">
            <v>Green</v>
          </cell>
          <cell r="DB88" t="str">
            <v>Green</v>
          </cell>
          <cell r="DC88" t="str">
            <v>Green</v>
          </cell>
          <cell r="DD88" t="str">
            <v>N/A</v>
          </cell>
          <cell r="DE88" t="str">
            <v>N/A</v>
          </cell>
          <cell r="DF88" t="str">
            <v>N/A</v>
          </cell>
          <cell r="DG88" t="str">
            <v>Green</v>
          </cell>
          <cell r="DH88" t="str">
            <v>Green</v>
          </cell>
          <cell r="DI88" t="str">
            <v>Amber</v>
          </cell>
          <cell r="DJ88" t="str">
            <v>Amber</v>
          </cell>
          <cell r="DK88" t="str">
            <v>Green</v>
          </cell>
          <cell r="DL88" t="str">
            <v>Green</v>
          </cell>
          <cell r="DM88" t="str">
            <v>Green</v>
          </cell>
          <cell r="DN88" t="str">
            <v>N/A</v>
          </cell>
          <cell r="DO88" t="str">
            <v>Green</v>
          </cell>
          <cell r="DP88" t="str">
            <v>Amber</v>
          </cell>
          <cell r="DQ88" t="str">
            <v>Green</v>
          </cell>
          <cell r="DR88" t="str">
            <v>Amber</v>
          </cell>
          <cell r="DS88" t="str">
            <v>Green</v>
          </cell>
          <cell r="DT88" t="str">
            <v>Green</v>
          </cell>
          <cell r="DU88" t="str">
            <v>Amber</v>
          </cell>
          <cell r="DV88" t="str">
            <v>Amber</v>
          </cell>
          <cell r="DW88" t="str">
            <v>Green</v>
          </cell>
          <cell r="DX88" t="str">
            <v>Green</v>
          </cell>
          <cell r="DY88" t="str">
            <v>Green</v>
          </cell>
          <cell r="DZ88" t="str">
            <v>Green</v>
          </cell>
          <cell r="EA88" t="str">
            <v>Amber</v>
          </cell>
          <cell r="EB88" t="str">
            <v>Amber</v>
          </cell>
          <cell r="EC88" t="str">
            <v>Green</v>
          </cell>
          <cell r="ED88" t="str">
            <v>N/A</v>
          </cell>
          <cell r="EE88" t="str">
            <v>Green</v>
          </cell>
          <cell r="EF88" t="str">
            <v>N/A</v>
          </cell>
          <cell r="EG88" t="str">
            <v>Green</v>
          </cell>
          <cell r="EH88" t="str">
            <v>Green</v>
          </cell>
          <cell r="EI88" t="str">
            <v>Green</v>
          </cell>
          <cell r="EJ88" t="str">
            <v>Green</v>
          </cell>
        </row>
        <row r="89">
          <cell r="B89" t="str">
            <v>Green</v>
          </cell>
          <cell r="C89" t="str">
            <v>Green</v>
          </cell>
          <cell r="D89" t="str">
            <v>Green</v>
          </cell>
          <cell r="E89" t="str">
            <v>Green</v>
          </cell>
          <cell r="F89" t="str">
            <v>Green</v>
          </cell>
          <cell r="G89" t="str">
            <v>Green</v>
          </cell>
          <cell r="H89" t="str">
            <v>Green</v>
          </cell>
          <cell r="I89" t="str">
            <v>Green</v>
          </cell>
          <cell r="J89" t="str">
            <v>Green</v>
          </cell>
          <cell r="K89" t="str">
            <v>Green</v>
          </cell>
          <cell r="L89" t="str">
            <v>Amber</v>
          </cell>
          <cell r="M89" t="str">
            <v>Green</v>
          </cell>
          <cell r="N89" t="str">
            <v>Green</v>
          </cell>
          <cell r="O89" t="str">
            <v>Green</v>
          </cell>
          <cell r="P89" t="str">
            <v>Amber</v>
          </cell>
          <cell r="Q89" t="str">
            <v>Green</v>
          </cell>
          <cell r="R89" t="str">
            <v>Green</v>
          </cell>
          <cell r="S89" t="str">
            <v>Green</v>
          </cell>
          <cell r="T89" t="str">
            <v>Green</v>
          </cell>
          <cell r="U89" t="str">
            <v>Green</v>
          </cell>
          <cell r="V89" t="str">
            <v>Green</v>
          </cell>
          <cell r="W89" t="str">
            <v>Green</v>
          </cell>
          <cell r="X89" t="str">
            <v>Amber</v>
          </cell>
          <cell r="Y89" t="str">
            <v>Green</v>
          </cell>
          <cell r="Z89" t="str">
            <v>Amber</v>
          </cell>
          <cell r="AA89" t="str">
            <v>Green</v>
          </cell>
          <cell r="AB89" t="str">
            <v>Amber</v>
          </cell>
          <cell r="AC89" t="str">
            <v>Green</v>
          </cell>
          <cell r="AD89" t="str">
            <v>Green</v>
          </cell>
          <cell r="AE89" t="str">
            <v>Green</v>
          </cell>
          <cell r="AF89" t="str">
            <v>Green</v>
          </cell>
          <cell r="AG89" t="str">
            <v>Amber</v>
          </cell>
          <cell r="AH89" t="str">
            <v>N/A</v>
          </cell>
          <cell r="AI89" t="str">
            <v xml:space="preserve">Green </v>
          </cell>
          <cell r="AJ89" t="str">
            <v xml:space="preserve">Green </v>
          </cell>
          <cell r="AK89" t="str">
            <v>N/A</v>
          </cell>
          <cell r="AL89" t="str">
            <v xml:space="preserve">Green </v>
          </cell>
          <cell r="AM89" t="str">
            <v>Amber</v>
          </cell>
          <cell r="AN89" t="str">
            <v xml:space="preserve">Green </v>
          </cell>
          <cell r="AO89" t="str">
            <v>N/A</v>
          </cell>
          <cell r="AP89" t="str">
            <v>Red</v>
          </cell>
          <cell r="AQ89" t="str">
            <v>Amber</v>
          </cell>
          <cell r="AR89" t="str">
            <v xml:space="preserve">Green </v>
          </cell>
          <cell r="AS89" t="str">
            <v xml:space="preserve">Green </v>
          </cell>
          <cell r="AT89" t="str">
            <v>Amber</v>
          </cell>
          <cell r="AU89" t="str">
            <v>Amber</v>
          </cell>
          <cell r="AV89" t="str">
            <v>Amber</v>
          </cell>
          <cell r="AW89" t="str">
            <v>Green</v>
          </cell>
          <cell r="AX89" t="str">
            <v>Green</v>
          </cell>
          <cell r="AY89" t="str">
            <v>Green</v>
          </cell>
          <cell r="AZ89" t="str">
            <v>Amber</v>
          </cell>
          <cell r="BA89" t="str">
            <v>Amber</v>
          </cell>
          <cell r="BB89" t="str">
            <v>Amber</v>
          </cell>
          <cell r="BC89" t="str">
            <v>Amber</v>
          </cell>
          <cell r="BD89" t="str">
            <v>Green</v>
          </cell>
          <cell r="BE89" t="str">
            <v>Green</v>
          </cell>
          <cell r="BF89" t="str">
            <v>Amber</v>
          </cell>
          <cell r="BG89" t="str">
            <v>Amber</v>
          </cell>
          <cell r="BH89" t="str">
            <v>Amber</v>
          </cell>
          <cell r="BI89" t="str">
            <v>Green</v>
          </cell>
          <cell r="BJ89" t="str">
            <v>Green</v>
          </cell>
          <cell r="BK89" t="str">
            <v>Green</v>
          </cell>
          <cell r="BL89" t="str">
            <v>Green</v>
          </cell>
          <cell r="BM89" t="str">
            <v>Red</v>
          </cell>
          <cell r="BN89" t="str">
            <v>Amber</v>
          </cell>
          <cell r="BO89" t="str">
            <v>Amber</v>
          </cell>
          <cell r="BP89" t="str">
            <v>Green</v>
          </cell>
          <cell r="BQ89" t="str">
            <v>Green</v>
          </cell>
          <cell r="BR89" t="str">
            <v>Green</v>
          </cell>
          <cell r="BS89" t="str">
            <v>Amber</v>
          </cell>
          <cell r="BT89" t="str">
            <v>Green</v>
          </cell>
          <cell r="BU89" t="str">
            <v>Amber</v>
          </cell>
          <cell r="BV89" t="str">
            <v>Green</v>
          </cell>
          <cell r="BW89" t="str">
            <v>Green</v>
          </cell>
          <cell r="BX89" t="str">
            <v>Green</v>
          </cell>
          <cell r="BY89" t="str">
            <v>Green</v>
          </cell>
          <cell r="BZ89" t="str">
            <v>Green</v>
          </cell>
          <cell r="CA89" t="str">
            <v>Amber</v>
          </cell>
          <cell r="CB89" t="str">
            <v>Green</v>
          </cell>
          <cell r="CC89" t="str">
            <v>Green</v>
          </cell>
          <cell r="CD89" t="str">
            <v>Green</v>
          </cell>
          <cell r="CE89" t="str">
            <v>Amber</v>
          </cell>
          <cell r="CF89" t="str">
            <v>Amber</v>
          </cell>
          <cell r="CG89" t="str">
            <v>Amber</v>
          </cell>
          <cell r="CH89" t="str">
            <v>Red</v>
          </cell>
          <cell r="CI89" t="str">
            <v>Amber</v>
          </cell>
          <cell r="CJ89" t="str">
            <v>Green</v>
          </cell>
          <cell r="CK89" t="str">
            <v>Amber</v>
          </cell>
          <cell r="CL89" t="str">
            <v>Amber</v>
          </cell>
          <cell r="CM89" t="str">
            <v>Red</v>
          </cell>
          <cell r="CN89" t="str">
            <v>Amber</v>
          </cell>
          <cell r="CO89" t="str">
            <v>Green</v>
          </cell>
          <cell r="CP89" t="str">
            <v>Amber</v>
          </cell>
          <cell r="CQ89" t="str">
            <v>Green</v>
          </cell>
          <cell r="CR89" t="str">
            <v>Amber</v>
          </cell>
          <cell r="CS89" t="str">
            <v>Green</v>
          </cell>
          <cell r="CT89" t="str">
            <v>Amber</v>
          </cell>
          <cell r="CU89" t="str">
            <v>Green</v>
          </cell>
          <cell r="CV89" t="str">
            <v>Amber</v>
          </cell>
          <cell r="CW89" t="str">
            <v>Amber</v>
          </cell>
          <cell r="CX89" t="str">
            <v>Green</v>
          </cell>
          <cell r="CY89" t="str">
            <v>Amber</v>
          </cell>
          <cell r="CZ89" t="str">
            <v>N/A</v>
          </cell>
          <cell r="DA89" t="str">
            <v>Amber</v>
          </cell>
          <cell r="DB89" t="str">
            <v>Green</v>
          </cell>
          <cell r="DC89" t="str">
            <v>Green</v>
          </cell>
          <cell r="DD89" t="str">
            <v>Green</v>
          </cell>
          <cell r="DE89" t="str">
            <v>Red</v>
          </cell>
          <cell r="DF89" t="str">
            <v>Amber</v>
          </cell>
          <cell r="DG89" t="str">
            <v>Red</v>
          </cell>
          <cell r="DH89" t="str">
            <v>Green</v>
          </cell>
          <cell r="DI89" t="str">
            <v>Amber</v>
          </cell>
          <cell r="DJ89" t="str">
            <v>Amber</v>
          </cell>
          <cell r="DK89" t="str">
            <v>Green</v>
          </cell>
          <cell r="DL89" t="str">
            <v>Green</v>
          </cell>
          <cell r="DM89" t="str">
            <v>Green</v>
          </cell>
          <cell r="DN89" t="str">
            <v>Green</v>
          </cell>
          <cell r="DO89" t="str">
            <v>Green</v>
          </cell>
          <cell r="DP89" t="str">
            <v>N/A</v>
          </cell>
          <cell r="DQ89" t="str">
            <v>Amber</v>
          </cell>
          <cell r="DR89" t="str">
            <v>Green</v>
          </cell>
          <cell r="DS89" t="str">
            <v>Green</v>
          </cell>
          <cell r="DT89" t="str">
            <v>Green</v>
          </cell>
          <cell r="DU89" t="str">
            <v>Amber</v>
          </cell>
          <cell r="DV89" t="str">
            <v>Amber</v>
          </cell>
          <cell r="DW89" t="str">
            <v>Green</v>
          </cell>
          <cell r="DX89" t="str">
            <v>Amber</v>
          </cell>
          <cell r="DY89" t="str">
            <v>Green</v>
          </cell>
          <cell r="DZ89" t="str">
            <v>Red</v>
          </cell>
          <cell r="EA89" t="str">
            <v>Amber</v>
          </cell>
          <cell r="EB89" t="str">
            <v>Red</v>
          </cell>
          <cell r="EC89" t="str">
            <v>Green</v>
          </cell>
          <cell r="ED89" t="str">
            <v>Green</v>
          </cell>
          <cell r="EE89" t="str">
            <v>Green</v>
          </cell>
          <cell r="EF89" t="str">
            <v>Green</v>
          </cell>
          <cell r="EG89" t="str">
            <v>Green</v>
          </cell>
          <cell r="EH89" t="str">
            <v>Green</v>
          </cell>
          <cell r="EI89" t="str">
            <v>Green</v>
          </cell>
          <cell r="EJ89" t="str">
            <v>Amber</v>
          </cell>
        </row>
        <row r="90">
          <cell r="B90" t="str">
            <v>Green</v>
          </cell>
          <cell r="C90" t="str">
            <v>Green</v>
          </cell>
          <cell r="D90" t="str">
            <v>Green</v>
          </cell>
          <cell r="E90" t="str">
            <v>Green</v>
          </cell>
          <cell r="F90" t="str">
            <v>Green</v>
          </cell>
          <cell r="G90" t="str">
            <v>Green</v>
          </cell>
          <cell r="H90" t="str">
            <v>Green</v>
          </cell>
          <cell r="I90" t="str">
            <v>Green</v>
          </cell>
          <cell r="J90" t="str">
            <v>Green</v>
          </cell>
          <cell r="K90" t="str">
            <v>N/A</v>
          </cell>
          <cell r="L90" t="str">
            <v>Green</v>
          </cell>
          <cell r="M90" t="str">
            <v>Green</v>
          </cell>
          <cell r="N90" t="str">
            <v>Green</v>
          </cell>
          <cell r="O90" t="str">
            <v>Green</v>
          </cell>
          <cell r="P90" t="str">
            <v>Green</v>
          </cell>
          <cell r="Q90" t="str">
            <v>Green</v>
          </cell>
          <cell r="R90" t="str">
            <v>Green</v>
          </cell>
          <cell r="S90" t="str">
            <v>Green</v>
          </cell>
          <cell r="T90" t="str">
            <v>Green</v>
          </cell>
          <cell r="U90" t="str">
            <v>Green</v>
          </cell>
          <cell r="V90" t="str">
            <v>Green</v>
          </cell>
          <cell r="W90" t="str">
            <v>Green</v>
          </cell>
          <cell r="X90" t="str">
            <v>Green</v>
          </cell>
          <cell r="Y90" t="str">
            <v>Green</v>
          </cell>
          <cell r="Z90" t="str">
            <v>Green</v>
          </cell>
          <cell r="AA90" t="str">
            <v>Green</v>
          </cell>
          <cell r="AB90" t="str">
            <v>Green</v>
          </cell>
          <cell r="AC90" t="str">
            <v>Green</v>
          </cell>
          <cell r="AD90" t="str">
            <v>Amber</v>
          </cell>
          <cell r="AE90" t="str">
            <v>Green</v>
          </cell>
          <cell r="AF90" t="str">
            <v>Green</v>
          </cell>
          <cell r="AG90" t="str">
            <v>Amber</v>
          </cell>
          <cell r="AH90" t="str">
            <v>N/A</v>
          </cell>
          <cell r="AI90" t="str">
            <v>Amber</v>
          </cell>
          <cell r="AJ90" t="str">
            <v xml:space="preserve">Green </v>
          </cell>
          <cell r="AK90" t="str">
            <v>N/A</v>
          </cell>
          <cell r="AL90" t="str">
            <v>Amber</v>
          </cell>
          <cell r="AM90" t="str">
            <v>Amber</v>
          </cell>
          <cell r="AN90" t="str">
            <v xml:space="preserve">Green </v>
          </cell>
          <cell r="AO90" t="str">
            <v>N/A</v>
          </cell>
          <cell r="AP90" t="str">
            <v>Red</v>
          </cell>
          <cell r="AQ90" t="str">
            <v>Amber</v>
          </cell>
          <cell r="AR90" t="str">
            <v xml:space="preserve">Green </v>
          </cell>
          <cell r="AS90" t="str">
            <v xml:space="preserve">Green </v>
          </cell>
          <cell r="AT90" t="str">
            <v>Amber</v>
          </cell>
          <cell r="AU90" t="str">
            <v xml:space="preserve">Green </v>
          </cell>
          <cell r="AV90" t="str">
            <v>Amber</v>
          </cell>
          <cell r="AW90" t="str">
            <v>Green</v>
          </cell>
          <cell r="AX90" t="str">
            <v>Green</v>
          </cell>
          <cell r="AY90" t="str">
            <v>Green</v>
          </cell>
          <cell r="AZ90" t="str">
            <v>Green</v>
          </cell>
          <cell r="BA90" t="str">
            <v>Amber</v>
          </cell>
          <cell r="BB90" t="str">
            <v>Amber</v>
          </cell>
          <cell r="BC90" t="str">
            <v>Green</v>
          </cell>
          <cell r="BD90" t="str">
            <v>Green</v>
          </cell>
          <cell r="BE90" t="str">
            <v>Green</v>
          </cell>
          <cell r="BF90" t="str">
            <v>Amber</v>
          </cell>
          <cell r="BG90" t="str">
            <v>Amber</v>
          </cell>
          <cell r="BH90" t="str">
            <v>Amber</v>
          </cell>
          <cell r="BI90" t="str">
            <v>Green</v>
          </cell>
          <cell r="BJ90" t="str">
            <v>Amber</v>
          </cell>
          <cell r="BK90" t="str">
            <v>Green</v>
          </cell>
          <cell r="BL90" t="str">
            <v>Green</v>
          </cell>
          <cell r="BM90" t="str">
            <v>Amber</v>
          </cell>
          <cell r="BN90" t="str">
            <v>Green</v>
          </cell>
          <cell r="BO90" t="str">
            <v>Green</v>
          </cell>
          <cell r="BP90" t="str">
            <v>Green</v>
          </cell>
          <cell r="BQ90" t="str">
            <v>N/A</v>
          </cell>
          <cell r="BR90" t="str">
            <v>Green</v>
          </cell>
          <cell r="BS90" t="str">
            <v>Green</v>
          </cell>
          <cell r="BT90" t="str">
            <v>Green</v>
          </cell>
          <cell r="BU90" t="str">
            <v>Green</v>
          </cell>
          <cell r="BV90" t="str">
            <v>Green</v>
          </cell>
          <cell r="BW90" t="str">
            <v>Green</v>
          </cell>
          <cell r="BX90" t="str">
            <v>Green</v>
          </cell>
          <cell r="BY90" t="str">
            <v>Green</v>
          </cell>
          <cell r="BZ90" t="str">
            <v>Green</v>
          </cell>
          <cell r="CA90" t="str">
            <v>Green</v>
          </cell>
          <cell r="CB90" t="str">
            <v>Green</v>
          </cell>
          <cell r="CC90" t="str">
            <v>Green</v>
          </cell>
          <cell r="CD90" t="str">
            <v>Green</v>
          </cell>
          <cell r="CE90" t="str">
            <v>Amber</v>
          </cell>
          <cell r="CF90" t="str">
            <v>Amber</v>
          </cell>
          <cell r="CG90" t="str">
            <v>Green</v>
          </cell>
          <cell r="CH90" t="str">
            <v>Amber</v>
          </cell>
          <cell r="CI90" t="str">
            <v>Amber</v>
          </cell>
          <cell r="CJ90" t="str">
            <v>Green</v>
          </cell>
          <cell r="CK90" t="str">
            <v>Green</v>
          </cell>
          <cell r="CL90" t="str">
            <v>Green</v>
          </cell>
          <cell r="CM90" t="str">
            <v>Green</v>
          </cell>
          <cell r="CN90" t="str">
            <v>Amber</v>
          </cell>
          <cell r="CO90" t="str">
            <v>Green</v>
          </cell>
          <cell r="CP90" t="str">
            <v>Green</v>
          </cell>
          <cell r="CQ90" t="str">
            <v>Green</v>
          </cell>
          <cell r="CR90" t="str">
            <v>Green</v>
          </cell>
          <cell r="CS90" t="str">
            <v>Green</v>
          </cell>
          <cell r="CT90" t="str">
            <v>Amber</v>
          </cell>
          <cell r="CU90" t="str">
            <v>Green</v>
          </cell>
          <cell r="CV90" t="str">
            <v>Amber</v>
          </cell>
          <cell r="CW90" t="str">
            <v>Amber</v>
          </cell>
          <cell r="CX90" t="str">
            <v>Green</v>
          </cell>
          <cell r="CY90" t="str">
            <v>Amber</v>
          </cell>
          <cell r="CZ90" t="str">
            <v>N/A</v>
          </cell>
          <cell r="DA90" t="str">
            <v>Amber</v>
          </cell>
          <cell r="DB90" t="str">
            <v>Green</v>
          </cell>
          <cell r="DC90" t="str">
            <v>Green</v>
          </cell>
          <cell r="DD90" t="str">
            <v>Green</v>
          </cell>
          <cell r="DE90" t="str">
            <v>Red</v>
          </cell>
          <cell r="DF90" t="str">
            <v>Amber</v>
          </cell>
          <cell r="DG90" t="str">
            <v>Red</v>
          </cell>
          <cell r="DH90" t="str">
            <v>Green</v>
          </cell>
          <cell r="DI90" t="str">
            <v>Amber</v>
          </cell>
          <cell r="DJ90" t="str">
            <v>Amber</v>
          </cell>
          <cell r="DK90" t="str">
            <v>Green</v>
          </cell>
          <cell r="DL90" t="str">
            <v>Green</v>
          </cell>
          <cell r="DM90" t="str">
            <v>Green</v>
          </cell>
          <cell r="DN90" t="str">
            <v>N/A</v>
          </cell>
          <cell r="DO90" t="str">
            <v>Green</v>
          </cell>
          <cell r="DP90" t="str">
            <v>Green</v>
          </cell>
          <cell r="DQ90" t="str">
            <v>Amber</v>
          </cell>
          <cell r="DR90" t="str">
            <v>Green</v>
          </cell>
          <cell r="DS90" t="str">
            <v>Green</v>
          </cell>
          <cell r="DT90" t="str">
            <v>Green</v>
          </cell>
          <cell r="DU90" t="str">
            <v>Amber</v>
          </cell>
          <cell r="DV90" t="str">
            <v>Amber</v>
          </cell>
          <cell r="DW90" t="str">
            <v>Green</v>
          </cell>
          <cell r="DX90" t="str">
            <v>Green</v>
          </cell>
          <cell r="DY90" t="str">
            <v>Green</v>
          </cell>
          <cell r="DZ90" t="str">
            <v>Green</v>
          </cell>
          <cell r="EA90" t="str">
            <v>Amber</v>
          </cell>
          <cell r="EB90" t="str">
            <v>Amber</v>
          </cell>
          <cell r="EC90" t="str">
            <v>Green</v>
          </cell>
          <cell r="ED90" t="str">
            <v>Green</v>
          </cell>
          <cell r="EE90" t="str">
            <v>Green</v>
          </cell>
          <cell r="EF90" t="str">
            <v>Green</v>
          </cell>
          <cell r="EG90" t="str">
            <v>Green</v>
          </cell>
          <cell r="EH90" t="str">
            <v>Green</v>
          </cell>
          <cell r="EI90" t="str">
            <v>Green</v>
          </cell>
          <cell r="EJ90" t="str">
            <v>Green</v>
          </cell>
        </row>
        <row r="91">
          <cell r="B91" t="str">
            <v>Amber</v>
          </cell>
          <cell r="C91" t="str">
            <v>Green</v>
          </cell>
          <cell r="D91" t="str">
            <v>Green</v>
          </cell>
          <cell r="E91" t="str">
            <v>Green</v>
          </cell>
          <cell r="F91" t="str">
            <v>Green</v>
          </cell>
          <cell r="G91" t="str">
            <v>Amber</v>
          </cell>
          <cell r="H91" t="str">
            <v>Green</v>
          </cell>
          <cell r="I91" t="str">
            <v>Green</v>
          </cell>
          <cell r="J91" t="str">
            <v>Amber</v>
          </cell>
          <cell r="K91" t="str">
            <v>Green</v>
          </cell>
          <cell r="L91" t="str">
            <v>Red</v>
          </cell>
          <cell r="M91" t="str">
            <v>Amber</v>
          </cell>
          <cell r="N91" t="str">
            <v>Green</v>
          </cell>
          <cell r="O91" t="str">
            <v>Amber</v>
          </cell>
          <cell r="P91" t="str">
            <v>Amber</v>
          </cell>
          <cell r="Q91" t="str">
            <v>Green</v>
          </cell>
          <cell r="R91" t="str">
            <v>Green</v>
          </cell>
          <cell r="S91" t="str">
            <v>Green</v>
          </cell>
          <cell r="T91" t="str">
            <v>Green</v>
          </cell>
          <cell r="U91" t="str">
            <v>Green</v>
          </cell>
          <cell r="V91" t="str">
            <v>Green</v>
          </cell>
          <cell r="W91" t="str">
            <v>Green</v>
          </cell>
          <cell r="X91" t="str">
            <v>Green</v>
          </cell>
          <cell r="Y91" t="str">
            <v>Green</v>
          </cell>
          <cell r="Z91" t="str">
            <v>Amber</v>
          </cell>
          <cell r="AA91" t="str">
            <v>Green</v>
          </cell>
          <cell r="AB91" t="str">
            <v>Green</v>
          </cell>
          <cell r="AC91" t="str">
            <v>Amber</v>
          </cell>
          <cell r="AD91" t="str">
            <v>Amber</v>
          </cell>
          <cell r="AE91" t="str">
            <v>Green</v>
          </cell>
          <cell r="AF91" t="str">
            <v>Green</v>
          </cell>
          <cell r="AG91" t="str">
            <v>Amber</v>
          </cell>
          <cell r="AH91" t="str">
            <v>Amber</v>
          </cell>
          <cell r="AI91" t="str">
            <v xml:space="preserve">Green </v>
          </cell>
          <cell r="AJ91" t="str">
            <v xml:space="preserve">Green </v>
          </cell>
          <cell r="AK91" t="str">
            <v>Amber</v>
          </cell>
          <cell r="AL91" t="str">
            <v>Amber</v>
          </cell>
          <cell r="AM91" t="str">
            <v>Amber</v>
          </cell>
          <cell r="AN91" t="str">
            <v xml:space="preserve">Green </v>
          </cell>
          <cell r="AO91" t="str">
            <v xml:space="preserve">Green </v>
          </cell>
          <cell r="AP91" t="str">
            <v xml:space="preserve">Green </v>
          </cell>
          <cell r="AQ91" t="str">
            <v xml:space="preserve">Green </v>
          </cell>
          <cell r="AR91" t="str">
            <v xml:space="preserve">Green </v>
          </cell>
          <cell r="AS91" t="str">
            <v xml:space="preserve">Green </v>
          </cell>
          <cell r="AT91" t="str">
            <v>Amber</v>
          </cell>
          <cell r="AU91" t="str">
            <v>Amber</v>
          </cell>
          <cell r="AV91" t="str">
            <v>Amber</v>
          </cell>
          <cell r="AW91" t="str">
            <v>Green</v>
          </cell>
          <cell r="AX91" t="str">
            <v>Amber</v>
          </cell>
          <cell r="AY91" t="str">
            <v>Green</v>
          </cell>
          <cell r="AZ91" t="str">
            <v>Amber</v>
          </cell>
          <cell r="BA91" t="str">
            <v>Green</v>
          </cell>
          <cell r="BB91" t="str">
            <v>Amber</v>
          </cell>
          <cell r="BC91" t="str">
            <v>Amber</v>
          </cell>
          <cell r="BD91" t="str">
            <v>Green</v>
          </cell>
          <cell r="BE91" t="str">
            <v>Green</v>
          </cell>
          <cell r="BF91" t="str">
            <v>Amber</v>
          </cell>
          <cell r="BG91" t="str">
            <v>Green</v>
          </cell>
          <cell r="BH91" t="str">
            <v>Green</v>
          </cell>
          <cell r="BI91" t="str">
            <v>Green</v>
          </cell>
          <cell r="BJ91" t="str">
            <v>Green</v>
          </cell>
          <cell r="BK91" t="str">
            <v>Green</v>
          </cell>
          <cell r="BL91" t="str">
            <v>Amber</v>
          </cell>
          <cell r="BM91" t="str">
            <v>Amber</v>
          </cell>
          <cell r="BN91" t="str">
            <v>Green</v>
          </cell>
          <cell r="BO91" t="str">
            <v>Amber</v>
          </cell>
          <cell r="BP91" t="str">
            <v>Green</v>
          </cell>
          <cell r="BQ91" t="str">
            <v>Green</v>
          </cell>
          <cell r="BR91" t="str">
            <v>Green</v>
          </cell>
          <cell r="BS91" t="str">
            <v>Green</v>
          </cell>
          <cell r="BT91" t="str">
            <v>Green</v>
          </cell>
          <cell r="BU91" t="str">
            <v>Amber</v>
          </cell>
          <cell r="BV91" t="str">
            <v>Green</v>
          </cell>
          <cell r="BW91" t="str">
            <v>Green</v>
          </cell>
          <cell r="BX91" t="str">
            <v>Green</v>
          </cell>
          <cell r="BY91" t="str">
            <v>Green</v>
          </cell>
          <cell r="BZ91" t="str">
            <v>Green</v>
          </cell>
          <cell r="CA91" t="str">
            <v>Green</v>
          </cell>
          <cell r="CB91" t="str">
            <v>Green</v>
          </cell>
          <cell r="CC91" t="str">
            <v>Amber</v>
          </cell>
          <cell r="CD91" t="str">
            <v>Green</v>
          </cell>
          <cell r="CE91" t="str">
            <v>Green</v>
          </cell>
          <cell r="CF91" t="str">
            <v>Amber</v>
          </cell>
          <cell r="CG91" t="str">
            <v>Amber</v>
          </cell>
          <cell r="CH91" t="str">
            <v>Red</v>
          </cell>
          <cell r="CI91" t="str">
            <v>Green</v>
          </cell>
          <cell r="CJ91" t="str">
            <v>Amber</v>
          </cell>
          <cell r="CK91" t="str">
            <v>Amber</v>
          </cell>
          <cell r="CL91" t="str">
            <v>Amber</v>
          </cell>
          <cell r="CM91" t="str">
            <v>Amber</v>
          </cell>
          <cell r="CN91" t="str">
            <v>Green</v>
          </cell>
          <cell r="CO91" t="str">
            <v>Green</v>
          </cell>
          <cell r="CP91" t="str">
            <v>Amber</v>
          </cell>
          <cell r="CQ91" t="str">
            <v>Amber</v>
          </cell>
          <cell r="CR91" t="str">
            <v>Amber</v>
          </cell>
          <cell r="CS91" t="str">
            <v>Green</v>
          </cell>
          <cell r="CT91" t="str">
            <v>Green</v>
          </cell>
          <cell r="CU91" t="str">
            <v>Green</v>
          </cell>
          <cell r="CV91" t="str">
            <v>Amber</v>
          </cell>
          <cell r="CW91" t="str">
            <v>Green</v>
          </cell>
          <cell r="CX91" t="str">
            <v>Green</v>
          </cell>
          <cell r="CY91" t="str">
            <v>Amber</v>
          </cell>
          <cell r="CZ91" t="str">
            <v>Green</v>
          </cell>
          <cell r="DA91" t="str">
            <v>Green</v>
          </cell>
          <cell r="DB91" t="str">
            <v>Green</v>
          </cell>
          <cell r="DC91" t="str">
            <v>Green</v>
          </cell>
          <cell r="DD91" t="str">
            <v>Green</v>
          </cell>
          <cell r="DE91" t="str">
            <v>Red</v>
          </cell>
          <cell r="DF91" t="str">
            <v>Amber</v>
          </cell>
          <cell r="DG91" t="str">
            <v>Red</v>
          </cell>
          <cell r="DH91" t="str">
            <v>Amber</v>
          </cell>
          <cell r="DI91" t="str">
            <v>Red</v>
          </cell>
          <cell r="DJ91" t="str">
            <v>Amber</v>
          </cell>
          <cell r="DK91" t="str">
            <v>Green</v>
          </cell>
          <cell r="DL91" t="str">
            <v>Green</v>
          </cell>
          <cell r="DM91" t="str">
            <v>Amber</v>
          </cell>
          <cell r="DN91" t="str">
            <v>Amber</v>
          </cell>
          <cell r="DO91" t="str">
            <v>Amber</v>
          </cell>
          <cell r="DP91" t="str">
            <v>Amber</v>
          </cell>
          <cell r="DQ91" t="str">
            <v>Red</v>
          </cell>
          <cell r="DR91" t="str">
            <v>Amber</v>
          </cell>
          <cell r="DS91" t="str">
            <v>Green</v>
          </cell>
          <cell r="DT91" t="str">
            <v>Green</v>
          </cell>
          <cell r="DU91" t="str">
            <v>Amber</v>
          </cell>
          <cell r="DV91" t="str">
            <v>Amber</v>
          </cell>
          <cell r="DW91" t="str">
            <v>Green</v>
          </cell>
          <cell r="DX91" t="str">
            <v>Amber</v>
          </cell>
          <cell r="DY91" t="str">
            <v>Green</v>
          </cell>
          <cell r="DZ91" t="str">
            <v>Red</v>
          </cell>
          <cell r="EA91" t="str">
            <v>Red</v>
          </cell>
          <cell r="EB91" t="str">
            <v>Amber</v>
          </cell>
          <cell r="EC91" t="str">
            <v>Green</v>
          </cell>
          <cell r="ED91" t="str">
            <v>Green</v>
          </cell>
          <cell r="EE91" t="str">
            <v>Green</v>
          </cell>
          <cell r="EF91" t="str">
            <v>Green</v>
          </cell>
          <cell r="EG91" t="str">
            <v>Green</v>
          </cell>
          <cell r="EH91" t="str">
            <v>Green</v>
          </cell>
          <cell r="EI91" t="str">
            <v>Amber</v>
          </cell>
          <cell r="EJ91" t="str">
            <v>Green</v>
          </cell>
        </row>
        <row r="92">
          <cell r="B92" t="str">
            <v>Amber</v>
          </cell>
          <cell r="C92" t="str">
            <v>Green</v>
          </cell>
          <cell r="D92" t="str">
            <v>Green</v>
          </cell>
          <cell r="E92" t="str">
            <v>Green</v>
          </cell>
          <cell r="F92" t="str">
            <v>Green</v>
          </cell>
          <cell r="G92" t="str">
            <v>Green</v>
          </cell>
          <cell r="H92" t="str">
            <v>Green</v>
          </cell>
          <cell r="I92" t="str">
            <v>Green</v>
          </cell>
          <cell r="J92" t="str">
            <v>Amber</v>
          </cell>
          <cell r="K92" t="str">
            <v>N/A</v>
          </cell>
          <cell r="L92" t="str">
            <v>Amber</v>
          </cell>
          <cell r="M92" t="str">
            <v>Green</v>
          </cell>
          <cell r="N92" t="str">
            <v>Green</v>
          </cell>
          <cell r="O92" t="str">
            <v>Green</v>
          </cell>
          <cell r="P92" t="str">
            <v>Green</v>
          </cell>
          <cell r="Q92" t="str">
            <v>Green</v>
          </cell>
          <cell r="R92" t="str">
            <v>Green</v>
          </cell>
          <cell r="S92" t="str">
            <v>Green</v>
          </cell>
          <cell r="T92" t="str">
            <v>Green</v>
          </cell>
          <cell r="U92" t="str">
            <v>Green</v>
          </cell>
          <cell r="V92" t="str">
            <v>Green</v>
          </cell>
          <cell r="W92" t="str">
            <v>Green</v>
          </cell>
          <cell r="X92" t="str">
            <v>Green</v>
          </cell>
          <cell r="Y92" t="str">
            <v>Green</v>
          </cell>
          <cell r="Z92" t="str">
            <v>Green</v>
          </cell>
          <cell r="AA92" t="str">
            <v>Green</v>
          </cell>
          <cell r="AB92" t="str">
            <v>Green</v>
          </cell>
          <cell r="AC92" t="str">
            <v>Green</v>
          </cell>
          <cell r="AD92" t="str">
            <v>Amber</v>
          </cell>
          <cell r="AE92" t="str">
            <v>Green</v>
          </cell>
          <cell r="AF92" t="str">
            <v>Green</v>
          </cell>
          <cell r="AG92" t="str">
            <v>Amber</v>
          </cell>
          <cell r="AH92" t="str">
            <v xml:space="preserve">Green </v>
          </cell>
          <cell r="AI92" t="str">
            <v>Amber</v>
          </cell>
          <cell r="AJ92" t="str">
            <v xml:space="preserve">Green </v>
          </cell>
          <cell r="AK92" t="str">
            <v xml:space="preserve">Green </v>
          </cell>
          <cell r="AL92" t="str">
            <v>Amber</v>
          </cell>
          <cell r="AM92" t="str">
            <v>Amber</v>
          </cell>
          <cell r="AN92" t="str">
            <v xml:space="preserve">Green </v>
          </cell>
          <cell r="AO92" t="str">
            <v xml:space="preserve">Green </v>
          </cell>
          <cell r="AP92" t="str">
            <v xml:space="preserve">Green </v>
          </cell>
          <cell r="AQ92" t="str">
            <v xml:space="preserve">Green </v>
          </cell>
          <cell r="AR92" t="str">
            <v xml:space="preserve">Green </v>
          </cell>
          <cell r="AS92" t="str">
            <v xml:space="preserve">Green </v>
          </cell>
          <cell r="AT92" t="str">
            <v>Amber</v>
          </cell>
          <cell r="AU92" t="str">
            <v xml:space="preserve">Green </v>
          </cell>
          <cell r="AV92" t="str">
            <v>Amber</v>
          </cell>
          <cell r="AW92" t="str">
            <v>Green</v>
          </cell>
          <cell r="AX92" t="str">
            <v>Amber</v>
          </cell>
          <cell r="AY92" t="str">
            <v>Amber</v>
          </cell>
          <cell r="AZ92" t="str">
            <v>Amber</v>
          </cell>
          <cell r="BA92" t="str">
            <v>Green</v>
          </cell>
          <cell r="BB92" t="str">
            <v>Amber</v>
          </cell>
          <cell r="BC92" t="str">
            <v>Amber</v>
          </cell>
          <cell r="BD92" t="str">
            <v>Green</v>
          </cell>
          <cell r="BE92" t="str">
            <v>Green</v>
          </cell>
          <cell r="BF92" t="str">
            <v>Green</v>
          </cell>
          <cell r="BG92" t="str">
            <v>Amber</v>
          </cell>
          <cell r="BH92" t="str">
            <v>Green</v>
          </cell>
          <cell r="BI92" t="str">
            <v>Green</v>
          </cell>
          <cell r="BJ92" t="str">
            <v>Green</v>
          </cell>
          <cell r="BK92" t="str">
            <v>Amber</v>
          </cell>
          <cell r="BL92" t="str">
            <v>Green</v>
          </cell>
          <cell r="BM92" t="str">
            <v>Green</v>
          </cell>
          <cell r="BN92" t="str">
            <v>Green</v>
          </cell>
          <cell r="BO92" t="str">
            <v>Green</v>
          </cell>
          <cell r="BP92" t="str">
            <v>Green</v>
          </cell>
          <cell r="BQ92" t="str">
            <v>Green</v>
          </cell>
          <cell r="BR92" t="str">
            <v>Green</v>
          </cell>
          <cell r="BS92" t="str">
            <v>Green</v>
          </cell>
          <cell r="BT92" t="str">
            <v>Green</v>
          </cell>
          <cell r="BU92" t="str">
            <v>Amber</v>
          </cell>
          <cell r="BV92" t="str">
            <v>Green</v>
          </cell>
          <cell r="BW92" t="str">
            <v>Green</v>
          </cell>
          <cell r="BX92" t="str">
            <v>Green</v>
          </cell>
          <cell r="BY92" t="str">
            <v>Green</v>
          </cell>
          <cell r="BZ92" t="str">
            <v>Green</v>
          </cell>
          <cell r="CA92" t="str">
            <v>Green</v>
          </cell>
          <cell r="CB92" t="str">
            <v>Green</v>
          </cell>
          <cell r="CC92" t="str">
            <v>Green</v>
          </cell>
          <cell r="CD92" t="str">
            <v>Green</v>
          </cell>
          <cell r="CE92" t="str">
            <v>Green</v>
          </cell>
          <cell r="CF92" t="str">
            <v>Amber</v>
          </cell>
          <cell r="CG92" t="str">
            <v>Amber</v>
          </cell>
          <cell r="CH92" t="str">
            <v>Red</v>
          </cell>
          <cell r="CI92" t="str">
            <v>Green</v>
          </cell>
          <cell r="CJ92" t="str">
            <v>Green</v>
          </cell>
          <cell r="CK92" t="str">
            <v>Green</v>
          </cell>
          <cell r="CL92" t="str">
            <v>Green</v>
          </cell>
          <cell r="CM92" t="str">
            <v>Green</v>
          </cell>
          <cell r="CN92" t="str">
            <v>Green</v>
          </cell>
          <cell r="CO92" t="str">
            <v>Green</v>
          </cell>
          <cell r="CP92" t="str">
            <v>Green</v>
          </cell>
          <cell r="CQ92" t="str">
            <v>Amber</v>
          </cell>
          <cell r="CR92" t="str">
            <v>Green</v>
          </cell>
          <cell r="CS92" t="str">
            <v>Green</v>
          </cell>
          <cell r="CT92" t="str">
            <v>Green</v>
          </cell>
          <cell r="CU92" t="str">
            <v>Green</v>
          </cell>
          <cell r="CV92" t="str">
            <v>Amber</v>
          </cell>
          <cell r="CW92" t="str">
            <v>Green</v>
          </cell>
          <cell r="CX92" t="str">
            <v>Green</v>
          </cell>
          <cell r="CY92" t="str">
            <v>Amber</v>
          </cell>
          <cell r="CZ92" t="str">
            <v>Green</v>
          </cell>
          <cell r="DA92" t="str">
            <v>Green</v>
          </cell>
          <cell r="DB92" t="str">
            <v>Green</v>
          </cell>
          <cell r="DC92" t="str">
            <v>Green</v>
          </cell>
          <cell r="DD92" t="str">
            <v>Green</v>
          </cell>
          <cell r="DE92" t="str">
            <v>Red</v>
          </cell>
          <cell r="DF92" t="str">
            <v>Green</v>
          </cell>
          <cell r="DG92" t="str">
            <v>Red</v>
          </cell>
          <cell r="DH92" t="str">
            <v>Amber</v>
          </cell>
          <cell r="DI92" t="str">
            <v>Amber</v>
          </cell>
          <cell r="DJ92" t="str">
            <v>Amber</v>
          </cell>
          <cell r="DK92" t="str">
            <v>Green</v>
          </cell>
          <cell r="DL92" t="str">
            <v>Green</v>
          </cell>
          <cell r="DM92" t="str">
            <v>Green</v>
          </cell>
          <cell r="DN92" t="str">
            <v>Amber</v>
          </cell>
          <cell r="DO92" t="str">
            <v>Green</v>
          </cell>
          <cell r="DP92" t="str">
            <v>Green</v>
          </cell>
          <cell r="DQ92" t="str">
            <v>Red</v>
          </cell>
          <cell r="DR92" t="str">
            <v>Amber</v>
          </cell>
          <cell r="DS92" t="str">
            <v>Green</v>
          </cell>
          <cell r="DT92" t="str">
            <v>Green</v>
          </cell>
          <cell r="DU92" t="str">
            <v>Amber</v>
          </cell>
          <cell r="DV92" t="str">
            <v>Amber</v>
          </cell>
          <cell r="DW92" t="str">
            <v>Green</v>
          </cell>
          <cell r="DX92" t="str">
            <v>Amber</v>
          </cell>
          <cell r="DY92" t="str">
            <v>Green</v>
          </cell>
          <cell r="DZ92" t="str">
            <v>Green</v>
          </cell>
          <cell r="EA92" t="str">
            <v>Amber</v>
          </cell>
          <cell r="EB92" t="str">
            <v>Green</v>
          </cell>
          <cell r="EC92" t="str">
            <v>Green</v>
          </cell>
          <cell r="ED92" t="str">
            <v>Green</v>
          </cell>
          <cell r="EE92" t="str">
            <v>Green</v>
          </cell>
          <cell r="EF92" t="str">
            <v>Green</v>
          </cell>
          <cell r="EG92" t="str">
            <v>Green</v>
          </cell>
          <cell r="EH92" t="str">
            <v>Green</v>
          </cell>
          <cell r="EI92" t="str">
            <v>Green</v>
          </cell>
          <cell r="EJ92" t="str">
            <v>Green</v>
          </cell>
        </row>
        <row r="93">
          <cell r="B93" t="str">
            <v>N/A</v>
          </cell>
          <cell r="C93" t="str">
            <v>Amber</v>
          </cell>
          <cell r="D93" t="str">
            <v>Green</v>
          </cell>
          <cell r="E93" t="str">
            <v>N/A</v>
          </cell>
          <cell r="F93" t="str">
            <v>Green</v>
          </cell>
          <cell r="G93" t="str">
            <v>Amber</v>
          </cell>
          <cell r="H93" t="str">
            <v>Amber</v>
          </cell>
          <cell r="I93" t="str">
            <v>Green</v>
          </cell>
          <cell r="J93" t="str">
            <v>N/A</v>
          </cell>
          <cell r="K93" t="str">
            <v>Green</v>
          </cell>
          <cell r="L93" t="str">
            <v>Amber</v>
          </cell>
          <cell r="M93" t="str">
            <v>Green</v>
          </cell>
          <cell r="N93" t="str">
            <v>Green</v>
          </cell>
          <cell r="O93" t="str">
            <v>Green</v>
          </cell>
          <cell r="P93" t="str">
            <v>Green</v>
          </cell>
          <cell r="Q93" t="str">
            <v>Green</v>
          </cell>
          <cell r="R93" t="str">
            <v>Green</v>
          </cell>
          <cell r="S93" t="str">
            <v>Green</v>
          </cell>
          <cell r="T93" t="str">
            <v>N/A</v>
          </cell>
          <cell r="U93" t="str">
            <v>Amber</v>
          </cell>
          <cell r="V93" t="str">
            <v>Green</v>
          </cell>
          <cell r="W93" t="str">
            <v>Green</v>
          </cell>
          <cell r="X93" t="str">
            <v>Green</v>
          </cell>
          <cell r="Y93" t="str">
            <v>Green</v>
          </cell>
          <cell r="Z93" t="str">
            <v>Amber</v>
          </cell>
          <cell r="AA93" t="str">
            <v>Green</v>
          </cell>
          <cell r="AB93" t="str">
            <v>Green</v>
          </cell>
          <cell r="AC93" t="str">
            <v>Green</v>
          </cell>
          <cell r="AD93" t="str">
            <v>Amber</v>
          </cell>
          <cell r="AE93" t="str">
            <v>Green</v>
          </cell>
          <cell r="AF93" t="str">
            <v>Green</v>
          </cell>
          <cell r="AG93" t="str">
            <v>Amber</v>
          </cell>
          <cell r="AH93" t="str">
            <v>N/A</v>
          </cell>
          <cell r="AI93" t="str">
            <v>N/A</v>
          </cell>
          <cell r="AJ93" t="str">
            <v xml:space="preserve">Green </v>
          </cell>
          <cell r="AK93" t="str">
            <v>N/A</v>
          </cell>
          <cell r="AL93" t="str">
            <v>N/A</v>
          </cell>
          <cell r="AM93" t="str">
            <v>N/A</v>
          </cell>
          <cell r="AN93" t="str">
            <v xml:space="preserve">Green </v>
          </cell>
          <cell r="AO93" t="str">
            <v>N/A</v>
          </cell>
          <cell r="AP93" t="str">
            <v xml:space="preserve">Green </v>
          </cell>
          <cell r="AQ93" t="str">
            <v>N/A</v>
          </cell>
          <cell r="AR93" t="str">
            <v>N/A</v>
          </cell>
          <cell r="AS93" t="str">
            <v xml:space="preserve">Green </v>
          </cell>
          <cell r="AT93" t="str">
            <v xml:space="preserve">Green </v>
          </cell>
          <cell r="AU93" t="str">
            <v>N/A</v>
          </cell>
          <cell r="AV93" t="str">
            <v>N/A</v>
          </cell>
          <cell r="AW93" t="str">
            <v>Green</v>
          </cell>
          <cell r="AX93" t="str">
            <v>Amber</v>
          </cell>
          <cell r="AY93" t="str">
            <v>Green</v>
          </cell>
          <cell r="AZ93" t="str">
            <v>Amber</v>
          </cell>
          <cell r="BA93" t="str">
            <v>Green</v>
          </cell>
          <cell r="BB93" t="str">
            <v>Amber</v>
          </cell>
          <cell r="BC93" t="str">
            <v>Amber</v>
          </cell>
          <cell r="BD93" t="str">
            <v>Green</v>
          </cell>
          <cell r="BE93" t="str">
            <v>Green</v>
          </cell>
          <cell r="BF93" t="str">
            <v>Green</v>
          </cell>
          <cell r="BG93" t="str">
            <v>Green</v>
          </cell>
          <cell r="BH93" t="str">
            <v>Amber</v>
          </cell>
          <cell r="BI93" t="str">
            <v>Green</v>
          </cell>
          <cell r="BJ93" t="str">
            <v>Green</v>
          </cell>
          <cell r="BK93" t="str">
            <v>Green</v>
          </cell>
          <cell r="BL93" t="str">
            <v>Amber</v>
          </cell>
          <cell r="BM93" t="str">
            <v>Amber</v>
          </cell>
          <cell r="BN93" t="str">
            <v>Amber</v>
          </cell>
          <cell r="BO93" t="str">
            <v>Amber</v>
          </cell>
          <cell r="BP93" t="str">
            <v>Amber</v>
          </cell>
          <cell r="BQ93" t="str">
            <v>N/A</v>
          </cell>
          <cell r="BR93" t="str">
            <v>Green</v>
          </cell>
          <cell r="BS93" t="str">
            <v>N/A</v>
          </cell>
          <cell r="BT93" t="str">
            <v>Green</v>
          </cell>
          <cell r="BU93" t="str">
            <v>N/A</v>
          </cell>
          <cell r="BV93" t="str">
            <v>Green</v>
          </cell>
          <cell r="BW93" t="str">
            <v>Green</v>
          </cell>
          <cell r="BX93" t="str">
            <v>Green</v>
          </cell>
          <cell r="BY93" t="str">
            <v>Green</v>
          </cell>
          <cell r="BZ93" t="str">
            <v>Green</v>
          </cell>
          <cell r="CA93" t="str">
            <v>Amber</v>
          </cell>
          <cell r="CB93" t="str">
            <v>Green</v>
          </cell>
          <cell r="CC93" t="str">
            <v>Amber</v>
          </cell>
          <cell r="CD93" t="str">
            <v>Green</v>
          </cell>
          <cell r="CE93" t="str">
            <v>Amber</v>
          </cell>
          <cell r="CF93" t="str">
            <v>Green</v>
          </cell>
          <cell r="CG93" t="str">
            <v>Amber</v>
          </cell>
          <cell r="CH93" t="str">
            <v>Red</v>
          </cell>
          <cell r="CI93" t="str">
            <v>Amber</v>
          </cell>
          <cell r="CJ93" t="str">
            <v>Green</v>
          </cell>
          <cell r="CK93" t="str">
            <v>Green</v>
          </cell>
          <cell r="CL93" t="str">
            <v>Amber</v>
          </cell>
          <cell r="CM93" t="str">
            <v>N/A</v>
          </cell>
          <cell r="CN93" t="str">
            <v>Green</v>
          </cell>
          <cell r="CO93" t="str">
            <v>Green</v>
          </cell>
          <cell r="CP93" t="str">
            <v>Amber</v>
          </cell>
          <cell r="CQ93" t="str">
            <v>N/A</v>
          </cell>
          <cell r="CR93" t="str">
            <v>Green</v>
          </cell>
          <cell r="CS93" t="str">
            <v>Amber</v>
          </cell>
          <cell r="CT93" t="str">
            <v>Amber</v>
          </cell>
          <cell r="CU93" t="str">
            <v>Green</v>
          </cell>
          <cell r="CV93" t="str">
            <v>N/A</v>
          </cell>
          <cell r="CW93" t="str">
            <v>N/A</v>
          </cell>
          <cell r="CX93" t="str">
            <v>Green</v>
          </cell>
          <cell r="CY93" t="str">
            <v>Red</v>
          </cell>
          <cell r="CZ93" t="str">
            <v>Green</v>
          </cell>
          <cell r="DA93" t="str">
            <v>Green</v>
          </cell>
          <cell r="DB93" t="str">
            <v>Green</v>
          </cell>
          <cell r="DC93" t="str">
            <v>Green</v>
          </cell>
          <cell r="DD93" t="str">
            <v>Green</v>
          </cell>
          <cell r="DE93" t="str">
            <v>Red</v>
          </cell>
          <cell r="DF93" t="str">
            <v>N/A</v>
          </cell>
          <cell r="DG93" t="str">
            <v>Green</v>
          </cell>
          <cell r="DH93" t="str">
            <v>Green</v>
          </cell>
          <cell r="DI93" t="str">
            <v>Amber</v>
          </cell>
          <cell r="DJ93" t="str">
            <v>Amber</v>
          </cell>
          <cell r="DK93" t="str">
            <v>Amber</v>
          </cell>
          <cell r="DL93" t="str">
            <v>Green</v>
          </cell>
          <cell r="DM93" t="str">
            <v>Green</v>
          </cell>
          <cell r="DN93" t="str">
            <v>Amber</v>
          </cell>
          <cell r="DO93" t="str">
            <v>Amber</v>
          </cell>
          <cell r="DP93" t="str">
            <v>Amber</v>
          </cell>
          <cell r="DQ93" t="str">
            <v>Green</v>
          </cell>
          <cell r="DR93" t="str">
            <v>Amber</v>
          </cell>
          <cell r="DS93" t="str">
            <v>Amber</v>
          </cell>
          <cell r="DT93" t="str">
            <v>Green</v>
          </cell>
          <cell r="DU93" t="str">
            <v>Red</v>
          </cell>
          <cell r="DV93" t="str">
            <v>Green</v>
          </cell>
          <cell r="DW93" t="str">
            <v>N/A</v>
          </cell>
          <cell r="DX93" t="str">
            <v>Amber</v>
          </cell>
          <cell r="DY93" t="str">
            <v>Green</v>
          </cell>
          <cell r="DZ93" t="str">
            <v>Green</v>
          </cell>
          <cell r="EA93" t="str">
            <v>Red</v>
          </cell>
          <cell r="EB93" t="str">
            <v>Red</v>
          </cell>
          <cell r="EC93" t="str">
            <v>Green</v>
          </cell>
          <cell r="ED93" t="str">
            <v>N/A</v>
          </cell>
          <cell r="EE93" t="str">
            <v>Green</v>
          </cell>
          <cell r="EF93" t="str">
            <v>Green</v>
          </cell>
          <cell r="EG93" t="str">
            <v>Green</v>
          </cell>
          <cell r="EH93" t="str">
            <v>Green</v>
          </cell>
          <cell r="EI93" t="str">
            <v>Amber</v>
          </cell>
          <cell r="EJ93" t="str">
            <v>Green</v>
          </cell>
        </row>
        <row r="94">
          <cell r="B94" t="str">
            <v>N/A</v>
          </cell>
          <cell r="C94" t="str">
            <v>Green</v>
          </cell>
          <cell r="D94" t="str">
            <v>Green</v>
          </cell>
          <cell r="E94" t="str">
            <v>N/A</v>
          </cell>
          <cell r="F94" t="str">
            <v>Green</v>
          </cell>
          <cell r="G94" t="str">
            <v>Green</v>
          </cell>
          <cell r="H94" t="str">
            <v>Amber</v>
          </cell>
          <cell r="I94" t="str">
            <v>Green</v>
          </cell>
          <cell r="J94" t="str">
            <v>Green</v>
          </cell>
          <cell r="K94" t="str">
            <v>N/A</v>
          </cell>
          <cell r="L94" t="str">
            <v>Amber</v>
          </cell>
          <cell r="M94" t="str">
            <v>Green</v>
          </cell>
          <cell r="N94" t="str">
            <v>Green</v>
          </cell>
          <cell r="O94" t="str">
            <v>Green</v>
          </cell>
          <cell r="P94" t="str">
            <v>Green</v>
          </cell>
          <cell r="Q94" t="str">
            <v>Green</v>
          </cell>
          <cell r="R94" t="str">
            <v>Green</v>
          </cell>
          <cell r="S94" t="str">
            <v>Green</v>
          </cell>
          <cell r="T94" t="str">
            <v>N/A</v>
          </cell>
          <cell r="U94" t="str">
            <v>Amber</v>
          </cell>
          <cell r="V94" t="str">
            <v>Green</v>
          </cell>
          <cell r="W94" t="str">
            <v>Green</v>
          </cell>
          <cell r="X94" t="str">
            <v>Green</v>
          </cell>
          <cell r="Y94" t="str">
            <v>Green</v>
          </cell>
          <cell r="Z94" t="str">
            <v>Amber</v>
          </cell>
          <cell r="AA94" t="str">
            <v>Green</v>
          </cell>
          <cell r="AB94" t="str">
            <v>Green</v>
          </cell>
          <cell r="AC94" t="str">
            <v>Green</v>
          </cell>
          <cell r="AD94" t="str">
            <v>Amber</v>
          </cell>
          <cell r="AE94" t="str">
            <v>Green</v>
          </cell>
          <cell r="AF94" t="str">
            <v>Green</v>
          </cell>
          <cell r="AG94" t="str">
            <v>Amber</v>
          </cell>
          <cell r="AH94" t="str">
            <v>N/A</v>
          </cell>
          <cell r="AI94" t="str">
            <v>N/A</v>
          </cell>
          <cell r="AJ94" t="str">
            <v xml:space="preserve">Green </v>
          </cell>
          <cell r="AK94" t="str">
            <v>N/A</v>
          </cell>
          <cell r="AL94" t="str">
            <v>Amber</v>
          </cell>
          <cell r="AM94" t="str">
            <v>N/A</v>
          </cell>
          <cell r="AN94" t="str">
            <v xml:space="preserve">Green </v>
          </cell>
          <cell r="AO94" t="str">
            <v>N/A</v>
          </cell>
          <cell r="AP94" t="str">
            <v xml:space="preserve">Green </v>
          </cell>
          <cell r="AQ94" t="str">
            <v>N/A</v>
          </cell>
          <cell r="AR94" t="str">
            <v>N/A</v>
          </cell>
          <cell r="AS94" t="str">
            <v xml:space="preserve">Green </v>
          </cell>
          <cell r="AT94" t="str">
            <v xml:space="preserve">Green </v>
          </cell>
          <cell r="AU94" t="str">
            <v>n/a</v>
          </cell>
          <cell r="AV94" t="str">
            <v>n/a</v>
          </cell>
          <cell r="AW94" t="str">
            <v>Green</v>
          </cell>
          <cell r="AX94" t="str">
            <v>Amber</v>
          </cell>
          <cell r="AY94" t="str">
            <v>Green</v>
          </cell>
          <cell r="AZ94" t="str">
            <v>Amber</v>
          </cell>
          <cell r="BA94" t="str">
            <v>Green</v>
          </cell>
          <cell r="BB94" t="str">
            <v>Amber</v>
          </cell>
          <cell r="BC94" t="str">
            <v>Green</v>
          </cell>
          <cell r="BD94" t="str">
            <v>Green</v>
          </cell>
          <cell r="BE94" t="str">
            <v>Green</v>
          </cell>
          <cell r="BF94" t="str">
            <v>Green</v>
          </cell>
          <cell r="BG94" t="str">
            <v>Green</v>
          </cell>
          <cell r="BH94" t="str">
            <v>Green</v>
          </cell>
          <cell r="BI94" t="str">
            <v>Green</v>
          </cell>
          <cell r="BJ94" t="str">
            <v>Green</v>
          </cell>
          <cell r="BK94" t="str">
            <v>Green</v>
          </cell>
          <cell r="BL94" t="str">
            <v>Green</v>
          </cell>
          <cell r="BM94" t="str">
            <v>Green</v>
          </cell>
          <cell r="BN94" t="str">
            <v>Green</v>
          </cell>
          <cell r="BO94" t="str">
            <v>Green</v>
          </cell>
          <cell r="BP94" t="str">
            <v>Green</v>
          </cell>
          <cell r="BQ94" t="str">
            <v>N/A</v>
          </cell>
          <cell r="BR94" t="str">
            <v>Green</v>
          </cell>
          <cell r="BS94" t="str">
            <v>N/A</v>
          </cell>
          <cell r="BT94" t="str">
            <v>Green</v>
          </cell>
          <cell r="BU94" t="str">
            <v>N/A</v>
          </cell>
          <cell r="BV94" t="str">
            <v>Green</v>
          </cell>
          <cell r="BW94" t="str">
            <v>Green</v>
          </cell>
          <cell r="BX94" t="str">
            <v>Green</v>
          </cell>
          <cell r="BY94" t="str">
            <v>Green</v>
          </cell>
          <cell r="BZ94" t="str">
            <v>Green</v>
          </cell>
          <cell r="CA94" t="str">
            <v>Green</v>
          </cell>
          <cell r="CB94" t="str">
            <v>Green</v>
          </cell>
          <cell r="CC94" t="str">
            <v>Green</v>
          </cell>
          <cell r="CD94" t="str">
            <v>Green</v>
          </cell>
          <cell r="CE94" t="str">
            <v>Amber</v>
          </cell>
          <cell r="CF94" t="str">
            <v>Green</v>
          </cell>
          <cell r="CG94" t="str">
            <v>Amber</v>
          </cell>
          <cell r="CH94" t="str">
            <v>Amber</v>
          </cell>
          <cell r="CI94" t="str">
            <v>Amber</v>
          </cell>
          <cell r="CJ94" t="str">
            <v>Green</v>
          </cell>
          <cell r="CK94" t="str">
            <v>Green</v>
          </cell>
          <cell r="CL94" t="str">
            <v>Green</v>
          </cell>
          <cell r="CM94" t="str">
            <v>N/A</v>
          </cell>
          <cell r="CN94" t="str">
            <v>Green</v>
          </cell>
          <cell r="CO94" t="str">
            <v>Green</v>
          </cell>
          <cell r="CP94" t="str">
            <v>Green</v>
          </cell>
          <cell r="CQ94" t="str">
            <v>N/A</v>
          </cell>
          <cell r="CR94" t="str">
            <v>Green</v>
          </cell>
          <cell r="CS94" t="str">
            <v>Green</v>
          </cell>
          <cell r="CT94" t="str">
            <v>Amber</v>
          </cell>
          <cell r="CU94" t="str">
            <v>Green</v>
          </cell>
          <cell r="CV94" t="str">
            <v>N/A</v>
          </cell>
          <cell r="CW94" t="str">
            <v>N/A</v>
          </cell>
          <cell r="CX94" t="str">
            <v>Green</v>
          </cell>
          <cell r="CY94" t="str">
            <v>Red</v>
          </cell>
          <cell r="CZ94" t="str">
            <v>Green</v>
          </cell>
          <cell r="DA94" t="str">
            <v>Green</v>
          </cell>
          <cell r="DB94" t="str">
            <v>Green</v>
          </cell>
          <cell r="DC94" t="str">
            <v>Green</v>
          </cell>
          <cell r="DD94" t="str">
            <v>Green</v>
          </cell>
          <cell r="DE94" t="str">
            <v>Red</v>
          </cell>
          <cell r="DF94" t="str">
            <v>N/A</v>
          </cell>
          <cell r="DG94" t="str">
            <v>Green</v>
          </cell>
          <cell r="DH94" t="str">
            <v>Green</v>
          </cell>
          <cell r="DI94" t="str">
            <v>Green</v>
          </cell>
          <cell r="DJ94" t="str">
            <v>Green</v>
          </cell>
          <cell r="DK94" t="str">
            <v>Green</v>
          </cell>
          <cell r="DL94" t="str">
            <v>Green</v>
          </cell>
          <cell r="DM94" t="str">
            <v>Green</v>
          </cell>
          <cell r="DN94" t="str">
            <v>Amber</v>
          </cell>
          <cell r="DO94" t="str">
            <v>Green</v>
          </cell>
          <cell r="DP94" t="str">
            <v>Amber</v>
          </cell>
          <cell r="DQ94" t="str">
            <v>Amber</v>
          </cell>
          <cell r="DR94" t="str">
            <v>Amber</v>
          </cell>
          <cell r="DS94" t="str">
            <v>Green</v>
          </cell>
          <cell r="DT94" t="str">
            <v>Green</v>
          </cell>
          <cell r="DU94" t="str">
            <v>Red</v>
          </cell>
          <cell r="DV94" t="str">
            <v>Green</v>
          </cell>
          <cell r="DW94" t="str">
            <v>N/A</v>
          </cell>
          <cell r="DX94" t="str">
            <v>Amber</v>
          </cell>
          <cell r="DY94" t="str">
            <v>Amber</v>
          </cell>
          <cell r="DZ94" t="str">
            <v>Green</v>
          </cell>
          <cell r="EA94" t="str">
            <v>Amber</v>
          </cell>
          <cell r="EB94" t="str">
            <v>Amber</v>
          </cell>
          <cell r="EC94" t="str">
            <v>Green</v>
          </cell>
          <cell r="ED94" t="str">
            <v>N/A</v>
          </cell>
          <cell r="EE94" t="str">
            <v>Green</v>
          </cell>
          <cell r="EF94" t="str">
            <v>Green</v>
          </cell>
          <cell r="EG94" t="str">
            <v>Green</v>
          </cell>
          <cell r="EH94" t="str">
            <v>Green</v>
          </cell>
          <cell r="EI94" t="str">
            <v>Green</v>
          </cell>
          <cell r="EJ94" t="str">
            <v>Green</v>
          </cell>
        </row>
        <row r="95">
          <cell r="B95" t="str">
            <v>N/A</v>
          </cell>
          <cell r="C95" t="str">
            <v>N/A</v>
          </cell>
          <cell r="D95" t="str">
            <v>Green</v>
          </cell>
          <cell r="E95" t="str">
            <v>Green</v>
          </cell>
          <cell r="F95" t="str">
            <v>Green</v>
          </cell>
          <cell r="G95" t="str">
            <v>N/A</v>
          </cell>
          <cell r="H95" t="str">
            <v>Amber</v>
          </cell>
          <cell r="I95" t="str">
            <v>Green</v>
          </cell>
          <cell r="J95" t="str">
            <v>Green</v>
          </cell>
          <cell r="K95" t="str">
            <v>Green</v>
          </cell>
          <cell r="L95" t="str">
            <v>Amber</v>
          </cell>
          <cell r="M95" t="str">
            <v>N/A</v>
          </cell>
          <cell r="N95" t="str">
            <v>Amber</v>
          </cell>
          <cell r="O95" t="str">
            <v>Green</v>
          </cell>
          <cell r="P95" t="str">
            <v>Amber</v>
          </cell>
          <cell r="Q95" t="str">
            <v>Green</v>
          </cell>
          <cell r="R95" t="str">
            <v>Green</v>
          </cell>
          <cell r="S95" t="str">
            <v>Green</v>
          </cell>
          <cell r="T95" t="str">
            <v>Green</v>
          </cell>
          <cell r="U95" t="str">
            <v>Green</v>
          </cell>
          <cell r="V95" t="str">
            <v>Green</v>
          </cell>
          <cell r="W95" t="str">
            <v>N/A</v>
          </cell>
          <cell r="X95" t="str">
            <v>Green</v>
          </cell>
          <cell r="Y95" t="str">
            <v>Amber</v>
          </cell>
          <cell r="Z95" t="str">
            <v>N/A</v>
          </cell>
          <cell r="AA95" t="str">
            <v>Green</v>
          </cell>
          <cell r="AB95" t="str">
            <v>Green</v>
          </cell>
          <cell r="AC95" t="str">
            <v>Green</v>
          </cell>
          <cell r="AD95" t="str">
            <v>Amber</v>
          </cell>
          <cell r="AE95" t="str">
            <v>Green</v>
          </cell>
          <cell r="AF95" t="str">
            <v>Green</v>
          </cell>
          <cell r="AG95" t="str">
            <v>Amber</v>
          </cell>
          <cell r="AH95" t="str">
            <v>Amber</v>
          </cell>
          <cell r="AI95" t="str">
            <v xml:space="preserve">Green </v>
          </cell>
          <cell r="AJ95" t="str">
            <v>N/A</v>
          </cell>
          <cell r="AK95" t="str">
            <v>N/A</v>
          </cell>
          <cell r="AL95" t="str">
            <v>Amber</v>
          </cell>
          <cell r="AM95" t="str">
            <v>Amber</v>
          </cell>
          <cell r="AN95" t="str">
            <v xml:space="preserve">Green </v>
          </cell>
          <cell r="AO95" t="str">
            <v xml:space="preserve">Green </v>
          </cell>
          <cell r="AP95" t="str">
            <v xml:space="preserve">Green </v>
          </cell>
          <cell r="AQ95" t="str">
            <v>Amber</v>
          </cell>
          <cell r="AR95" t="str">
            <v xml:space="preserve">Green </v>
          </cell>
          <cell r="AS95" t="str">
            <v xml:space="preserve">Green </v>
          </cell>
          <cell r="AT95" t="str">
            <v>N/A</v>
          </cell>
          <cell r="AU95" t="str">
            <v>Amber</v>
          </cell>
          <cell r="AV95" t="str">
            <v xml:space="preserve">Green </v>
          </cell>
          <cell r="AW95" t="str">
            <v>Green</v>
          </cell>
          <cell r="AX95" t="str">
            <v>Green</v>
          </cell>
          <cell r="AY95" t="str">
            <v>Green</v>
          </cell>
          <cell r="AZ95" t="str">
            <v>Green</v>
          </cell>
          <cell r="BA95" t="str">
            <v>Green</v>
          </cell>
          <cell r="BB95" t="str">
            <v>N/A</v>
          </cell>
          <cell r="BC95" t="str">
            <v>Green</v>
          </cell>
          <cell r="BD95" t="str">
            <v>Green</v>
          </cell>
          <cell r="BE95" t="str">
            <v>Green</v>
          </cell>
          <cell r="BF95" t="str">
            <v>Green</v>
          </cell>
          <cell r="BG95" t="str">
            <v>Green</v>
          </cell>
          <cell r="BH95" t="str">
            <v>Amber</v>
          </cell>
          <cell r="BI95" t="str">
            <v>Green</v>
          </cell>
          <cell r="BJ95" t="str">
            <v>Green</v>
          </cell>
          <cell r="BK95" t="str">
            <v>Amber</v>
          </cell>
          <cell r="BL95" t="str">
            <v>Amber</v>
          </cell>
          <cell r="BM95" t="str">
            <v>N/A</v>
          </cell>
          <cell r="BN95" t="str">
            <v>N/A</v>
          </cell>
          <cell r="BO95" t="str">
            <v>Amber</v>
          </cell>
          <cell r="BP95" t="str">
            <v>Amber</v>
          </cell>
          <cell r="BQ95" t="str">
            <v>N/A</v>
          </cell>
          <cell r="BR95" t="str">
            <v>Green</v>
          </cell>
          <cell r="BS95" t="str">
            <v>N/A</v>
          </cell>
          <cell r="BT95" t="str">
            <v>N/A</v>
          </cell>
          <cell r="BU95" t="str">
            <v>Amber</v>
          </cell>
          <cell r="BV95" t="str">
            <v>N/A</v>
          </cell>
          <cell r="BW95" t="str">
            <v>N/A</v>
          </cell>
          <cell r="BX95" t="str">
            <v>N/A</v>
          </cell>
          <cell r="BY95" t="str">
            <v>Green</v>
          </cell>
          <cell r="BZ95" t="str">
            <v>Green</v>
          </cell>
          <cell r="CA95" t="str">
            <v>Green</v>
          </cell>
          <cell r="CB95" t="str">
            <v>Green</v>
          </cell>
          <cell r="CC95" t="str">
            <v>Amber</v>
          </cell>
          <cell r="CD95" t="str">
            <v>Green</v>
          </cell>
          <cell r="CE95" t="str">
            <v>Amber</v>
          </cell>
          <cell r="CF95" t="str">
            <v>Amber</v>
          </cell>
          <cell r="CG95" t="str">
            <v>Amber</v>
          </cell>
          <cell r="CH95" t="str">
            <v>N/A</v>
          </cell>
          <cell r="CI95" t="str">
            <v>Amber</v>
          </cell>
          <cell r="CJ95" t="str">
            <v>N/A</v>
          </cell>
          <cell r="CK95" t="str">
            <v>Green</v>
          </cell>
          <cell r="CL95" t="str">
            <v>Amber</v>
          </cell>
          <cell r="CM95" t="str">
            <v>Red</v>
          </cell>
          <cell r="CN95" t="str">
            <v>Green</v>
          </cell>
          <cell r="CO95" t="str">
            <v>Amber</v>
          </cell>
          <cell r="CP95" t="str">
            <v>Amber</v>
          </cell>
          <cell r="CQ95" t="str">
            <v>Amber</v>
          </cell>
          <cell r="CR95" t="str">
            <v>Amber</v>
          </cell>
          <cell r="CS95" t="str">
            <v>Green</v>
          </cell>
          <cell r="CT95" t="str">
            <v>Green</v>
          </cell>
          <cell r="CU95" t="str">
            <v>Green</v>
          </cell>
          <cell r="CV95" t="str">
            <v>Red</v>
          </cell>
          <cell r="CW95" t="str">
            <v>Amber</v>
          </cell>
          <cell r="CX95" t="str">
            <v>Green</v>
          </cell>
          <cell r="CY95" t="str">
            <v>Amber</v>
          </cell>
          <cell r="CZ95" t="str">
            <v>Green</v>
          </cell>
          <cell r="DA95" t="str">
            <v>Green</v>
          </cell>
          <cell r="DB95" t="str">
            <v>Green</v>
          </cell>
          <cell r="DC95" t="str">
            <v>Green</v>
          </cell>
          <cell r="DD95" t="str">
            <v>N/A</v>
          </cell>
          <cell r="DE95" t="str">
            <v>Red</v>
          </cell>
          <cell r="DF95" t="str">
            <v>Amber</v>
          </cell>
          <cell r="DG95" t="str">
            <v>Green</v>
          </cell>
          <cell r="DH95" t="str">
            <v>Green</v>
          </cell>
          <cell r="DI95" t="str">
            <v>Red</v>
          </cell>
          <cell r="DJ95" t="str">
            <v>Amber</v>
          </cell>
          <cell r="DK95" t="str">
            <v>Green</v>
          </cell>
          <cell r="DL95" t="str">
            <v>Green</v>
          </cell>
          <cell r="DM95" t="str">
            <v>Green</v>
          </cell>
          <cell r="DN95" t="str">
            <v>N/A</v>
          </cell>
          <cell r="DO95" t="str">
            <v>Amber</v>
          </cell>
          <cell r="DP95" t="str">
            <v>Amber</v>
          </cell>
          <cell r="DQ95" t="str">
            <v>Red</v>
          </cell>
          <cell r="DR95" t="str">
            <v>Amber</v>
          </cell>
          <cell r="DS95" t="str">
            <v>Green</v>
          </cell>
          <cell r="DT95" t="str">
            <v>Green</v>
          </cell>
          <cell r="DU95" t="str">
            <v>Amber</v>
          </cell>
          <cell r="DV95" t="str">
            <v>Amber</v>
          </cell>
          <cell r="DW95" t="str">
            <v>N/A</v>
          </cell>
          <cell r="DX95" t="str">
            <v>N/A</v>
          </cell>
          <cell r="DY95" t="str">
            <v>N/A</v>
          </cell>
          <cell r="DZ95" t="str">
            <v>Amber</v>
          </cell>
          <cell r="EA95" t="str">
            <v>Red</v>
          </cell>
          <cell r="EB95" t="str">
            <v>Red</v>
          </cell>
          <cell r="EC95" t="str">
            <v>Green</v>
          </cell>
          <cell r="ED95" t="str">
            <v>N/A</v>
          </cell>
          <cell r="EE95" t="str">
            <v>Green</v>
          </cell>
          <cell r="EF95" t="str">
            <v>N/A</v>
          </cell>
          <cell r="EG95" t="str">
            <v>N/A</v>
          </cell>
          <cell r="EH95" t="str">
            <v>N/A</v>
          </cell>
          <cell r="EI95" t="str">
            <v>Amber</v>
          </cell>
          <cell r="EJ95" t="str">
            <v>Green</v>
          </cell>
        </row>
        <row r="96">
          <cell r="B96" t="str">
            <v>N/A</v>
          </cell>
          <cell r="C96" t="str">
            <v>N/A</v>
          </cell>
          <cell r="D96" t="str">
            <v>Green</v>
          </cell>
          <cell r="E96" t="str">
            <v>Green</v>
          </cell>
          <cell r="F96" t="str">
            <v>Green</v>
          </cell>
          <cell r="G96" t="str">
            <v>N/A</v>
          </cell>
          <cell r="H96" t="str">
            <v>Amber</v>
          </cell>
          <cell r="I96" t="str">
            <v>Green</v>
          </cell>
          <cell r="J96" t="str">
            <v>Green</v>
          </cell>
          <cell r="K96" t="str">
            <v>N/A</v>
          </cell>
          <cell r="L96" t="str">
            <v>Green</v>
          </cell>
          <cell r="M96" t="str">
            <v>N/A</v>
          </cell>
          <cell r="N96" t="str">
            <v>Amber</v>
          </cell>
          <cell r="O96" t="str">
            <v>Green</v>
          </cell>
          <cell r="P96" t="str">
            <v>Green</v>
          </cell>
          <cell r="Q96" t="str">
            <v>Green</v>
          </cell>
          <cell r="R96" t="str">
            <v>Green</v>
          </cell>
          <cell r="S96" t="str">
            <v>Green</v>
          </cell>
          <cell r="T96" t="str">
            <v>Green</v>
          </cell>
          <cell r="U96" t="str">
            <v>Green</v>
          </cell>
          <cell r="V96" t="str">
            <v>Green</v>
          </cell>
          <cell r="W96" t="str">
            <v>N/A</v>
          </cell>
          <cell r="X96" t="str">
            <v>Green</v>
          </cell>
          <cell r="Y96" t="str">
            <v>Amber</v>
          </cell>
          <cell r="Z96" t="str">
            <v>N/A</v>
          </cell>
          <cell r="AA96" t="str">
            <v>Green</v>
          </cell>
          <cell r="AB96" t="str">
            <v>Green</v>
          </cell>
          <cell r="AC96" t="str">
            <v>Green</v>
          </cell>
          <cell r="AD96" t="str">
            <v>Amber</v>
          </cell>
          <cell r="AE96" t="str">
            <v>Green</v>
          </cell>
          <cell r="AF96" t="str">
            <v>Green</v>
          </cell>
          <cell r="AG96" t="str">
            <v>Amber</v>
          </cell>
          <cell r="AH96" t="str">
            <v xml:space="preserve">Green </v>
          </cell>
          <cell r="AI96" t="str">
            <v>Amber</v>
          </cell>
          <cell r="AJ96" t="str">
            <v>N/A</v>
          </cell>
          <cell r="AK96" t="str">
            <v>N/A</v>
          </cell>
          <cell r="AL96" t="str">
            <v>Red</v>
          </cell>
          <cell r="AM96" t="str">
            <v>Amber</v>
          </cell>
          <cell r="AN96" t="str">
            <v xml:space="preserve">Green </v>
          </cell>
          <cell r="AO96" t="str">
            <v>amber</v>
          </cell>
          <cell r="AP96" t="str">
            <v xml:space="preserve">Green </v>
          </cell>
          <cell r="AQ96" t="str">
            <v>Amber</v>
          </cell>
          <cell r="AR96" t="str">
            <v xml:space="preserve">Green </v>
          </cell>
          <cell r="AS96" t="str">
            <v xml:space="preserve">Green </v>
          </cell>
          <cell r="AT96" t="str">
            <v>N/A</v>
          </cell>
          <cell r="AU96" t="str">
            <v>Amber</v>
          </cell>
          <cell r="AV96" t="str">
            <v xml:space="preserve">Green </v>
          </cell>
          <cell r="AW96" t="str">
            <v>Green</v>
          </cell>
          <cell r="AX96" t="str">
            <v>Amber</v>
          </cell>
          <cell r="AY96" t="str">
            <v>Green</v>
          </cell>
          <cell r="AZ96" t="str">
            <v>Green</v>
          </cell>
          <cell r="BA96" t="str">
            <v>Green</v>
          </cell>
          <cell r="BB96" t="str">
            <v>N/A</v>
          </cell>
          <cell r="BC96" t="str">
            <v>Green</v>
          </cell>
          <cell r="BD96" t="str">
            <v>Green</v>
          </cell>
          <cell r="BE96" t="str">
            <v>Green</v>
          </cell>
          <cell r="BF96" t="str">
            <v>Green</v>
          </cell>
          <cell r="BG96" t="str">
            <v>Green</v>
          </cell>
          <cell r="BH96" t="str">
            <v>Amber</v>
          </cell>
          <cell r="BI96" t="str">
            <v>Green</v>
          </cell>
          <cell r="BJ96" t="str">
            <v>Green</v>
          </cell>
          <cell r="BK96" t="str">
            <v>Green</v>
          </cell>
          <cell r="BL96" t="str">
            <v>Green</v>
          </cell>
          <cell r="BM96" t="str">
            <v>N/A</v>
          </cell>
          <cell r="BN96" t="str">
            <v>Amber</v>
          </cell>
          <cell r="BO96" t="str">
            <v>Green</v>
          </cell>
          <cell r="BP96" t="str">
            <v>Green</v>
          </cell>
          <cell r="BQ96" t="str">
            <v>N/A</v>
          </cell>
          <cell r="BR96" t="str">
            <v>Green</v>
          </cell>
          <cell r="BS96" t="str">
            <v>N/A</v>
          </cell>
          <cell r="BT96" t="str">
            <v>N/A</v>
          </cell>
          <cell r="BU96" t="str">
            <v>Amber</v>
          </cell>
          <cell r="BV96" t="str">
            <v>N/A</v>
          </cell>
          <cell r="BW96" t="str">
            <v>N/A</v>
          </cell>
          <cell r="BX96" t="str">
            <v>N/A</v>
          </cell>
          <cell r="BY96" t="str">
            <v>Green</v>
          </cell>
          <cell r="BZ96" t="str">
            <v>Green</v>
          </cell>
          <cell r="CA96" t="str">
            <v>Green</v>
          </cell>
          <cell r="CB96" t="str">
            <v>Green</v>
          </cell>
          <cell r="CC96" t="str">
            <v>Green</v>
          </cell>
          <cell r="CD96" t="str">
            <v>Green</v>
          </cell>
          <cell r="CE96" t="str">
            <v>Amber</v>
          </cell>
          <cell r="CF96" t="str">
            <v>Amber</v>
          </cell>
          <cell r="CG96" t="str">
            <v>Amber</v>
          </cell>
          <cell r="CH96" t="str">
            <v>N/A</v>
          </cell>
          <cell r="CI96" t="str">
            <v>Amber</v>
          </cell>
          <cell r="CJ96" t="str">
            <v>N/A</v>
          </cell>
          <cell r="CK96" t="str">
            <v>Green</v>
          </cell>
          <cell r="CL96" t="str">
            <v>Green</v>
          </cell>
          <cell r="CM96" t="str">
            <v>Amber</v>
          </cell>
          <cell r="CN96" t="str">
            <v>Green</v>
          </cell>
          <cell r="CO96" t="str">
            <v>Amber</v>
          </cell>
          <cell r="CP96" t="str">
            <v>Green</v>
          </cell>
          <cell r="CQ96" t="str">
            <v>Amber</v>
          </cell>
          <cell r="CR96" t="str">
            <v>Green</v>
          </cell>
          <cell r="CS96" t="str">
            <v>Green</v>
          </cell>
          <cell r="CT96" t="str">
            <v>Green</v>
          </cell>
          <cell r="CU96" t="str">
            <v>Green</v>
          </cell>
          <cell r="CV96" t="str">
            <v>Amber</v>
          </cell>
          <cell r="CW96" t="str">
            <v>Amber</v>
          </cell>
          <cell r="CX96" t="str">
            <v>Green</v>
          </cell>
          <cell r="CY96" t="str">
            <v>Red</v>
          </cell>
          <cell r="CZ96" t="str">
            <v>Green</v>
          </cell>
          <cell r="DA96" t="str">
            <v>Green</v>
          </cell>
          <cell r="DB96" t="str">
            <v>Green</v>
          </cell>
          <cell r="DC96" t="str">
            <v>Green</v>
          </cell>
          <cell r="DD96" t="str">
            <v>N/A</v>
          </cell>
          <cell r="DE96" t="str">
            <v>Red</v>
          </cell>
          <cell r="DF96" t="str">
            <v>Green</v>
          </cell>
          <cell r="DG96" t="str">
            <v>Green</v>
          </cell>
          <cell r="DH96" t="str">
            <v>Green</v>
          </cell>
          <cell r="DI96" t="str">
            <v>Amber</v>
          </cell>
          <cell r="DJ96" t="str">
            <v>Amber</v>
          </cell>
          <cell r="DK96" t="str">
            <v>Green</v>
          </cell>
          <cell r="DL96" t="str">
            <v>Green</v>
          </cell>
          <cell r="DM96" t="str">
            <v>Green</v>
          </cell>
          <cell r="DN96" t="str">
            <v>N/A</v>
          </cell>
          <cell r="DO96" t="str">
            <v>Green</v>
          </cell>
          <cell r="DP96" t="str">
            <v>Amber</v>
          </cell>
          <cell r="DQ96" t="str">
            <v>Amber</v>
          </cell>
          <cell r="DR96" t="str">
            <v>Amber</v>
          </cell>
          <cell r="DS96" t="str">
            <v>Green</v>
          </cell>
          <cell r="DT96" t="str">
            <v>Green</v>
          </cell>
          <cell r="DU96" t="str">
            <v>Amber</v>
          </cell>
          <cell r="DV96" t="str">
            <v>Amber</v>
          </cell>
          <cell r="DW96" t="str">
            <v>N/A</v>
          </cell>
          <cell r="DX96" t="str">
            <v>N/A</v>
          </cell>
          <cell r="DY96" t="str">
            <v>N/A</v>
          </cell>
          <cell r="DZ96" t="str">
            <v>Green</v>
          </cell>
          <cell r="EA96" t="str">
            <v>Amber</v>
          </cell>
          <cell r="EB96" t="str">
            <v>Amber</v>
          </cell>
          <cell r="EC96" t="str">
            <v>Green</v>
          </cell>
          <cell r="ED96" t="str">
            <v>N/A</v>
          </cell>
          <cell r="EE96" t="str">
            <v>Green</v>
          </cell>
          <cell r="EF96" t="str">
            <v>N/A</v>
          </cell>
          <cell r="EG96" t="str">
            <v>N/A</v>
          </cell>
          <cell r="EH96" t="str">
            <v>N/A</v>
          </cell>
          <cell r="EI96" t="str">
            <v>Green</v>
          </cell>
          <cell r="EJ96" t="str">
            <v>Green</v>
          </cell>
        </row>
        <row r="97">
          <cell r="B97" t="str">
            <v>Green</v>
          </cell>
          <cell r="C97" t="str">
            <v>Green</v>
          </cell>
          <cell r="D97" t="str">
            <v>Green</v>
          </cell>
          <cell r="E97" t="str">
            <v>N/A</v>
          </cell>
          <cell r="F97" t="str">
            <v>Green</v>
          </cell>
          <cell r="G97" t="str">
            <v>Green</v>
          </cell>
          <cell r="H97" t="str">
            <v>Green</v>
          </cell>
          <cell r="I97" t="str">
            <v>Green</v>
          </cell>
          <cell r="J97" t="str">
            <v>Green</v>
          </cell>
          <cell r="K97" t="str">
            <v>Green</v>
          </cell>
          <cell r="L97" t="str">
            <v>Amber</v>
          </cell>
          <cell r="M97" t="str">
            <v>N/A</v>
          </cell>
          <cell r="N97" t="str">
            <v>N/A</v>
          </cell>
          <cell r="O97" t="str">
            <v>Green</v>
          </cell>
          <cell r="P97" t="str">
            <v>Amber</v>
          </cell>
          <cell r="Q97" t="str">
            <v>Green</v>
          </cell>
          <cell r="R97" t="str">
            <v>Green</v>
          </cell>
          <cell r="S97" t="str">
            <v>Green</v>
          </cell>
          <cell r="T97" t="str">
            <v>Green</v>
          </cell>
          <cell r="U97" t="str">
            <v>Green</v>
          </cell>
          <cell r="V97" t="str">
            <v>Green</v>
          </cell>
          <cell r="W97" t="str">
            <v>Green</v>
          </cell>
          <cell r="X97" t="str">
            <v>Green</v>
          </cell>
          <cell r="Y97" t="str">
            <v>Green</v>
          </cell>
          <cell r="Z97" t="str">
            <v>Amber</v>
          </cell>
          <cell r="AA97" t="str">
            <v>Green</v>
          </cell>
          <cell r="AB97" t="str">
            <v>Green</v>
          </cell>
          <cell r="AC97" t="str">
            <v>Green</v>
          </cell>
          <cell r="AD97" t="str">
            <v>Green</v>
          </cell>
          <cell r="AE97" t="str">
            <v>Green</v>
          </cell>
          <cell r="AF97" t="str">
            <v>Green</v>
          </cell>
          <cell r="AG97" t="str">
            <v>Amber</v>
          </cell>
          <cell r="AH97" t="str">
            <v>N/A</v>
          </cell>
          <cell r="AI97" t="str">
            <v xml:space="preserve">Green </v>
          </cell>
          <cell r="AJ97" t="str">
            <v xml:space="preserve">Green </v>
          </cell>
          <cell r="AK97" t="str">
            <v>N/A</v>
          </cell>
          <cell r="AL97" t="str">
            <v xml:space="preserve">Green </v>
          </cell>
          <cell r="AM97" t="str">
            <v>N/A</v>
          </cell>
          <cell r="AN97" t="str">
            <v xml:space="preserve">Green </v>
          </cell>
          <cell r="AO97" t="str">
            <v>N/A</v>
          </cell>
          <cell r="AP97" t="str">
            <v xml:space="preserve">Green </v>
          </cell>
          <cell r="AQ97" t="str">
            <v>Amber</v>
          </cell>
          <cell r="AR97" t="str">
            <v xml:space="preserve">Green </v>
          </cell>
          <cell r="AS97" t="str">
            <v xml:space="preserve">Green </v>
          </cell>
          <cell r="AT97" t="str">
            <v>N/A</v>
          </cell>
          <cell r="AU97" t="str">
            <v>N/A</v>
          </cell>
          <cell r="AV97" t="str">
            <v>N/A</v>
          </cell>
          <cell r="AW97" t="str">
            <v>Green</v>
          </cell>
          <cell r="AX97" t="str">
            <v>Green</v>
          </cell>
          <cell r="AY97" t="str">
            <v>Green</v>
          </cell>
          <cell r="AZ97" t="str">
            <v>Green</v>
          </cell>
          <cell r="BA97" t="str">
            <v>Green</v>
          </cell>
          <cell r="BB97" t="str">
            <v>Green</v>
          </cell>
          <cell r="BC97" t="str">
            <v>Green</v>
          </cell>
          <cell r="BD97" t="str">
            <v>Green</v>
          </cell>
          <cell r="BE97" t="str">
            <v>Green</v>
          </cell>
          <cell r="BF97" t="str">
            <v>Green</v>
          </cell>
          <cell r="BG97" t="str">
            <v>Green</v>
          </cell>
          <cell r="BH97" t="str">
            <v>Green</v>
          </cell>
          <cell r="BI97" t="str">
            <v>Green</v>
          </cell>
          <cell r="BJ97" t="str">
            <v>Green</v>
          </cell>
          <cell r="BK97" t="str">
            <v>Green</v>
          </cell>
          <cell r="BL97" t="str">
            <v>Green</v>
          </cell>
          <cell r="BM97" t="str">
            <v>N/A</v>
          </cell>
          <cell r="BN97" t="str">
            <v>Amber</v>
          </cell>
          <cell r="BO97" t="str">
            <v>Green</v>
          </cell>
          <cell r="BP97" t="str">
            <v>Green</v>
          </cell>
          <cell r="BQ97" t="str">
            <v>Green</v>
          </cell>
          <cell r="BR97" t="str">
            <v>Green</v>
          </cell>
          <cell r="BS97" t="str">
            <v>Green</v>
          </cell>
          <cell r="BT97" t="str">
            <v>N/A</v>
          </cell>
          <cell r="BU97" t="str">
            <v>Green</v>
          </cell>
          <cell r="BV97" t="str">
            <v>N/A</v>
          </cell>
          <cell r="BW97" t="str">
            <v>N/A</v>
          </cell>
          <cell r="BX97" t="str">
            <v>N/A</v>
          </cell>
          <cell r="BY97" t="str">
            <v>Green</v>
          </cell>
          <cell r="BZ97" t="str">
            <v>Green</v>
          </cell>
          <cell r="CA97" t="str">
            <v>Green</v>
          </cell>
          <cell r="CB97" t="str">
            <v>Green</v>
          </cell>
          <cell r="CC97" t="str">
            <v>Green</v>
          </cell>
          <cell r="CD97" t="str">
            <v>Green</v>
          </cell>
          <cell r="CE97" t="str">
            <v>Green</v>
          </cell>
          <cell r="CF97" t="str">
            <v>Amber</v>
          </cell>
          <cell r="CG97" t="str">
            <v>Green</v>
          </cell>
          <cell r="CH97" t="str">
            <v>Green</v>
          </cell>
          <cell r="CI97" t="str">
            <v>Amber</v>
          </cell>
          <cell r="CJ97" t="str">
            <v>N/A</v>
          </cell>
          <cell r="CK97" t="str">
            <v>Green</v>
          </cell>
          <cell r="CL97" t="str">
            <v>Green</v>
          </cell>
          <cell r="CM97" t="str">
            <v>Green</v>
          </cell>
          <cell r="CN97" t="str">
            <v>Green</v>
          </cell>
          <cell r="CO97" t="str">
            <v>Green</v>
          </cell>
          <cell r="CP97" t="str">
            <v>Amber</v>
          </cell>
          <cell r="CQ97" t="str">
            <v>N/A</v>
          </cell>
          <cell r="CR97" t="str">
            <v>Green</v>
          </cell>
          <cell r="CS97" t="str">
            <v>N/A</v>
          </cell>
          <cell r="CT97" t="str">
            <v>Green</v>
          </cell>
          <cell r="CU97" t="str">
            <v>Green</v>
          </cell>
          <cell r="CV97" t="str">
            <v>Red</v>
          </cell>
          <cell r="CW97" t="str">
            <v>N/A</v>
          </cell>
          <cell r="CX97" t="str">
            <v>Green</v>
          </cell>
          <cell r="CY97" t="str">
            <v>Green</v>
          </cell>
          <cell r="CZ97" t="str">
            <v>Amber</v>
          </cell>
          <cell r="DA97" t="str">
            <v>Green</v>
          </cell>
          <cell r="DB97" t="str">
            <v>Green</v>
          </cell>
          <cell r="DC97" t="str">
            <v>Green</v>
          </cell>
          <cell r="DD97" t="str">
            <v>Green</v>
          </cell>
          <cell r="DE97" t="str">
            <v>Red</v>
          </cell>
          <cell r="DF97" t="str">
            <v>Amber</v>
          </cell>
          <cell r="DG97" t="str">
            <v>Green</v>
          </cell>
          <cell r="DH97" t="str">
            <v>Green</v>
          </cell>
          <cell r="DI97" t="str">
            <v>Amber</v>
          </cell>
          <cell r="DJ97" t="str">
            <v>Amber</v>
          </cell>
          <cell r="DK97" t="str">
            <v>Green</v>
          </cell>
          <cell r="DL97" t="str">
            <v>Green</v>
          </cell>
          <cell r="DM97" t="str">
            <v>Green</v>
          </cell>
          <cell r="DN97" t="str">
            <v>Green</v>
          </cell>
          <cell r="DO97" t="str">
            <v>N/A</v>
          </cell>
          <cell r="DP97" t="str">
            <v>Green</v>
          </cell>
          <cell r="DQ97" t="str">
            <v>Amber</v>
          </cell>
          <cell r="DR97" t="str">
            <v>Amber</v>
          </cell>
          <cell r="DS97" t="str">
            <v>Green</v>
          </cell>
          <cell r="DT97" t="str">
            <v>Green</v>
          </cell>
          <cell r="DU97" t="str">
            <v>Amber</v>
          </cell>
          <cell r="DV97" t="str">
            <v>Amber</v>
          </cell>
          <cell r="DW97" t="str">
            <v>Green</v>
          </cell>
          <cell r="DX97" t="str">
            <v>N/A</v>
          </cell>
          <cell r="DY97" t="str">
            <v>N/A</v>
          </cell>
          <cell r="DZ97" t="str">
            <v>Green</v>
          </cell>
          <cell r="EA97" t="str">
            <v>Amber</v>
          </cell>
          <cell r="EB97" t="str">
            <v>Amber</v>
          </cell>
          <cell r="EC97" t="str">
            <v>N/A</v>
          </cell>
          <cell r="ED97" t="str">
            <v>N/A</v>
          </cell>
          <cell r="EE97" t="str">
            <v>Green</v>
          </cell>
          <cell r="EF97" t="str">
            <v>Green</v>
          </cell>
          <cell r="EG97" t="str">
            <v>Green</v>
          </cell>
          <cell r="EH97" t="str">
            <v>Green</v>
          </cell>
          <cell r="EI97" t="str">
            <v>Amber</v>
          </cell>
          <cell r="EJ97" t="str">
            <v>N/A</v>
          </cell>
        </row>
        <row r="98">
          <cell r="B98" t="str">
            <v>Green</v>
          </cell>
          <cell r="C98" t="str">
            <v>Green</v>
          </cell>
          <cell r="D98" t="str">
            <v>Green</v>
          </cell>
          <cell r="E98" t="str">
            <v>N/A</v>
          </cell>
          <cell r="F98" t="str">
            <v>Green</v>
          </cell>
          <cell r="G98" t="str">
            <v>Green</v>
          </cell>
          <cell r="H98" t="str">
            <v>Green</v>
          </cell>
          <cell r="I98" t="str">
            <v>Green</v>
          </cell>
          <cell r="J98" t="str">
            <v>Green</v>
          </cell>
          <cell r="K98" t="str">
            <v>N/A</v>
          </cell>
          <cell r="L98" t="str">
            <v>Green</v>
          </cell>
          <cell r="M98" t="str">
            <v>N/A</v>
          </cell>
          <cell r="N98" t="str">
            <v>N/A</v>
          </cell>
          <cell r="O98" t="str">
            <v>Green</v>
          </cell>
          <cell r="P98" t="str">
            <v>Green</v>
          </cell>
          <cell r="Q98" t="str">
            <v>Green</v>
          </cell>
          <cell r="R98" t="str">
            <v>Green</v>
          </cell>
          <cell r="S98" t="str">
            <v>Green</v>
          </cell>
          <cell r="T98" t="str">
            <v>Green</v>
          </cell>
          <cell r="U98" t="str">
            <v>Green</v>
          </cell>
          <cell r="V98" t="str">
            <v>Green</v>
          </cell>
          <cell r="W98" t="str">
            <v>Green</v>
          </cell>
          <cell r="X98" t="str">
            <v>Green</v>
          </cell>
          <cell r="Y98" t="str">
            <v>Green</v>
          </cell>
          <cell r="Z98" t="str">
            <v>Green</v>
          </cell>
          <cell r="AA98" t="str">
            <v>Green</v>
          </cell>
          <cell r="AB98" t="str">
            <v>Green</v>
          </cell>
          <cell r="AC98" t="str">
            <v>Green</v>
          </cell>
          <cell r="AD98" t="str">
            <v>Green</v>
          </cell>
          <cell r="AE98" t="str">
            <v>Green</v>
          </cell>
          <cell r="AF98" t="str">
            <v>Green</v>
          </cell>
          <cell r="AG98" t="str">
            <v>Amber</v>
          </cell>
          <cell r="AH98" t="str">
            <v>N/A</v>
          </cell>
          <cell r="AI98" t="str">
            <v>Amber</v>
          </cell>
          <cell r="AJ98" t="str">
            <v xml:space="preserve">Green </v>
          </cell>
          <cell r="AK98" t="str">
            <v>N/A</v>
          </cell>
          <cell r="AL98" t="str">
            <v xml:space="preserve">Green </v>
          </cell>
          <cell r="AM98" t="str">
            <v>N/A</v>
          </cell>
          <cell r="AN98" t="str">
            <v xml:space="preserve">Green </v>
          </cell>
          <cell r="AO98" t="str">
            <v>N/A</v>
          </cell>
          <cell r="AP98" t="str">
            <v xml:space="preserve">Green </v>
          </cell>
          <cell r="AQ98" t="str">
            <v>Amber</v>
          </cell>
          <cell r="AR98" t="str">
            <v xml:space="preserve">Green </v>
          </cell>
          <cell r="AS98" t="str">
            <v xml:space="preserve">Green </v>
          </cell>
          <cell r="AT98" t="str">
            <v>N/A</v>
          </cell>
          <cell r="AU98" t="str">
            <v>N/A</v>
          </cell>
          <cell r="AV98" t="str">
            <v>N/A</v>
          </cell>
          <cell r="AW98" t="str">
            <v>Green</v>
          </cell>
          <cell r="AX98" t="str">
            <v>Amber</v>
          </cell>
          <cell r="AY98" t="str">
            <v>Green</v>
          </cell>
          <cell r="AZ98" t="str">
            <v>Green</v>
          </cell>
          <cell r="BA98" t="str">
            <v>Green</v>
          </cell>
          <cell r="BB98" t="str">
            <v>Green</v>
          </cell>
          <cell r="BC98" t="str">
            <v>Green</v>
          </cell>
          <cell r="BD98" t="str">
            <v>Green</v>
          </cell>
          <cell r="BE98" t="str">
            <v>Green</v>
          </cell>
          <cell r="BF98" t="str">
            <v>Green</v>
          </cell>
          <cell r="BG98" t="str">
            <v>Green</v>
          </cell>
          <cell r="BH98" t="str">
            <v>Green</v>
          </cell>
          <cell r="BI98" t="str">
            <v>Green</v>
          </cell>
          <cell r="BJ98" t="str">
            <v>Green</v>
          </cell>
          <cell r="BK98" t="str">
            <v>Green</v>
          </cell>
          <cell r="BL98" t="str">
            <v>Green</v>
          </cell>
          <cell r="BM98" t="str">
            <v>N/A</v>
          </cell>
          <cell r="BN98" t="str">
            <v>Green</v>
          </cell>
          <cell r="BO98" t="str">
            <v>Green</v>
          </cell>
          <cell r="BP98" t="str">
            <v>Green</v>
          </cell>
          <cell r="BQ98" t="str">
            <v>Green</v>
          </cell>
          <cell r="BR98" t="str">
            <v>Green</v>
          </cell>
          <cell r="BS98" t="str">
            <v>Green</v>
          </cell>
          <cell r="BT98" t="str">
            <v>N/A</v>
          </cell>
          <cell r="BU98" t="str">
            <v>Green</v>
          </cell>
          <cell r="BV98" t="str">
            <v>N/A</v>
          </cell>
          <cell r="BW98" t="str">
            <v>N/A</v>
          </cell>
          <cell r="BX98" t="str">
            <v>N/A</v>
          </cell>
          <cell r="BY98" t="str">
            <v>Green</v>
          </cell>
          <cell r="BZ98" t="str">
            <v>Green</v>
          </cell>
          <cell r="CA98" t="str">
            <v>Green</v>
          </cell>
          <cell r="CB98" t="str">
            <v>Green</v>
          </cell>
          <cell r="CC98" t="str">
            <v>Green</v>
          </cell>
          <cell r="CD98" t="str">
            <v>Green</v>
          </cell>
          <cell r="CE98" t="str">
            <v>Green</v>
          </cell>
          <cell r="CF98" t="str">
            <v>Amber</v>
          </cell>
          <cell r="CG98" t="str">
            <v>Green</v>
          </cell>
          <cell r="CH98" t="str">
            <v>Green</v>
          </cell>
          <cell r="CI98" t="str">
            <v>Amber</v>
          </cell>
          <cell r="CJ98" t="str">
            <v>N/A</v>
          </cell>
          <cell r="CK98" t="str">
            <v>Green</v>
          </cell>
          <cell r="CL98" t="str">
            <v>Green</v>
          </cell>
          <cell r="CM98" t="str">
            <v>Green</v>
          </cell>
          <cell r="CN98" t="str">
            <v>Green</v>
          </cell>
          <cell r="CO98" t="str">
            <v>Green</v>
          </cell>
          <cell r="CP98" t="str">
            <v>Green</v>
          </cell>
          <cell r="CQ98" t="str">
            <v>N/A</v>
          </cell>
          <cell r="CR98" t="str">
            <v>Green</v>
          </cell>
          <cell r="CS98" t="str">
            <v>N/A</v>
          </cell>
          <cell r="CT98" t="str">
            <v>Green</v>
          </cell>
          <cell r="CU98" t="str">
            <v>Green</v>
          </cell>
          <cell r="CV98" t="str">
            <v>Amber</v>
          </cell>
          <cell r="CW98" t="str">
            <v>N/A</v>
          </cell>
          <cell r="CX98" t="str">
            <v>Green</v>
          </cell>
          <cell r="CY98" t="str">
            <v>Green</v>
          </cell>
          <cell r="CZ98" t="str">
            <v>Amber</v>
          </cell>
          <cell r="DA98" t="str">
            <v>Green</v>
          </cell>
          <cell r="DB98" t="str">
            <v>Green</v>
          </cell>
          <cell r="DC98" t="str">
            <v>Green</v>
          </cell>
          <cell r="DD98" t="str">
            <v>Green</v>
          </cell>
          <cell r="DE98" t="str">
            <v>Red</v>
          </cell>
          <cell r="DF98" t="str">
            <v>Green</v>
          </cell>
          <cell r="DG98" t="str">
            <v>Green</v>
          </cell>
          <cell r="DH98" t="str">
            <v>Green</v>
          </cell>
          <cell r="DI98" t="str">
            <v>Amber</v>
          </cell>
          <cell r="DJ98" t="str">
            <v>Amber</v>
          </cell>
          <cell r="DK98" t="str">
            <v>Green</v>
          </cell>
          <cell r="DL98" t="str">
            <v>Green</v>
          </cell>
          <cell r="DM98" t="str">
            <v>Green</v>
          </cell>
          <cell r="DN98" t="str">
            <v>Green</v>
          </cell>
          <cell r="DO98" t="str">
            <v>N/A</v>
          </cell>
          <cell r="DP98" t="str">
            <v>Green</v>
          </cell>
          <cell r="DQ98" t="str">
            <v>Green</v>
          </cell>
          <cell r="DR98" t="str">
            <v>Amber</v>
          </cell>
          <cell r="DS98" t="str">
            <v>Green</v>
          </cell>
          <cell r="DT98" t="str">
            <v>Green</v>
          </cell>
          <cell r="DU98" t="str">
            <v>Amber</v>
          </cell>
          <cell r="DV98" t="str">
            <v>Amber</v>
          </cell>
          <cell r="DW98" t="str">
            <v>Green</v>
          </cell>
          <cell r="DX98" t="str">
            <v>N/A</v>
          </cell>
          <cell r="DY98" t="str">
            <v>N/A</v>
          </cell>
          <cell r="DZ98" t="str">
            <v>Green</v>
          </cell>
          <cell r="EA98" t="str">
            <v>Amber</v>
          </cell>
          <cell r="EB98" t="str">
            <v>Green</v>
          </cell>
          <cell r="EC98" t="str">
            <v>N/A</v>
          </cell>
          <cell r="ED98" t="str">
            <v>N/A</v>
          </cell>
          <cell r="EE98" t="str">
            <v>Green</v>
          </cell>
          <cell r="EF98" t="str">
            <v>Green</v>
          </cell>
          <cell r="EG98" t="str">
            <v>Green</v>
          </cell>
          <cell r="EH98" t="str">
            <v>Green</v>
          </cell>
          <cell r="EI98" t="str">
            <v>Green</v>
          </cell>
          <cell r="EJ98" t="str">
            <v>N/A</v>
          </cell>
        </row>
        <row r="99">
          <cell r="B99" t="str">
            <v>Green</v>
          </cell>
          <cell r="C99" t="str">
            <v>Green</v>
          </cell>
          <cell r="D99" t="str">
            <v>Green</v>
          </cell>
          <cell r="E99" t="str">
            <v>Green</v>
          </cell>
          <cell r="F99" t="str">
            <v>Green</v>
          </cell>
          <cell r="G99" t="str">
            <v>N/A</v>
          </cell>
          <cell r="H99" t="str">
            <v>Green</v>
          </cell>
          <cell r="I99" t="str">
            <v>Green</v>
          </cell>
          <cell r="J99" t="str">
            <v>Amber</v>
          </cell>
          <cell r="K99" t="str">
            <v>Green</v>
          </cell>
          <cell r="L99" t="str">
            <v>Red</v>
          </cell>
          <cell r="M99" t="str">
            <v>Green</v>
          </cell>
          <cell r="N99" t="str">
            <v>Green</v>
          </cell>
          <cell r="O99" t="str">
            <v>Green</v>
          </cell>
          <cell r="P99" t="str">
            <v>Amber</v>
          </cell>
          <cell r="Q99" t="str">
            <v>Green</v>
          </cell>
          <cell r="R99" t="str">
            <v>Amber</v>
          </cell>
          <cell r="S99" t="str">
            <v>Green</v>
          </cell>
          <cell r="T99" t="str">
            <v>Green</v>
          </cell>
          <cell r="U99" t="str">
            <v>Green</v>
          </cell>
          <cell r="V99" t="str">
            <v>Green</v>
          </cell>
          <cell r="W99" t="str">
            <v>Green</v>
          </cell>
          <cell r="X99" t="str">
            <v>Green</v>
          </cell>
          <cell r="Y99" t="str">
            <v>Green</v>
          </cell>
          <cell r="Z99" t="str">
            <v>Amber</v>
          </cell>
          <cell r="AA99" t="str">
            <v>Green</v>
          </cell>
          <cell r="AB99" t="str">
            <v>Green</v>
          </cell>
          <cell r="AC99" t="str">
            <v>Amber</v>
          </cell>
          <cell r="AD99" t="str">
            <v>Amber</v>
          </cell>
          <cell r="AE99" t="str">
            <v>Green</v>
          </cell>
          <cell r="AF99" t="str">
            <v>Green</v>
          </cell>
          <cell r="AG99" t="str">
            <v>Amber</v>
          </cell>
          <cell r="AH99" t="str">
            <v>N/A</v>
          </cell>
          <cell r="AI99" t="str">
            <v>N/A</v>
          </cell>
          <cell r="AJ99" t="str">
            <v xml:space="preserve">Green </v>
          </cell>
          <cell r="AK99" t="str">
            <v>N/A</v>
          </cell>
          <cell r="AL99" t="str">
            <v>N/A</v>
          </cell>
          <cell r="AM99" t="str">
            <v xml:space="preserve">Green </v>
          </cell>
          <cell r="AN99" t="str">
            <v xml:space="preserve">Green </v>
          </cell>
          <cell r="AO99" t="str">
            <v>N/A</v>
          </cell>
          <cell r="AP99" t="str">
            <v xml:space="preserve">Green </v>
          </cell>
          <cell r="AQ99" t="str">
            <v>N/A</v>
          </cell>
          <cell r="AR99" t="str">
            <v xml:space="preserve">Green </v>
          </cell>
          <cell r="AS99" t="str">
            <v xml:space="preserve">Green </v>
          </cell>
          <cell r="AT99" t="str">
            <v>N/A</v>
          </cell>
          <cell r="AU99" t="str">
            <v>N/A</v>
          </cell>
          <cell r="AV99" t="str">
            <v>N/A</v>
          </cell>
          <cell r="AW99" t="str">
            <v>Green</v>
          </cell>
          <cell r="AX99" t="str">
            <v>Green</v>
          </cell>
          <cell r="AY99" t="str">
            <v>Green</v>
          </cell>
          <cell r="AZ99" t="str">
            <v>Green</v>
          </cell>
          <cell r="BA99" t="str">
            <v>Amber</v>
          </cell>
          <cell r="BB99" t="str">
            <v>Green</v>
          </cell>
          <cell r="BC99" t="str">
            <v>Green</v>
          </cell>
          <cell r="BD99" t="str">
            <v>Amber</v>
          </cell>
          <cell r="BE99" t="str">
            <v>Green</v>
          </cell>
          <cell r="BF99" t="str">
            <v>Green</v>
          </cell>
          <cell r="BG99" t="str">
            <v>Green</v>
          </cell>
          <cell r="BH99" t="str">
            <v>Green</v>
          </cell>
          <cell r="BI99" t="str">
            <v>Green</v>
          </cell>
          <cell r="BJ99" t="str">
            <v>Green</v>
          </cell>
          <cell r="BK99" t="str">
            <v>Green</v>
          </cell>
          <cell r="BL99" t="str">
            <v>Amber</v>
          </cell>
          <cell r="BM99" t="str">
            <v>Green</v>
          </cell>
          <cell r="BN99" t="str">
            <v>Green</v>
          </cell>
          <cell r="BO99" t="str">
            <v>Green</v>
          </cell>
          <cell r="BP99" t="str">
            <v>Green</v>
          </cell>
          <cell r="BQ99" t="str">
            <v>Green</v>
          </cell>
          <cell r="BR99" t="str">
            <v>Green</v>
          </cell>
          <cell r="BS99" t="str">
            <v>Green</v>
          </cell>
          <cell r="BT99" t="str">
            <v>Green</v>
          </cell>
          <cell r="BU99" t="str">
            <v>Green</v>
          </cell>
          <cell r="BV99" t="str">
            <v>Green</v>
          </cell>
          <cell r="BW99" t="str">
            <v>Green</v>
          </cell>
          <cell r="BX99" t="str">
            <v>Green</v>
          </cell>
          <cell r="BY99" t="str">
            <v>Green</v>
          </cell>
          <cell r="BZ99" t="str">
            <v>Green</v>
          </cell>
          <cell r="CA99" t="str">
            <v>Green</v>
          </cell>
          <cell r="CB99" t="str">
            <v>Green</v>
          </cell>
          <cell r="CC99" t="str">
            <v>Green</v>
          </cell>
          <cell r="CD99" t="str">
            <v>Green</v>
          </cell>
          <cell r="CE99" t="str">
            <v>Green</v>
          </cell>
          <cell r="CF99" t="str">
            <v>Green</v>
          </cell>
          <cell r="CG99" t="str">
            <v>Green</v>
          </cell>
          <cell r="CH99" t="str">
            <v>Red</v>
          </cell>
          <cell r="CI99" t="str">
            <v>Green</v>
          </cell>
          <cell r="CJ99" t="str">
            <v>Amber</v>
          </cell>
          <cell r="CK99" t="str">
            <v>Green</v>
          </cell>
          <cell r="CL99" t="str">
            <v>Amber</v>
          </cell>
          <cell r="CM99" t="str">
            <v>Green</v>
          </cell>
          <cell r="CN99" t="str">
            <v>Amber</v>
          </cell>
          <cell r="CO99" t="str">
            <v>Green</v>
          </cell>
          <cell r="CP99" t="str">
            <v>Green</v>
          </cell>
          <cell r="CQ99" t="str">
            <v>Green</v>
          </cell>
          <cell r="CR99" t="str">
            <v>Green</v>
          </cell>
          <cell r="CS99" t="str">
            <v>Green</v>
          </cell>
          <cell r="CT99" t="str">
            <v>Green</v>
          </cell>
          <cell r="CU99" t="str">
            <v>Green</v>
          </cell>
          <cell r="CV99" t="str">
            <v>Red</v>
          </cell>
          <cell r="CW99" t="str">
            <v>Green</v>
          </cell>
          <cell r="CX99" t="str">
            <v>Green</v>
          </cell>
          <cell r="CY99" t="str">
            <v>Amber</v>
          </cell>
          <cell r="CZ99" t="str">
            <v>Red</v>
          </cell>
          <cell r="DA99" t="str">
            <v>Green</v>
          </cell>
          <cell r="DB99" t="str">
            <v>Green</v>
          </cell>
          <cell r="DC99" t="str">
            <v>Green</v>
          </cell>
          <cell r="DD99" t="str">
            <v>Green</v>
          </cell>
          <cell r="DE99" t="str">
            <v>Green</v>
          </cell>
          <cell r="DF99" t="str">
            <v>Amber</v>
          </cell>
          <cell r="DG99" t="str">
            <v>Red</v>
          </cell>
          <cell r="DH99" t="str">
            <v>Green</v>
          </cell>
          <cell r="DI99" t="str">
            <v>Amber</v>
          </cell>
          <cell r="DJ99" t="str">
            <v>Amber</v>
          </cell>
          <cell r="DK99" t="str">
            <v>Green</v>
          </cell>
          <cell r="DL99" t="str">
            <v>Green</v>
          </cell>
          <cell r="DM99" t="str">
            <v>Green</v>
          </cell>
          <cell r="DN99" t="str">
            <v>Green</v>
          </cell>
          <cell r="DO99" t="str">
            <v>Green</v>
          </cell>
          <cell r="DP99" t="str">
            <v>Amber</v>
          </cell>
          <cell r="DQ99" t="str">
            <v>Green</v>
          </cell>
          <cell r="DR99" t="str">
            <v>Green</v>
          </cell>
          <cell r="DS99" t="str">
            <v>Green</v>
          </cell>
          <cell r="DT99" t="str">
            <v>Green</v>
          </cell>
          <cell r="DU99" t="str">
            <v>Amber</v>
          </cell>
          <cell r="DV99" t="str">
            <v>Amber</v>
          </cell>
          <cell r="DW99" t="str">
            <v>Green</v>
          </cell>
          <cell r="DX99" t="str">
            <v>Amber</v>
          </cell>
          <cell r="DY99" t="str">
            <v>Green</v>
          </cell>
          <cell r="DZ99" t="str">
            <v>Green</v>
          </cell>
          <cell r="EA99" t="str">
            <v>Green</v>
          </cell>
          <cell r="EB99" t="str">
            <v>Amber</v>
          </cell>
          <cell r="EC99" t="str">
            <v>Green</v>
          </cell>
          <cell r="ED99" t="str">
            <v>Green</v>
          </cell>
          <cell r="EE99" t="str">
            <v>Green</v>
          </cell>
          <cell r="EF99" t="str">
            <v>Green</v>
          </cell>
          <cell r="EG99" t="str">
            <v>Green</v>
          </cell>
          <cell r="EH99" t="str">
            <v>Green</v>
          </cell>
          <cell r="EI99" t="str">
            <v>Green</v>
          </cell>
          <cell r="EJ99" t="str">
            <v>Amber</v>
          </cell>
        </row>
        <row r="100">
          <cell r="B100" t="str">
            <v>Green</v>
          </cell>
          <cell r="C100" t="str">
            <v>Green</v>
          </cell>
          <cell r="D100" t="str">
            <v>Green</v>
          </cell>
          <cell r="E100" t="str">
            <v>Green</v>
          </cell>
          <cell r="F100" t="str">
            <v>Green</v>
          </cell>
          <cell r="G100" t="str">
            <v>N/A</v>
          </cell>
          <cell r="H100" t="str">
            <v>Green</v>
          </cell>
          <cell r="I100" t="str">
            <v>Green</v>
          </cell>
          <cell r="J100" t="str">
            <v>Green</v>
          </cell>
          <cell r="K100" t="str">
            <v>N/A</v>
          </cell>
          <cell r="L100" t="str">
            <v>Amber</v>
          </cell>
          <cell r="M100" t="str">
            <v>Green</v>
          </cell>
          <cell r="N100" t="str">
            <v>Green</v>
          </cell>
          <cell r="O100" t="str">
            <v>Green</v>
          </cell>
          <cell r="P100" t="str">
            <v>Green</v>
          </cell>
          <cell r="Q100" t="str">
            <v>Green</v>
          </cell>
          <cell r="R100" t="str">
            <v>Amber</v>
          </cell>
          <cell r="S100" t="str">
            <v>Green</v>
          </cell>
          <cell r="T100" t="str">
            <v>Green</v>
          </cell>
          <cell r="U100" t="str">
            <v>Green</v>
          </cell>
          <cell r="V100" t="str">
            <v>Green</v>
          </cell>
          <cell r="W100" t="str">
            <v>Green</v>
          </cell>
          <cell r="X100" t="str">
            <v>Green</v>
          </cell>
          <cell r="Y100" t="str">
            <v>Green</v>
          </cell>
          <cell r="Z100" t="str">
            <v>Green</v>
          </cell>
          <cell r="AA100" t="str">
            <v>Green</v>
          </cell>
          <cell r="AB100" t="str">
            <v>Green</v>
          </cell>
          <cell r="AC100" t="str">
            <v>Green</v>
          </cell>
          <cell r="AD100" t="str">
            <v>Amber</v>
          </cell>
          <cell r="AE100" t="str">
            <v>Green</v>
          </cell>
          <cell r="AF100" t="str">
            <v>Green</v>
          </cell>
          <cell r="AG100" t="str">
            <v>Amber</v>
          </cell>
          <cell r="AH100" t="str">
            <v>N/A</v>
          </cell>
          <cell r="AI100" t="str">
            <v>N/A</v>
          </cell>
          <cell r="AJ100" t="str">
            <v xml:space="preserve">Green </v>
          </cell>
          <cell r="AK100" t="str">
            <v>N/A</v>
          </cell>
          <cell r="AL100" t="str">
            <v>N/A</v>
          </cell>
          <cell r="AM100" t="str">
            <v>Green</v>
          </cell>
          <cell r="AN100" t="str">
            <v xml:space="preserve">Green </v>
          </cell>
          <cell r="AO100" t="str">
            <v>N/A</v>
          </cell>
          <cell r="AP100" t="str">
            <v xml:space="preserve">Green </v>
          </cell>
          <cell r="AQ100" t="str">
            <v>N/A</v>
          </cell>
          <cell r="AR100" t="str">
            <v xml:space="preserve">Green </v>
          </cell>
          <cell r="AS100" t="str">
            <v xml:space="preserve">Green </v>
          </cell>
          <cell r="AT100" t="str">
            <v>N/A</v>
          </cell>
          <cell r="AU100" t="str">
            <v>N/A</v>
          </cell>
          <cell r="AV100" t="str">
            <v>N/A</v>
          </cell>
          <cell r="AW100" t="str">
            <v>Green</v>
          </cell>
          <cell r="AX100" t="str">
            <v>Amber</v>
          </cell>
          <cell r="AY100" t="str">
            <v>Green</v>
          </cell>
          <cell r="AZ100" t="str">
            <v>Green</v>
          </cell>
          <cell r="BA100" t="str">
            <v>Amber</v>
          </cell>
          <cell r="BB100" t="str">
            <v>Green</v>
          </cell>
          <cell r="BC100" t="str">
            <v>Green</v>
          </cell>
          <cell r="BD100" t="str">
            <v>Green</v>
          </cell>
          <cell r="BE100" t="str">
            <v>Green</v>
          </cell>
          <cell r="BF100" t="str">
            <v>Green</v>
          </cell>
          <cell r="BG100" t="str">
            <v>Green</v>
          </cell>
          <cell r="BH100" t="str">
            <v>Green</v>
          </cell>
          <cell r="BI100" t="str">
            <v>Green</v>
          </cell>
          <cell r="BJ100" t="str">
            <v>Green</v>
          </cell>
          <cell r="BK100" t="str">
            <v>Green</v>
          </cell>
          <cell r="BL100" t="str">
            <v>Green</v>
          </cell>
          <cell r="BM100" t="str">
            <v>Green</v>
          </cell>
          <cell r="BN100" t="str">
            <v>Green</v>
          </cell>
          <cell r="BO100" t="str">
            <v>Green</v>
          </cell>
          <cell r="BP100" t="str">
            <v>Green</v>
          </cell>
          <cell r="BQ100" t="str">
            <v>Green</v>
          </cell>
          <cell r="BR100" t="str">
            <v>Green</v>
          </cell>
          <cell r="BS100" t="str">
            <v>Green</v>
          </cell>
          <cell r="BT100" t="str">
            <v>Green</v>
          </cell>
          <cell r="BU100" t="str">
            <v>Green</v>
          </cell>
          <cell r="BV100" t="str">
            <v>Green</v>
          </cell>
          <cell r="BW100" t="str">
            <v>Green</v>
          </cell>
          <cell r="BX100" t="str">
            <v>Green</v>
          </cell>
          <cell r="BY100" t="str">
            <v>Green</v>
          </cell>
          <cell r="BZ100" t="str">
            <v>Green</v>
          </cell>
          <cell r="CA100" t="str">
            <v>Green</v>
          </cell>
          <cell r="CB100" t="str">
            <v>Green</v>
          </cell>
          <cell r="CC100" t="str">
            <v>Green</v>
          </cell>
          <cell r="CD100" t="str">
            <v>Green</v>
          </cell>
          <cell r="CE100" t="str">
            <v>Green</v>
          </cell>
          <cell r="CF100" t="str">
            <v>Green</v>
          </cell>
          <cell r="CG100" t="str">
            <v>Green</v>
          </cell>
          <cell r="CH100" t="str">
            <v>Amber</v>
          </cell>
          <cell r="CI100" t="str">
            <v>Green</v>
          </cell>
          <cell r="CJ100" t="str">
            <v>Green</v>
          </cell>
          <cell r="CK100" t="str">
            <v>Green</v>
          </cell>
          <cell r="CL100" t="str">
            <v>Green</v>
          </cell>
          <cell r="CM100" t="str">
            <v>Green</v>
          </cell>
          <cell r="CN100" t="str">
            <v>Amber</v>
          </cell>
          <cell r="CO100" t="str">
            <v>Green</v>
          </cell>
          <cell r="CP100" t="str">
            <v>Green</v>
          </cell>
          <cell r="CQ100" t="str">
            <v>Green</v>
          </cell>
          <cell r="CR100" t="str">
            <v>Green</v>
          </cell>
          <cell r="CS100" t="str">
            <v>Green</v>
          </cell>
          <cell r="CT100" t="str">
            <v>Green</v>
          </cell>
          <cell r="CU100" t="str">
            <v>Green</v>
          </cell>
          <cell r="CV100" t="str">
            <v>Amber</v>
          </cell>
          <cell r="CW100" t="str">
            <v>Green</v>
          </cell>
          <cell r="CX100" t="str">
            <v>Green</v>
          </cell>
          <cell r="CY100" t="str">
            <v>Green</v>
          </cell>
          <cell r="CZ100" t="str">
            <v>Red</v>
          </cell>
          <cell r="DA100" t="str">
            <v>Green</v>
          </cell>
          <cell r="DB100" t="str">
            <v>Green</v>
          </cell>
          <cell r="DC100" t="str">
            <v>Green</v>
          </cell>
          <cell r="DD100" t="str">
            <v>Green</v>
          </cell>
          <cell r="DE100" t="str">
            <v>Green</v>
          </cell>
          <cell r="DF100" t="str">
            <v>Amber</v>
          </cell>
          <cell r="DG100" t="str">
            <v>Red</v>
          </cell>
          <cell r="DH100" t="str">
            <v>Green</v>
          </cell>
          <cell r="DI100" t="str">
            <v>Amber</v>
          </cell>
          <cell r="DJ100" t="str">
            <v>Amber</v>
          </cell>
          <cell r="DK100" t="str">
            <v>Green</v>
          </cell>
          <cell r="DL100" t="str">
            <v>Green</v>
          </cell>
          <cell r="DM100" t="str">
            <v>Green</v>
          </cell>
          <cell r="DN100" t="str">
            <v>Green</v>
          </cell>
          <cell r="DO100" t="str">
            <v>Green</v>
          </cell>
          <cell r="DP100" t="str">
            <v>Amber</v>
          </cell>
          <cell r="DQ100" t="str">
            <v>Green</v>
          </cell>
          <cell r="DR100" t="str">
            <v>Green</v>
          </cell>
          <cell r="DS100" t="str">
            <v>Green</v>
          </cell>
          <cell r="DT100" t="str">
            <v>Green</v>
          </cell>
          <cell r="DU100" t="str">
            <v>Amber</v>
          </cell>
          <cell r="DV100" t="str">
            <v>Green</v>
          </cell>
          <cell r="DW100" t="str">
            <v>Green</v>
          </cell>
          <cell r="DX100" t="str">
            <v>Amber</v>
          </cell>
          <cell r="DY100" t="str">
            <v>Green</v>
          </cell>
          <cell r="DZ100" t="str">
            <v>Green</v>
          </cell>
          <cell r="EA100" t="str">
            <v>Green</v>
          </cell>
          <cell r="EB100" t="str">
            <v>Green</v>
          </cell>
          <cell r="EC100" t="str">
            <v>Green</v>
          </cell>
          <cell r="ED100" t="str">
            <v>Green</v>
          </cell>
          <cell r="EE100" t="str">
            <v>Green</v>
          </cell>
          <cell r="EF100" t="str">
            <v>Green</v>
          </cell>
          <cell r="EG100" t="str">
            <v>Green</v>
          </cell>
          <cell r="EH100" t="str">
            <v>Green</v>
          </cell>
          <cell r="EI100" t="str">
            <v>Green</v>
          </cell>
          <cell r="EJ100" t="str">
            <v>Green</v>
          </cell>
        </row>
        <row r="101">
          <cell r="B101" t="str">
            <v>Analysis</v>
          </cell>
          <cell r="C101" t="str">
            <v>Analysis</v>
          </cell>
          <cell r="D101" t="str">
            <v>Analysis</v>
          </cell>
          <cell r="E101" t="str">
            <v>Analysis</v>
          </cell>
          <cell r="F101" t="str">
            <v>Analysis</v>
          </cell>
          <cell r="G101" t="str">
            <v>Analysis</v>
          </cell>
          <cell r="H101" t="str">
            <v>Analysis</v>
          </cell>
          <cell r="I101" t="str">
            <v>Analysis</v>
          </cell>
          <cell r="J101" t="str">
            <v>Analysis</v>
          </cell>
          <cell r="K101" t="str">
            <v>Analysis</v>
          </cell>
          <cell r="L101" t="str">
            <v>Analysis</v>
          </cell>
          <cell r="M101" t="str">
            <v>Analysis</v>
          </cell>
          <cell r="N101" t="str">
            <v>Analysis</v>
          </cell>
          <cell r="O101" t="str">
            <v>Analysis</v>
          </cell>
          <cell r="P101" t="str">
            <v>Analysis</v>
          </cell>
          <cell r="Q101" t="str">
            <v>Analysis</v>
          </cell>
          <cell r="R101" t="str">
            <v>Analysis</v>
          </cell>
          <cell r="S101" t="str">
            <v>Analysis</v>
          </cell>
          <cell r="T101" t="str">
            <v>Analysis</v>
          </cell>
          <cell r="U101" t="str">
            <v>Analysis</v>
          </cell>
          <cell r="V101" t="str">
            <v>Analysis</v>
          </cell>
          <cell r="W101" t="str">
            <v>Analysis</v>
          </cell>
          <cell r="X101" t="str">
            <v>Analysis</v>
          </cell>
          <cell r="Y101" t="str">
            <v>Analysis</v>
          </cell>
          <cell r="Z101" t="str">
            <v>Analysis</v>
          </cell>
          <cell r="AA101" t="str">
            <v>Analysis</v>
          </cell>
          <cell r="AB101" t="str">
            <v>Analysis</v>
          </cell>
          <cell r="AC101" t="str">
            <v>Analysis</v>
          </cell>
          <cell r="AD101" t="str">
            <v>Analysis</v>
          </cell>
          <cell r="AE101" t="str">
            <v>Analysis</v>
          </cell>
          <cell r="AF101" t="str">
            <v>Analysis</v>
          </cell>
          <cell r="AG101" t="str">
            <v>Analysis</v>
          </cell>
          <cell r="AH101" t="str">
            <v>Analysis</v>
          </cell>
          <cell r="AI101" t="str">
            <v>Analysis</v>
          </cell>
          <cell r="AJ101" t="str">
            <v>Analysis</v>
          </cell>
          <cell r="AK101" t="str">
            <v>Analysis</v>
          </cell>
          <cell r="AL101" t="str">
            <v>Analysis</v>
          </cell>
          <cell r="AM101" t="str">
            <v>Analysis</v>
          </cell>
          <cell r="AN101" t="str">
            <v>Analysis</v>
          </cell>
          <cell r="AO101" t="str">
            <v>Analysis</v>
          </cell>
          <cell r="AP101" t="str">
            <v>Analysis</v>
          </cell>
          <cell r="AQ101" t="str">
            <v>Analysis</v>
          </cell>
          <cell r="AR101" t="str">
            <v>Analysis</v>
          </cell>
          <cell r="AS101" t="str">
            <v>Analysis</v>
          </cell>
          <cell r="AT101" t="str">
            <v>Analysis</v>
          </cell>
          <cell r="AU101" t="str">
            <v>Analysis</v>
          </cell>
          <cell r="AV101" t="str">
            <v>Analysis</v>
          </cell>
          <cell r="AW101" t="str">
            <v>Analysis</v>
          </cell>
          <cell r="AX101" t="str">
            <v>Analysis</v>
          </cell>
          <cell r="AY101" t="str">
            <v>Analysis</v>
          </cell>
          <cell r="AZ101" t="str">
            <v>Analysis</v>
          </cell>
          <cell r="BA101" t="str">
            <v>Analysis</v>
          </cell>
          <cell r="BB101" t="str">
            <v>Analysis</v>
          </cell>
          <cell r="BC101" t="str">
            <v>Analysis</v>
          </cell>
          <cell r="BD101" t="str">
            <v>Analysis</v>
          </cell>
          <cell r="BE101" t="str">
            <v>Analysis</v>
          </cell>
          <cell r="BF101" t="str">
            <v>Analysis</v>
          </cell>
          <cell r="BG101" t="str">
            <v>Analysis</v>
          </cell>
          <cell r="BH101" t="str">
            <v>Analysis</v>
          </cell>
          <cell r="BI101" t="str">
            <v>Analysis</v>
          </cell>
          <cell r="BJ101" t="str">
            <v>Analysis</v>
          </cell>
          <cell r="BK101" t="str">
            <v>Analysis</v>
          </cell>
          <cell r="BL101" t="str">
            <v>Analysis</v>
          </cell>
          <cell r="BM101" t="str">
            <v>Analysis</v>
          </cell>
          <cell r="BN101" t="str">
            <v>Analysis</v>
          </cell>
          <cell r="BO101" t="str">
            <v>Analysis</v>
          </cell>
          <cell r="BP101" t="str">
            <v>Analysis</v>
          </cell>
          <cell r="BQ101" t="str">
            <v>Analysis</v>
          </cell>
          <cell r="BR101" t="str">
            <v>Analysis</v>
          </cell>
          <cell r="BS101" t="str">
            <v>Analysis</v>
          </cell>
          <cell r="BT101" t="str">
            <v>Analysis</v>
          </cell>
          <cell r="BU101" t="str">
            <v>Analysis</v>
          </cell>
          <cell r="BV101" t="str">
            <v>Analysis</v>
          </cell>
          <cell r="BW101" t="str">
            <v>Analysis</v>
          </cell>
          <cell r="BX101" t="str">
            <v>Analysis</v>
          </cell>
          <cell r="BY101" t="str">
            <v>Analysis</v>
          </cell>
          <cell r="BZ101" t="str">
            <v>Analysis</v>
          </cell>
          <cell r="CA101" t="str">
            <v>Analysis</v>
          </cell>
          <cell r="CB101" t="str">
            <v>Analysis</v>
          </cell>
          <cell r="CC101" t="str">
            <v>Analysis</v>
          </cell>
          <cell r="CD101" t="str">
            <v>Analysis</v>
          </cell>
          <cell r="CE101" t="str">
            <v>Analysis</v>
          </cell>
          <cell r="CF101" t="str">
            <v>Analysis</v>
          </cell>
          <cell r="CG101" t="str">
            <v>Analysis</v>
          </cell>
          <cell r="CH101" t="str">
            <v>Analysis</v>
          </cell>
          <cell r="CI101" t="str">
            <v>Analysis</v>
          </cell>
          <cell r="CJ101" t="str">
            <v>Analysis</v>
          </cell>
          <cell r="CK101" t="str">
            <v>Analysis</v>
          </cell>
          <cell r="CL101" t="str">
            <v>Analysis</v>
          </cell>
          <cell r="CM101" t="str">
            <v>Analysis</v>
          </cell>
          <cell r="CN101" t="str">
            <v>Analysis</v>
          </cell>
          <cell r="CO101" t="str">
            <v>Analysis</v>
          </cell>
          <cell r="CP101" t="str">
            <v>Analysis</v>
          </cell>
          <cell r="DW101" t="str">
            <v>Analysis</v>
          </cell>
          <cell r="DX101" t="str">
            <v>Analysis</v>
          </cell>
          <cell r="DY101" t="str">
            <v>Analysis</v>
          </cell>
          <cell r="DZ101" t="str">
            <v>Analysis</v>
          </cell>
          <cell r="EA101" t="str">
            <v>Analysis</v>
          </cell>
          <cell r="EB101" t="str">
            <v>Analysis</v>
          </cell>
          <cell r="EC101" t="str">
            <v>Analysis</v>
          </cell>
          <cell r="ED101" t="str">
            <v>Analysis</v>
          </cell>
          <cell r="EE101" t="str">
            <v>Analysis</v>
          </cell>
          <cell r="EF101" t="str">
            <v>Analysis</v>
          </cell>
          <cell r="EG101" t="str">
            <v>Analysis</v>
          </cell>
          <cell r="EH101" t="str">
            <v>Analysis</v>
          </cell>
          <cell r="EI101" t="str">
            <v>Analysis</v>
          </cell>
          <cell r="EJ101" t="str">
            <v>Analysis</v>
          </cell>
        </row>
        <row r="102">
          <cell r="B102" t="str">
            <v>Amber</v>
          </cell>
          <cell r="C102" t="str">
            <v>Green</v>
          </cell>
          <cell r="D102" t="str">
            <v>Green</v>
          </cell>
          <cell r="E102" t="str">
            <v>Green</v>
          </cell>
          <cell r="F102" t="str">
            <v>Green</v>
          </cell>
          <cell r="G102" t="str">
            <v>Amber</v>
          </cell>
          <cell r="H102" t="str">
            <v>Green</v>
          </cell>
          <cell r="I102" t="str">
            <v>Green</v>
          </cell>
          <cell r="J102" t="str">
            <v>Green</v>
          </cell>
          <cell r="K102" t="str">
            <v>Green</v>
          </cell>
          <cell r="L102" t="str">
            <v>Green</v>
          </cell>
          <cell r="M102" t="str">
            <v>N/A</v>
          </cell>
          <cell r="N102" t="str">
            <v>Amber</v>
          </cell>
          <cell r="O102" t="str">
            <v>Amber</v>
          </cell>
          <cell r="P102" t="str">
            <v>Green</v>
          </cell>
          <cell r="Q102" t="str">
            <v>Green</v>
          </cell>
          <cell r="R102" t="str">
            <v>Green</v>
          </cell>
          <cell r="S102" t="str">
            <v>Green</v>
          </cell>
          <cell r="T102" t="str">
            <v>Green</v>
          </cell>
          <cell r="U102" t="str">
            <v>Green</v>
          </cell>
          <cell r="V102" t="str">
            <v>Green</v>
          </cell>
          <cell r="W102" t="str">
            <v>Green</v>
          </cell>
          <cell r="X102" t="str">
            <v>Green</v>
          </cell>
          <cell r="Y102" t="str">
            <v>Green</v>
          </cell>
          <cell r="Z102" t="str">
            <v>N/A</v>
          </cell>
          <cell r="AA102" t="str">
            <v>Green</v>
          </cell>
          <cell r="AB102" t="str">
            <v>Green</v>
          </cell>
          <cell r="AC102" t="str">
            <v>Amber</v>
          </cell>
          <cell r="AD102" t="str">
            <v>Amber</v>
          </cell>
          <cell r="AE102" t="str">
            <v>Green</v>
          </cell>
          <cell r="AF102" t="str">
            <v>Amber</v>
          </cell>
          <cell r="AG102" t="str">
            <v xml:space="preserve">Green </v>
          </cell>
          <cell r="AH102" t="str">
            <v>N/A</v>
          </cell>
          <cell r="AI102" t="str">
            <v xml:space="preserve">Green </v>
          </cell>
          <cell r="AJ102" t="str">
            <v xml:space="preserve">Green </v>
          </cell>
          <cell r="AK102" t="str">
            <v>N/A</v>
          </cell>
          <cell r="AL102" t="str">
            <v>N/A</v>
          </cell>
          <cell r="AM102" t="str">
            <v xml:space="preserve">Green </v>
          </cell>
          <cell r="AN102" t="str">
            <v xml:space="preserve">Green </v>
          </cell>
          <cell r="AO102" t="str">
            <v>N/A</v>
          </cell>
          <cell r="AP102" t="str">
            <v>Amber</v>
          </cell>
          <cell r="AQ102" t="str">
            <v>Amber</v>
          </cell>
          <cell r="AR102" t="str">
            <v>N/A</v>
          </cell>
          <cell r="AS102" t="str">
            <v>N/A</v>
          </cell>
          <cell r="AT102" t="str">
            <v>N/A</v>
          </cell>
          <cell r="AU102" t="str">
            <v>Amber</v>
          </cell>
          <cell r="AV102" t="str">
            <v>N/A</v>
          </cell>
          <cell r="AX102" t="str">
            <v>Green</v>
          </cell>
          <cell r="AY102" t="str">
            <v>Green</v>
          </cell>
          <cell r="AZ102" t="str">
            <v>Green</v>
          </cell>
          <cell r="BA102" t="str">
            <v>Green</v>
          </cell>
          <cell r="BB102" t="str">
            <v>Amber</v>
          </cell>
          <cell r="BC102" t="str">
            <v>Amber</v>
          </cell>
          <cell r="BD102" t="str">
            <v>Green</v>
          </cell>
          <cell r="BE102" t="str">
            <v>Green</v>
          </cell>
          <cell r="BF102" t="str">
            <v>N/A</v>
          </cell>
          <cell r="BG102" t="str">
            <v>Green</v>
          </cell>
          <cell r="BH102" t="str">
            <v>Green</v>
          </cell>
          <cell r="BI102" t="str">
            <v>Green</v>
          </cell>
          <cell r="BK102" t="str">
            <v>Green</v>
          </cell>
          <cell r="BL102" t="str">
            <v>Amber</v>
          </cell>
          <cell r="BM102" t="str">
            <v>Green</v>
          </cell>
          <cell r="BN102" t="str">
            <v>Amber</v>
          </cell>
          <cell r="BO102" t="str">
            <v>Amber</v>
          </cell>
          <cell r="BP102" t="str">
            <v>Green</v>
          </cell>
          <cell r="BQ102" t="str">
            <v>Green</v>
          </cell>
          <cell r="BR102" t="str">
            <v>Green</v>
          </cell>
          <cell r="BS102" t="str">
            <v>Green</v>
          </cell>
          <cell r="BT102" t="str">
            <v>Green</v>
          </cell>
          <cell r="BU102" t="str">
            <v>Amber</v>
          </cell>
          <cell r="BV102" t="str">
            <v>Green</v>
          </cell>
          <cell r="BW102" t="str">
            <v>Amber</v>
          </cell>
          <cell r="BX102" t="str">
            <v>Green</v>
          </cell>
          <cell r="BY102" t="str">
            <v>Green</v>
          </cell>
          <cell r="BZ102" t="str">
            <v>N/A</v>
          </cell>
          <cell r="CA102" t="str">
            <v>Green</v>
          </cell>
          <cell r="CB102" t="str">
            <v>Green</v>
          </cell>
          <cell r="CC102" t="str">
            <v>Green</v>
          </cell>
          <cell r="CD102" t="str">
            <v>N/A</v>
          </cell>
          <cell r="CE102" t="str">
            <v>Amber</v>
          </cell>
          <cell r="CF102" t="str">
            <v>Green</v>
          </cell>
          <cell r="CG102" t="str">
            <v>Amber</v>
          </cell>
          <cell r="CH102" t="str">
            <v>Green</v>
          </cell>
          <cell r="CI102" t="str">
            <v>N/A</v>
          </cell>
          <cell r="CJ102" t="str">
            <v>Green</v>
          </cell>
          <cell r="CK102" t="str">
            <v>Green</v>
          </cell>
          <cell r="CL102" t="str">
            <v>Green</v>
          </cell>
          <cell r="CM102" t="str">
            <v>Green</v>
          </cell>
          <cell r="CN102" t="str">
            <v>Green</v>
          </cell>
          <cell r="CO102" t="str">
            <v>Green</v>
          </cell>
          <cell r="CP102" t="str">
            <v>Green</v>
          </cell>
          <cell r="DW102" t="str">
            <v>Green</v>
          </cell>
          <cell r="DX102" t="str">
            <v>N/A</v>
          </cell>
          <cell r="DY102" t="str">
            <v>N/A</v>
          </cell>
          <cell r="DZ102" t="str">
            <v>Amber</v>
          </cell>
          <cell r="EA102" t="str">
            <v>Amber</v>
          </cell>
          <cell r="EB102" t="str">
            <v>Green</v>
          </cell>
          <cell r="EC102" t="str">
            <v>N/A</v>
          </cell>
          <cell r="ED102" t="str">
            <v>Green</v>
          </cell>
          <cell r="EE102" t="str">
            <v>Green</v>
          </cell>
          <cell r="EF102" t="str">
            <v>Green</v>
          </cell>
          <cell r="EG102" t="str">
            <v>Green</v>
          </cell>
          <cell r="EH102" t="str">
            <v>Green</v>
          </cell>
          <cell r="EI102" t="str">
            <v>Amber</v>
          </cell>
          <cell r="EJ102" t="str">
            <v>Amber</v>
          </cell>
        </row>
        <row r="103">
          <cell r="B103" t="str">
            <v>Amber</v>
          </cell>
          <cell r="C103" t="str">
            <v>Green</v>
          </cell>
          <cell r="D103" t="str">
            <v>Green</v>
          </cell>
          <cell r="E103" t="str">
            <v>Green</v>
          </cell>
          <cell r="F103" t="str">
            <v>Green</v>
          </cell>
          <cell r="G103" t="str">
            <v>Green</v>
          </cell>
          <cell r="H103" t="str">
            <v>Green</v>
          </cell>
          <cell r="I103" t="str">
            <v>Green</v>
          </cell>
          <cell r="J103" t="str">
            <v>Green</v>
          </cell>
          <cell r="K103" t="str">
            <v>N/A</v>
          </cell>
          <cell r="L103" t="str">
            <v>Green</v>
          </cell>
          <cell r="M103" t="str">
            <v>N/A</v>
          </cell>
          <cell r="N103" t="str">
            <v>Amber</v>
          </cell>
          <cell r="O103" t="str">
            <v>Green</v>
          </cell>
          <cell r="P103" t="str">
            <v>Green</v>
          </cell>
          <cell r="Q103" t="str">
            <v>Green</v>
          </cell>
          <cell r="R103" t="str">
            <v>Green</v>
          </cell>
          <cell r="S103" t="str">
            <v>Green</v>
          </cell>
          <cell r="T103" t="str">
            <v>Green</v>
          </cell>
          <cell r="U103" t="str">
            <v>Green</v>
          </cell>
          <cell r="V103" t="str">
            <v>Green</v>
          </cell>
          <cell r="W103" t="str">
            <v>Green</v>
          </cell>
          <cell r="X103" t="str">
            <v>Green</v>
          </cell>
          <cell r="Y103" t="str">
            <v>Green</v>
          </cell>
          <cell r="Z103" t="str">
            <v>N/A</v>
          </cell>
          <cell r="AA103" t="str">
            <v>Green</v>
          </cell>
          <cell r="AB103" t="str">
            <v>Green</v>
          </cell>
          <cell r="AC103" t="str">
            <v>Green</v>
          </cell>
          <cell r="AD103" t="str">
            <v>Amber</v>
          </cell>
          <cell r="AE103" t="str">
            <v>Green</v>
          </cell>
          <cell r="AF103" t="str">
            <v>Amber</v>
          </cell>
          <cell r="AG103" t="str">
            <v xml:space="preserve">Green </v>
          </cell>
          <cell r="AH103" t="str">
            <v>N/A</v>
          </cell>
          <cell r="AI103" t="str">
            <v>Amber</v>
          </cell>
          <cell r="AJ103" t="str">
            <v xml:space="preserve">Green </v>
          </cell>
          <cell r="AK103" t="str">
            <v>N/A</v>
          </cell>
          <cell r="AL103" t="str">
            <v>N/A</v>
          </cell>
          <cell r="AM103" t="str">
            <v xml:space="preserve">Green </v>
          </cell>
          <cell r="AN103" t="str">
            <v xml:space="preserve">Green </v>
          </cell>
          <cell r="AO103" t="str">
            <v>N/A</v>
          </cell>
          <cell r="AP103" t="str">
            <v xml:space="preserve">Green </v>
          </cell>
          <cell r="AQ103" t="str">
            <v>Amber</v>
          </cell>
          <cell r="AR103" t="str">
            <v>N/A</v>
          </cell>
          <cell r="AS103" t="str">
            <v>N/A</v>
          </cell>
          <cell r="AT103" t="str">
            <v>N/A</v>
          </cell>
          <cell r="AU103" t="str">
            <v>n/a</v>
          </cell>
          <cell r="AV103" t="str">
            <v>N/A</v>
          </cell>
          <cell r="AX103" t="str">
            <v>Green</v>
          </cell>
          <cell r="AY103" t="str">
            <v>Green</v>
          </cell>
          <cell r="AZ103" t="str">
            <v>Green</v>
          </cell>
          <cell r="BA103" t="str">
            <v>Green</v>
          </cell>
          <cell r="BB103" t="str">
            <v>Amber</v>
          </cell>
          <cell r="BC103" t="str">
            <v>Amber</v>
          </cell>
          <cell r="BD103" t="str">
            <v>Green</v>
          </cell>
          <cell r="BE103" t="str">
            <v>Green</v>
          </cell>
          <cell r="BF103" t="str">
            <v>N/A</v>
          </cell>
          <cell r="BG103" t="str">
            <v>Green</v>
          </cell>
          <cell r="BH103" t="str">
            <v>Green</v>
          </cell>
          <cell r="BI103" t="str">
            <v>Green</v>
          </cell>
          <cell r="BK103" t="str">
            <v>Green</v>
          </cell>
          <cell r="BL103" t="str">
            <v>Green</v>
          </cell>
          <cell r="BM103" t="str">
            <v>Green</v>
          </cell>
          <cell r="BN103" t="str">
            <v>Green</v>
          </cell>
          <cell r="BO103" t="str">
            <v>Green</v>
          </cell>
          <cell r="BP103" t="str">
            <v>Green</v>
          </cell>
          <cell r="BQ103" t="str">
            <v>Green</v>
          </cell>
          <cell r="BR103" t="str">
            <v>Green</v>
          </cell>
          <cell r="BS103" t="str">
            <v>Green</v>
          </cell>
          <cell r="BT103" t="str">
            <v>Green</v>
          </cell>
          <cell r="BU103" t="str">
            <v>Green</v>
          </cell>
          <cell r="BV103" t="str">
            <v>Green</v>
          </cell>
          <cell r="BW103" t="str">
            <v>Amber</v>
          </cell>
          <cell r="BX103" t="str">
            <v>Green</v>
          </cell>
          <cell r="BY103" t="str">
            <v>Green</v>
          </cell>
          <cell r="BZ103" t="str">
            <v>N/A</v>
          </cell>
          <cell r="CA103" t="str">
            <v>Green</v>
          </cell>
          <cell r="CB103" t="str">
            <v>Green</v>
          </cell>
          <cell r="CC103" t="str">
            <v>Green</v>
          </cell>
          <cell r="CD103" t="str">
            <v>N/A</v>
          </cell>
          <cell r="CE103" t="str">
            <v>Amber</v>
          </cell>
          <cell r="CF103" t="str">
            <v>Green</v>
          </cell>
          <cell r="CG103" t="str">
            <v>Green</v>
          </cell>
          <cell r="CH103" t="str">
            <v>Green</v>
          </cell>
          <cell r="CI103" t="str">
            <v>N/A</v>
          </cell>
          <cell r="CJ103" t="str">
            <v>Green</v>
          </cell>
          <cell r="CK103" t="str">
            <v>Green</v>
          </cell>
          <cell r="CL103" t="str">
            <v>Green</v>
          </cell>
          <cell r="CM103" t="str">
            <v>Green</v>
          </cell>
          <cell r="CN103" t="str">
            <v>Green</v>
          </cell>
          <cell r="CO103" t="str">
            <v>Green</v>
          </cell>
          <cell r="CP103" t="str">
            <v>Green</v>
          </cell>
          <cell r="DW103" t="str">
            <v>Green</v>
          </cell>
          <cell r="DX103" t="str">
            <v>N/A</v>
          </cell>
          <cell r="DY103" t="str">
            <v>N/A</v>
          </cell>
          <cell r="DZ103" t="str">
            <v>Green</v>
          </cell>
          <cell r="EA103" t="str">
            <v>Green</v>
          </cell>
          <cell r="EB103" t="str">
            <v>Green</v>
          </cell>
          <cell r="EC103" t="str">
            <v>N/A</v>
          </cell>
          <cell r="ED103" t="str">
            <v>Green</v>
          </cell>
          <cell r="EE103" t="str">
            <v>Green</v>
          </cell>
          <cell r="EF103" t="str">
            <v>Green</v>
          </cell>
          <cell r="EG103" t="str">
            <v>Green</v>
          </cell>
          <cell r="EH103" t="str">
            <v>Green</v>
          </cell>
          <cell r="EI103" t="str">
            <v>Green</v>
          </cell>
          <cell r="EJ103" t="str">
            <v>Green</v>
          </cell>
        </row>
        <row r="104">
          <cell r="B104" t="str">
            <v>Communications, &amp; Stakeholder Engagement</v>
          </cell>
          <cell r="C104" t="str">
            <v>Communications, &amp; Stakeholder Engagement</v>
          </cell>
          <cell r="D104" t="str">
            <v>Communications, &amp; Stakeholder Engagement</v>
          </cell>
          <cell r="E104" t="str">
            <v>Communications, &amp; Stakeholder Engagement</v>
          </cell>
          <cell r="F104" t="str">
            <v>Communications, &amp; Stakeholder Engagement</v>
          </cell>
          <cell r="G104" t="str">
            <v>Communications, &amp; Stakeholder Engagement</v>
          </cell>
          <cell r="H104" t="str">
            <v>Communications, &amp; Stakeholder Engagement</v>
          </cell>
          <cell r="I104" t="str">
            <v>Communications, &amp; Stakeholder Engagement</v>
          </cell>
          <cell r="J104" t="str">
            <v>Communications, &amp; Stakeholder Engagement</v>
          </cell>
          <cell r="K104" t="str">
            <v>Communications, &amp; Stakeholder Engagement</v>
          </cell>
          <cell r="L104" t="str">
            <v>Communications, &amp; Stakeholder Engagement</v>
          </cell>
          <cell r="M104" t="str">
            <v>Communications, &amp; Stakeholder Engagement</v>
          </cell>
          <cell r="N104" t="str">
            <v>Communications, &amp; Stakeholder Engagement</v>
          </cell>
          <cell r="O104" t="str">
            <v>Communications, &amp; Stakeholder Engagement</v>
          </cell>
          <cell r="P104" t="str">
            <v>Communications, &amp; Stakeholder Engagement</v>
          </cell>
          <cell r="Q104" t="str">
            <v>Communications, &amp; Stakeholder Engagement</v>
          </cell>
          <cell r="R104" t="str">
            <v>Communications, &amp; Stakeholder Engagement</v>
          </cell>
          <cell r="S104" t="str">
            <v>Communications, &amp; Stakeholder Engagement</v>
          </cell>
          <cell r="T104" t="str">
            <v>Communications, &amp; Stakeholder Engagement</v>
          </cell>
          <cell r="U104" t="str">
            <v>Communications, &amp; Stakeholder Engagement</v>
          </cell>
          <cell r="V104" t="str">
            <v>Communications, &amp; Stakeholder Engagement</v>
          </cell>
          <cell r="W104" t="str">
            <v>Communications, &amp; Stakeholder Engagement</v>
          </cell>
          <cell r="X104" t="str">
            <v>Communications, &amp; Stakeholder Engagement</v>
          </cell>
          <cell r="Y104" t="str">
            <v>Communications, &amp; Stakeholder Engagement</v>
          </cell>
          <cell r="Z104" t="str">
            <v>Communications, &amp; Stakeholder Engagement</v>
          </cell>
          <cell r="AA104" t="str">
            <v>Communications, &amp; Stakeholder Engagement</v>
          </cell>
          <cell r="AB104" t="str">
            <v>Communications, &amp; Stakeholder Engagement</v>
          </cell>
          <cell r="AC104" t="str">
            <v>Communications, &amp; Stakeholder Engagement</v>
          </cell>
          <cell r="AD104" t="str">
            <v>Communications and Stakeholder Engagement</v>
          </cell>
          <cell r="AE104" t="str">
            <v>Communications, &amp; Stakeholder Engagement</v>
          </cell>
          <cell r="AF104" t="str">
            <v>Communications, &amp; Stakeholder Engagement</v>
          </cell>
          <cell r="AG104" t="str">
            <v>Communications, &amp; Stakeholder Engagement</v>
          </cell>
          <cell r="AH104" t="str">
            <v>Communications, &amp; Stakeholder Engagement</v>
          </cell>
          <cell r="AI104" t="str">
            <v>Communications, &amp; Stakeholder Engagement</v>
          </cell>
          <cell r="AJ104" t="str">
            <v>Communications, &amp; Stakeholder Engagement</v>
          </cell>
          <cell r="AK104" t="str">
            <v>Communications, &amp; Stakeholder Engagement</v>
          </cell>
          <cell r="AL104" t="str">
            <v>Communications, &amp; Stakeholder Engagement</v>
          </cell>
          <cell r="AM104" t="str">
            <v>Communications, &amp; Stakeholder Engagement</v>
          </cell>
          <cell r="AN104" t="str">
            <v>Communications, &amp; Stakeholder Engagement</v>
          </cell>
          <cell r="AO104" t="str">
            <v>Communications, &amp; Stakeholder Engagement</v>
          </cell>
          <cell r="AP104" t="str">
            <v>Communications, &amp; Stakeholder Engagement</v>
          </cell>
          <cell r="AQ104" t="str">
            <v>Communications, &amp; Stakeholder Engagement</v>
          </cell>
          <cell r="AR104" t="str">
            <v>Communications, &amp; Stakeholder Engagement</v>
          </cell>
          <cell r="AS104" t="str">
            <v>Communications, &amp; Stakeholder Engagement</v>
          </cell>
          <cell r="AT104" t="str">
            <v>Communications, &amp; Stakeholder Engagement</v>
          </cell>
          <cell r="AU104" t="str">
            <v>Communications, &amp; Stakeholder Engagement</v>
          </cell>
          <cell r="AV104" t="str">
            <v>Communications, &amp; Stakeholder Engagement</v>
          </cell>
          <cell r="AW104" t="str">
            <v>Communications, &amp; Stakeholder Engagement</v>
          </cell>
          <cell r="AX104" t="str">
            <v>Communications, &amp; Stakeholder Engagement</v>
          </cell>
          <cell r="AY104" t="str">
            <v>Communications, &amp; Stakeholder Engagement</v>
          </cell>
          <cell r="AZ104" t="str">
            <v>Communications, &amp; Stakeholder Engagement</v>
          </cell>
          <cell r="BA104" t="str">
            <v>Communications, &amp; Stakeholder Engagement</v>
          </cell>
          <cell r="BB104" t="str">
            <v>Communications, &amp; Stakeholder Engagement</v>
          </cell>
          <cell r="BC104" t="str">
            <v>Communications, &amp; Stakeholder Engagement</v>
          </cell>
          <cell r="BD104" t="str">
            <v>Communications, &amp; Stakeholder Engagement</v>
          </cell>
          <cell r="BE104" t="str">
            <v>Communications, &amp; Stakeholder Engagement</v>
          </cell>
          <cell r="BF104" t="str">
            <v>Communications, &amp; Stakeholder Engagement</v>
          </cell>
          <cell r="BG104" t="str">
            <v>Communications, &amp; Stakeholder Engagement</v>
          </cell>
          <cell r="BH104" t="str">
            <v>Communications, &amp; Stakeholder Engagement</v>
          </cell>
          <cell r="BI104" t="str">
            <v>Communications, &amp; Stakeholder Engagement</v>
          </cell>
          <cell r="BJ104" t="str">
            <v>Communications, &amp; Stakeholder Engagement</v>
          </cell>
          <cell r="BK104" t="str">
            <v>Communications, &amp; Stakeholder Engagement</v>
          </cell>
          <cell r="BL104" t="str">
            <v>Communications, &amp; Stakeholder Engagement</v>
          </cell>
          <cell r="BM104" t="str">
            <v>Communications, &amp; Stakeholder Engagement</v>
          </cell>
          <cell r="BN104" t="str">
            <v>Communications, &amp; Stakeholder Engagement</v>
          </cell>
          <cell r="BO104" t="str">
            <v>Communications, &amp; Stakeholder Engagement</v>
          </cell>
          <cell r="BP104" t="str">
            <v>Communications, &amp; Stakeholder Engagement</v>
          </cell>
          <cell r="BQ104" t="str">
            <v>Communications, &amp; Stakeholder Engagement</v>
          </cell>
          <cell r="BR104" t="str">
            <v>Communications, &amp; Stakeholder Engagement</v>
          </cell>
          <cell r="BS104" t="str">
            <v>Communications, &amp; Stakeholder Engagement</v>
          </cell>
          <cell r="BT104" t="str">
            <v>Communications, &amp; Stakeholder Engagement</v>
          </cell>
          <cell r="BU104" t="str">
            <v>Communications, &amp; Stakeholder Engagement</v>
          </cell>
          <cell r="BV104" t="str">
            <v>Communications, &amp; Stakeholder Engagement</v>
          </cell>
          <cell r="BW104" t="str">
            <v>Communications, &amp; Stakeholder Engagement</v>
          </cell>
          <cell r="BX104" t="str">
            <v>Communications, &amp; Stakeholder Engagement</v>
          </cell>
          <cell r="BY104" t="str">
            <v>Communications, &amp; Stakeholder Engagement</v>
          </cell>
          <cell r="BZ104" t="str">
            <v>Communications, &amp; Stakeholder Engagement</v>
          </cell>
          <cell r="CA104" t="str">
            <v>Communications, &amp; Stakeholder Engagement</v>
          </cell>
          <cell r="CB104" t="str">
            <v>Communications, &amp; Stakeholder Engagement</v>
          </cell>
          <cell r="CC104" t="str">
            <v>Communications, &amp; Stakeholder Engagement</v>
          </cell>
          <cell r="CD104" t="str">
            <v>Communications, &amp; Stakeholder Engagement</v>
          </cell>
          <cell r="CE104" t="str">
            <v>Communications, &amp; Stakeholder Engagement</v>
          </cell>
          <cell r="CF104" t="str">
            <v>Communications, &amp; Stakeholder Engagement</v>
          </cell>
          <cell r="CG104" t="str">
            <v>Communications, &amp; Stakeholder Engagement</v>
          </cell>
          <cell r="CH104" t="str">
            <v>Communications, &amp; Stakeholder Engagement</v>
          </cell>
          <cell r="CI104" t="str">
            <v>Communications, &amp; Stakeholder Engagement</v>
          </cell>
          <cell r="CJ104" t="str">
            <v>Communications, &amp; Stakeholder Engagement</v>
          </cell>
          <cell r="CK104" t="str">
            <v>Communications, &amp; Stakeholder Engagement</v>
          </cell>
          <cell r="CL104" t="str">
            <v>Communications, &amp; Stakeholder Engagement</v>
          </cell>
          <cell r="CM104" t="str">
            <v>Communications, &amp; Stakeholder Engagement</v>
          </cell>
          <cell r="CN104" t="str">
            <v>Communications, &amp; Stakeholder Engagement</v>
          </cell>
          <cell r="CO104" t="str">
            <v>Communications, &amp; Stakeholder Engagement</v>
          </cell>
          <cell r="CP104" t="str">
            <v>Communications, &amp; Stakeholder Engagement</v>
          </cell>
          <cell r="DW104" t="str">
            <v>Communications, &amp; Stakeholder Engagement</v>
          </cell>
          <cell r="DX104" t="str">
            <v>Communications, &amp; Stakeholder Engagement</v>
          </cell>
          <cell r="DY104" t="str">
            <v>Communications, &amp; Stakeholder Engagement</v>
          </cell>
          <cell r="DZ104" t="str">
            <v>Communications, &amp; Stakeholder Engagement</v>
          </cell>
          <cell r="EA104" t="str">
            <v>Communications, &amp; Stakeholder Engagement</v>
          </cell>
          <cell r="EB104" t="str">
            <v>Communications, &amp; Stakeholder Engagement</v>
          </cell>
          <cell r="EC104" t="str">
            <v>Communications, &amp; Stakeholder Engagement</v>
          </cell>
          <cell r="ED104" t="str">
            <v>Communications, &amp; Stakeholder Engagement</v>
          </cell>
          <cell r="EE104" t="str">
            <v>Communications, &amp; Stakeholder Engagement</v>
          </cell>
          <cell r="EF104" t="str">
            <v>Communications, &amp; Stakeholder Engagement</v>
          </cell>
          <cell r="EG104" t="str">
            <v>Communications, &amp; Stakeholder Engagement</v>
          </cell>
          <cell r="EH104" t="str">
            <v>Communications, &amp; Stakeholder Engagement</v>
          </cell>
          <cell r="EI104" t="str">
            <v>Communications, &amp; Stakeholder Engagement</v>
          </cell>
          <cell r="EJ104" t="str">
            <v>Communications, &amp; Stakeholder Engagement</v>
          </cell>
        </row>
        <row r="105">
          <cell r="B105" t="str">
            <v>Green</v>
          </cell>
          <cell r="C105" t="str">
            <v>Green</v>
          </cell>
          <cell r="D105" t="str">
            <v>Green</v>
          </cell>
          <cell r="E105" t="str">
            <v>Green</v>
          </cell>
          <cell r="F105" t="str">
            <v>Green</v>
          </cell>
          <cell r="G105" t="str">
            <v>Amber</v>
          </cell>
          <cell r="H105" t="str">
            <v>Amber</v>
          </cell>
          <cell r="I105" t="str">
            <v>Green</v>
          </cell>
          <cell r="J105" t="str">
            <v>Green</v>
          </cell>
          <cell r="K105" t="str">
            <v>Green</v>
          </cell>
          <cell r="L105" t="str">
            <v>Green</v>
          </cell>
          <cell r="M105" t="str">
            <v>N/A</v>
          </cell>
          <cell r="N105" t="str">
            <v>Amber</v>
          </cell>
          <cell r="O105" t="str">
            <v>Amber</v>
          </cell>
          <cell r="P105" t="str">
            <v>Green</v>
          </cell>
          <cell r="Q105" t="str">
            <v>Green</v>
          </cell>
          <cell r="R105" t="str">
            <v>Green</v>
          </cell>
          <cell r="S105" t="str">
            <v>Green</v>
          </cell>
          <cell r="T105" t="str">
            <v>Green</v>
          </cell>
          <cell r="U105" t="str">
            <v>Amber</v>
          </cell>
          <cell r="V105" t="str">
            <v>Green</v>
          </cell>
          <cell r="W105" t="str">
            <v>Green</v>
          </cell>
          <cell r="X105" t="str">
            <v>Green</v>
          </cell>
          <cell r="Y105" t="str">
            <v>Green</v>
          </cell>
          <cell r="Z105" t="str">
            <v>Amber</v>
          </cell>
          <cell r="AA105" t="str">
            <v>Green</v>
          </cell>
          <cell r="AB105" t="str">
            <v>Green</v>
          </cell>
          <cell r="AC105" t="str">
            <v>Green</v>
          </cell>
          <cell r="AD105" t="str">
            <v>Amber</v>
          </cell>
          <cell r="AE105" t="str">
            <v>Green</v>
          </cell>
          <cell r="AF105" t="str">
            <v>Green</v>
          </cell>
          <cell r="AX105" t="str">
            <v>Green</v>
          </cell>
          <cell r="AY105" t="str">
            <v>Green</v>
          </cell>
          <cell r="AZ105" t="str">
            <v>Green</v>
          </cell>
          <cell r="BA105" t="str">
            <v>Amber</v>
          </cell>
          <cell r="BB105" t="str">
            <v>Amber</v>
          </cell>
          <cell r="BC105" t="str">
            <v>Green</v>
          </cell>
          <cell r="BD105" t="str">
            <v>Green</v>
          </cell>
          <cell r="BE105" t="str">
            <v>Green</v>
          </cell>
          <cell r="BF105" t="str">
            <v>Amber</v>
          </cell>
          <cell r="BG105" t="str">
            <v>Green</v>
          </cell>
          <cell r="BH105" t="str">
            <v>Green</v>
          </cell>
          <cell r="BI105" t="str">
            <v>Green</v>
          </cell>
          <cell r="BK105" t="str">
            <v>Amber</v>
          </cell>
          <cell r="BL105" t="str">
            <v>Green</v>
          </cell>
          <cell r="BM105" t="str">
            <v>Green</v>
          </cell>
          <cell r="BN105" t="str">
            <v>Amber</v>
          </cell>
          <cell r="BO105" t="str">
            <v>Amber</v>
          </cell>
          <cell r="BP105" t="str">
            <v>Green</v>
          </cell>
          <cell r="BQ105" t="str">
            <v>Green</v>
          </cell>
          <cell r="BR105" t="str">
            <v>Green</v>
          </cell>
          <cell r="BS105" t="str">
            <v>Green</v>
          </cell>
          <cell r="BT105" t="str">
            <v>Green</v>
          </cell>
          <cell r="BU105" t="str">
            <v>Green</v>
          </cell>
          <cell r="BV105" t="str">
            <v>Green</v>
          </cell>
          <cell r="BW105" t="str">
            <v>Green</v>
          </cell>
          <cell r="BX105" t="str">
            <v>Green</v>
          </cell>
          <cell r="BY105" t="str">
            <v>Green</v>
          </cell>
          <cell r="BZ105" t="str">
            <v>Green</v>
          </cell>
          <cell r="CA105" t="str">
            <v>Green</v>
          </cell>
          <cell r="CB105" t="str">
            <v>Green</v>
          </cell>
          <cell r="CC105" t="str">
            <v>Green</v>
          </cell>
          <cell r="CD105" t="str">
            <v>N/A</v>
          </cell>
          <cell r="CE105" t="str">
            <v>Amber</v>
          </cell>
          <cell r="CF105" t="str">
            <v>Green</v>
          </cell>
          <cell r="CG105" t="str">
            <v>Amber</v>
          </cell>
          <cell r="CH105" t="str">
            <v>Amber</v>
          </cell>
          <cell r="CI105" t="str">
            <v>Green</v>
          </cell>
          <cell r="CJ105" t="str">
            <v>Green</v>
          </cell>
          <cell r="CK105" t="str">
            <v>Green</v>
          </cell>
          <cell r="CL105" t="str">
            <v>Green</v>
          </cell>
          <cell r="CM105" t="str">
            <v>Amber</v>
          </cell>
          <cell r="CN105" t="str">
            <v>Green</v>
          </cell>
          <cell r="CO105" t="str">
            <v>Green</v>
          </cell>
          <cell r="CP105" t="str">
            <v>Amber</v>
          </cell>
          <cell r="DW105" t="str">
            <v>Green</v>
          </cell>
          <cell r="DX105" t="str">
            <v>Amber</v>
          </cell>
          <cell r="DY105" t="str">
            <v>N/A</v>
          </cell>
          <cell r="DZ105" t="str">
            <v>Amber</v>
          </cell>
          <cell r="EA105" t="str">
            <v>Amber</v>
          </cell>
          <cell r="EB105" t="str">
            <v>Red</v>
          </cell>
          <cell r="EC105" t="str">
            <v>N/A</v>
          </cell>
          <cell r="ED105" t="str">
            <v>Green</v>
          </cell>
          <cell r="EE105" t="str">
            <v>Green</v>
          </cell>
          <cell r="EF105" t="str">
            <v>Green</v>
          </cell>
          <cell r="EG105" t="str">
            <v>Green</v>
          </cell>
          <cell r="EH105" t="str">
            <v>Green</v>
          </cell>
          <cell r="EI105" t="str">
            <v>Green</v>
          </cell>
          <cell r="EJ105" t="str">
            <v>Green</v>
          </cell>
        </row>
        <row r="106">
          <cell r="B106" t="str">
            <v>Green</v>
          </cell>
          <cell r="C106" t="str">
            <v>Green</v>
          </cell>
          <cell r="D106" t="str">
            <v>Green</v>
          </cell>
          <cell r="E106" t="str">
            <v>Green</v>
          </cell>
          <cell r="F106" t="str">
            <v>Green</v>
          </cell>
          <cell r="G106" t="str">
            <v>Green</v>
          </cell>
          <cell r="H106" t="str">
            <v>Green</v>
          </cell>
          <cell r="I106" t="str">
            <v>Green</v>
          </cell>
          <cell r="J106" t="str">
            <v>Green</v>
          </cell>
          <cell r="K106" t="str">
            <v>N/A</v>
          </cell>
          <cell r="L106" t="str">
            <v>Green</v>
          </cell>
          <cell r="M106" t="str">
            <v>N/A</v>
          </cell>
          <cell r="N106" t="str">
            <v>Amber</v>
          </cell>
          <cell r="O106" t="str">
            <v>Green</v>
          </cell>
          <cell r="P106" t="str">
            <v>Green</v>
          </cell>
          <cell r="Q106" t="str">
            <v>Green</v>
          </cell>
          <cell r="R106" t="str">
            <v>Green</v>
          </cell>
          <cell r="S106" t="str">
            <v>Green</v>
          </cell>
          <cell r="T106" t="str">
            <v>Green</v>
          </cell>
          <cell r="U106" t="str">
            <v>Green</v>
          </cell>
          <cell r="V106" t="str">
            <v>Green</v>
          </cell>
          <cell r="W106" t="str">
            <v>Green</v>
          </cell>
          <cell r="X106" t="str">
            <v>Green</v>
          </cell>
          <cell r="Y106" t="str">
            <v>Green</v>
          </cell>
          <cell r="Z106" t="str">
            <v>Green</v>
          </cell>
          <cell r="AA106" t="str">
            <v>Green</v>
          </cell>
          <cell r="AB106" t="str">
            <v>Green</v>
          </cell>
          <cell r="AC106" t="str">
            <v>Green</v>
          </cell>
          <cell r="AD106" t="str">
            <v>Amber</v>
          </cell>
          <cell r="AE106" t="str">
            <v>Green</v>
          </cell>
          <cell r="AF106" t="str">
            <v>Green</v>
          </cell>
          <cell r="AX106" t="str">
            <v>Green</v>
          </cell>
          <cell r="AY106" t="str">
            <v>Green</v>
          </cell>
          <cell r="AZ106" t="str">
            <v>Green</v>
          </cell>
          <cell r="BA106" t="str">
            <v>Amber</v>
          </cell>
          <cell r="BB106" t="str">
            <v>Amber</v>
          </cell>
          <cell r="BC106" t="str">
            <v>Green</v>
          </cell>
          <cell r="BD106" t="str">
            <v>Green</v>
          </cell>
          <cell r="BE106" t="str">
            <v>Green</v>
          </cell>
          <cell r="BF106" t="str">
            <v>Green</v>
          </cell>
          <cell r="BG106" t="str">
            <v>Green</v>
          </cell>
          <cell r="BH106" t="str">
            <v>Green</v>
          </cell>
          <cell r="BI106" t="str">
            <v>Green</v>
          </cell>
          <cell r="BK106" t="str">
            <v>Green</v>
          </cell>
          <cell r="BL106" t="str">
            <v>Green</v>
          </cell>
          <cell r="BM106" t="str">
            <v>Green</v>
          </cell>
          <cell r="BN106" t="str">
            <v>Green</v>
          </cell>
          <cell r="BO106" t="str">
            <v>Green</v>
          </cell>
          <cell r="BP106" t="str">
            <v>Green</v>
          </cell>
          <cell r="BQ106" t="str">
            <v>Green</v>
          </cell>
          <cell r="BR106" t="str">
            <v>Green</v>
          </cell>
          <cell r="BS106" t="str">
            <v>Green</v>
          </cell>
          <cell r="BT106" t="str">
            <v>Green</v>
          </cell>
          <cell r="BU106" t="str">
            <v>Green</v>
          </cell>
          <cell r="BV106" t="str">
            <v>Green</v>
          </cell>
          <cell r="BW106" t="str">
            <v>Green</v>
          </cell>
          <cell r="BX106" t="str">
            <v>Green</v>
          </cell>
          <cell r="BY106" t="str">
            <v>Green</v>
          </cell>
          <cell r="BZ106" t="str">
            <v>Green</v>
          </cell>
          <cell r="CA106" t="str">
            <v>Green</v>
          </cell>
          <cell r="CB106" t="str">
            <v>Green</v>
          </cell>
          <cell r="CC106" t="str">
            <v>Green</v>
          </cell>
          <cell r="CD106" t="str">
            <v>N/A</v>
          </cell>
          <cell r="CE106" t="str">
            <v>Amber</v>
          </cell>
          <cell r="CF106" t="str">
            <v>Green</v>
          </cell>
          <cell r="CG106" t="str">
            <v>Green</v>
          </cell>
          <cell r="CH106" t="str">
            <v>Green</v>
          </cell>
          <cell r="CI106" t="str">
            <v>Green</v>
          </cell>
          <cell r="CJ106" t="str">
            <v>Green</v>
          </cell>
          <cell r="CK106" t="str">
            <v>Green</v>
          </cell>
          <cell r="CL106" t="str">
            <v>Green</v>
          </cell>
          <cell r="CM106" t="str">
            <v>Green</v>
          </cell>
          <cell r="CN106" t="str">
            <v>Green</v>
          </cell>
          <cell r="CO106" t="str">
            <v>Green</v>
          </cell>
          <cell r="CP106" t="str">
            <v>Green</v>
          </cell>
          <cell r="DW106" t="str">
            <v>Green</v>
          </cell>
          <cell r="DX106" t="str">
            <v>Amber</v>
          </cell>
          <cell r="DY106" t="str">
            <v>N/A</v>
          </cell>
          <cell r="DZ106" t="str">
            <v>Green</v>
          </cell>
          <cell r="EA106" t="str">
            <v>Green</v>
          </cell>
          <cell r="EB106" t="str">
            <v>Amber</v>
          </cell>
          <cell r="EC106" t="str">
            <v>N/A</v>
          </cell>
          <cell r="ED106" t="str">
            <v>Green</v>
          </cell>
          <cell r="EE106" t="str">
            <v>Green</v>
          </cell>
          <cell r="EF106" t="str">
            <v>Green</v>
          </cell>
          <cell r="EG106" t="str">
            <v>Green</v>
          </cell>
          <cell r="EH106" t="str">
            <v>Green</v>
          </cell>
          <cell r="EI106" t="str">
            <v>Green</v>
          </cell>
          <cell r="EJ106" t="str">
            <v>Green</v>
          </cell>
        </row>
        <row r="107">
          <cell r="M107" t="str">
            <v>Property</v>
          </cell>
          <cell r="P107" t="str">
            <v>Property (GPU Recruitment)</v>
          </cell>
          <cell r="BD107" t="str">
            <v>Security</v>
          </cell>
          <cell r="BH107" t="str">
            <v>Workforce</v>
          </cell>
          <cell r="BI107" t="str">
            <v>NHS ESR Central Team - Learning Business Knowledge</v>
          </cell>
          <cell r="BM107" t="str">
            <v>Clinical</v>
          </cell>
          <cell r="BS107" t="str">
            <v>Security</v>
          </cell>
          <cell r="BW107" t="str">
            <v>Operational Delivery</v>
          </cell>
          <cell r="CC107" t="str">
            <v xml:space="preserve">Readiness for change </v>
          </cell>
          <cell r="CG107" t="str">
            <v xml:space="preserve">Live Service </v>
          </cell>
          <cell r="CH107" t="str">
            <v xml:space="preserve">Security </v>
          </cell>
          <cell r="CM107" t="str">
            <v>PMO</v>
          </cell>
          <cell r="DA107" t="str">
            <v>Airworthiness/Safety</v>
          </cell>
          <cell r="DE107" t="str">
            <v>Resource Demographic</v>
          </cell>
          <cell r="ED107" t="str">
            <v>MoJ Policy</v>
          </cell>
        </row>
        <row r="108">
          <cell r="M108" t="str">
            <v>Green</v>
          </cell>
          <cell r="P108" t="str">
            <v>Amber</v>
          </cell>
          <cell r="BD108" t="str">
            <v>Amber</v>
          </cell>
          <cell r="BH108" t="str">
            <v>Green</v>
          </cell>
          <cell r="BI108" t="str">
            <v>Green</v>
          </cell>
          <cell r="BM108" t="str">
            <v>Amber</v>
          </cell>
          <cell r="BS108" t="str">
            <v>Amber</v>
          </cell>
          <cell r="BW108" t="str">
            <v>Amber</v>
          </cell>
          <cell r="CC108" t="str">
            <v>Amber</v>
          </cell>
          <cell r="CG108" t="str">
            <v>Amber</v>
          </cell>
          <cell r="CH108" t="str">
            <v>Amber</v>
          </cell>
          <cell r="CM108" t="str">
            <v>Green</v>
          </cell>
          <cell r="DA108" t="str">
            <v>Green</v>
          </cell>
          <cell r="DE108" t="str">
            <v>Amber</v>
          </cell>
          <cell r="ED108" t="str">
            <v>Green</v>
          </cell>
        </row>
        <row r="109">
          <cell r="M109" t="str">
            <v>Green</v>
          </cell>
          <cell r="P109" t="str">
            <v>Green</v>
          </cell>
          <cell r="BD109" t="str">
            <v>Green</v>
          </cell>
          <cell r="BH109" t="str">
            <v>Green</v>
          </cell>
          <cell r="BI109" t="str">
            <v>Green</v>
          </cell>
          <cell r="BM109" t="str">
            <v>Green</v>
          </cell>
          <cell r="BS109" t="str">
            <v>Green</v>
          </cell>
          <cell r="BW109" t="str">
            <v>Amber</v>
          </cell>
          <cell r="CC109" t="str">
            <v>Green</v>
          </cell>
          <cell r="CG109" t="str">
            <v>Amber</v>
          </cell>
          <cell r="CH109" t="str">
            <v>Amber</v>
          </cell>
          <cell r="CM109" t="str">
            <v>Green</v>
          </cell>
          <cell r="DA109" t="str">
            <v>Green</v>
          </cell>
          <cell r="DE109" t="str">
            <v>Red</v>
          </cell>
          <cell r="ED109" t="str">
            <v>Green</v>
          </cell>
        </row>
        <row r="110">
          <cell r="M110" t="str">
            <v>Legal</v>
          </cell>
          <cell r="BS110" t="str">
            <v>~</v>
          </cell>
          <cell r="BW110" t="str">
            <v xml:space="preserve">Heath Professionals </v>
          </cell>
          <cell r="CG110" t="str">
            <v xml:space="preserve">Sustainment </v>
          </cell>
          <cell r="DE110" t="str">
            <v>Resource Geographic</v>
          </cell>
        </row>
        <row r="111">
          <cell r="M111" t="str">
            <v>Amber</v>
          </cell>
          <cell r="BH111" t="str">
            <v>N/A</v>
          </cell>
          <cell r="BI111" t="str">
            <v>N/A</v>
          </cell>
          <cell r="BS111" t="str">
            <v>N/A</v>
          </cell>
          <cell r="BW111" t="str">
            <v>Green</v>
          </cell>
          <cell r="CG111" t="str">
            <v>Amber</v>
          </cell>
          <cell r="DE111" t="str">
            <v>Red</v>
          </cell>
        </row>
        <row r="112">
          <cell r="M112" t="str">
            <v>Green</v>
          </cell>
          <cell r="BH112" t="str">
            <v>N/A</v>
          </cell>
          <cell r="BI112" t="str">
            <v>N/A</v>
          </cell>
          <cell r="BS112" t="str">
            <v>N/A</v>
          </cell>
          <cell r="BW112" t="str">
            <v>Green</v>
          </cell>
          <cell r="CG112" t="str">
            <v>Amber</v>
          </cell>
          <cell r="DE112" t="str">
            <v>Amber</v>
          </cell>
        </row>
        <row r="113">
          <cell r="B113" t="str">
            <v>IT remains a challenge due to SLC reliance on legacy IT systems, which means there is a risk that the systems are not able to easily or quickly extract data required for the project. A new project has been launched to develop an IT solution able to support extraction of all loan data, to enable future sales, but the risks remains for this first sale.Analysis capacity (on financial modelling of the ICR student loans book) remains at Amber as the ongoing  work required around the new model, produce documentation and respond to RA/investor questions indicates that the project needs to mainatin if not increase the number of resources in that specific area.Project Delivery capability is put at risk due to maternity cover not yet being found for one of the projects Executive Directors (as identified as risk in May 16 IPA Healthcheck). Recruitment under way.</v>
          </cell>
          <cell r="C113" t="str">
            <v>The Programme is currently building the LLC Register Alpha Serivce using an in-house team. The intention is to augment this in-house team for the development of the LLC Register Beta Service. The Programme is currently progressing the procurement of the industry skills and insight for the Beta development. The status for 'Digital' and 'Information Technology' are both respectively 'AMBER'. Once procured the NOW would be 'GREEN'.</v>
          </cell>
          <cell r="D113" t="str">
            <v xml:space="preserve"> </v>
          </cell>
          <cell r="E113" t="str">
            <v>The project does not have a significant issue in terms of capability or capacity gaps.</v>
          </cell>
          <cell r="F113" t="str">
            <v>The PAR of May 2016 gave the project overall an Amber rating.  This deterioration in rating is due entirely to the risk of Crossrail 2 impacting on Crick operations in the future.  MRC and the Crick are making every effort to work with TfL to avoid the Crick being adversely impacted by Crossrail 2.</v>
          </cell>
          <cell r="G113" t="str">
            <v>We are recuiting to fill a number of key project delivery/change implementation, operations and communications vacancies across the programme now that we are fully into the implementation/execution phase.</v>
          </cell>
          <cell r="H113" t="str">
            <v>Additional specialist skills in the Technology and Business Change areas have been procured from the contract market or through 3rd party suppliers where appropriate.  Home Office's Test Design and Consultancy service has been brought on board to run the programme's test function.</v>
          </cell>
          <cell r="J113" t="str">
            <v>Capability: Recruitment effort is beginning to bear fruit though the programme will not be fully resourced until Q3 2016-17.  A strategy to ensure that relevant skills are transferred from consultants to develop internal capability/intelligent client function is under developed.  Suitably skilled finance staff are joining the programme imminently and will drive forward increasingly robust financial management as projects move into the delivery stage.Capacity: A further review of the structure and its fitness for purpose will be taking place in Q2 and a final resource bid for HR approval to recruit will be made.</v>
          </cell>
          <cell r="L113" t="str">
            <v>A number of people have recently joined or will be joining shortly following the recent recruitment exercises to recruit for specialist FTAs to replace contractors and backfilling vacant roles . Some of the exercises were unsuccessful in recruiting, so contractors remain.     NGSS SMT undertook a review of capacity and capability during June and submitted a report to HR Committee to stabilise our resourcing.  A further stocktake of resources is due in October in order to take account of the outcomes from the PAC hearing recommendations and the commercial reset negotiations currently being concluded with SSCL.  Long term programme finance to future investment to deliver programme post 2018 and SOP replacement / refresh.</v>
          </cell>
          <cell r="M113" t="str">
            <v>HR Committee has approved additional resources and these are currently at market or about to be filled via Interim market.  Expected to increase resource in Project Delivery/PPM and data and systems, to support procurement of business systems and Property Management Accounting Systems. IT dropping to red is due to not being able to secure resources to support the systems procurement.  HMT, IAC and GDS approval process for systems OBC took more than 11 weeks to secure.  At GMPP submission date, approval had not been given.​</v>
          </cell>
          <cell r="N113" t="str">
            <v>The new CDO is due to start in early July with additional tech headcount bveing resourced once in place. A structure for the BAU ICT team has been proposed and will be agreed and recruited to once the CDO is in place.</v>
          </cell>
          <cell r="O113" t="str">
            <v>Programme Manager now in post. Two independent Programme Board members appointed.</v>
          </cell>
          <cell r="P113" t="str">
            <v>Onboarding of financial and technical vacant roles underwasy. GPU primary contact being recruited.</v>
          </cell>
          <cell r="Q113" t="str">
            <v>No capability gaps.</v>
          </cell>
          <cell r="R113" t="str">
            <v>BDUK have no capability issues for Finance; however Arqiva are being slow in submitting and getting right first time inoices for the masts.  BDUK central finance team processing and monitoring pipeline of invoices when received.</v>
          </cell>
          <cell r="U113" t="str">
            <v>IPA have advised that the RAG Ratings for "Future" are as assessment of capability/capacity in 6 months time.   The PAR Review (Sept 2015) considered that confidence in the right capability and capacity existing within RWM to deliver the next phase of the programme, post 2016 will be greatly improved if they were to manage their transformation to a 'delivery body' as a formal and visible Change Programme, using appropriate tools and good practice. RWM are currently undertaking an organisational readiness review and RWM's 'readiness' will also be considered by the end of phase review scheduled to take place in early 2017.Key to the success of the programme will be communications and stakeholder engagement activities. The BEIS GDF team has a dedicated comms resource and with RWM seeking to recruit further comms resource we consider the amber rating will be moving towards green over the coming months.</v>
          </cell>
          <cell r="W113" t="str">
            <v xml:space="preserve">A Transformation Partner will be procured by Sellafield to support the change implementation as an integral part of the programme.  </v>
          </cell>
          <cell r="X113" t="str">
            <v>Amber RAGs relate to external delivery parties.</v>
          </cell>
          <cell r="Y113" t="str">
            <v>There is ongoing work with the I&amp;T Directorate in RPA that will ensure that capacity and capability are in place across I&amp;T and all RPA delivery functions. There has been detailed analysis undertaken within I&amp;T and the CAP Delivery Programme that has identified key personnel who could be retained after the close of the programme and transitioned into BAU while wider capability issue are addressed.</v>
          </cell>
          <cell r="Z113" t="str">
            <v xml:space="preserve">Amber statuses are expected to become green in the future now that the resource submission has been approved. As a result of this, more expertise can be recruited to help fill the skills gaps, manage the workload more efficiently and increase the overall Programme delivery confidence significantly. </v>
          </cell>
          <cell r="AB113" t="str">
            <v xml:space="preserve">Technical / Insurance capability is currently amber due to slight delay in procuring loss adjuster to enable us to deal with an insurance relataed call on the Government Support Package. The is due to a delay in approval from Cabinet Office Crown Commercial Service.Subject the their approval, we expect a loss adjuster to be in place by  August/September 2016. . </v>
          </cell>
          <cell r="AC113" t="str">
            <v>Digital and IT - additional capacity and capability is required in order for the 30 Hrs project team to be able to effectively take forward the IT-enabled aspects of the project.  An interim IT Project Manager has been procured and will take up post on 25th July; an IT Product Owner role has also been defined and will be filled through departmental consultancy frameworks.Project Delivery - an SEO Senior Project Support Officer has been recruited to bring capacity to the Early Years Portfolio Office (taking up post on 30th August); Project Delivery capability across the existing 30 Hrs project team should also be strengthened.Finance &amp; Analysis - as outlined in Section 4.04, we are currently recruiting to fill existing vacancies in the Finance and Analysts teams, as well as recruiting to fill additional posts to strenghten capacity and capability in these areas.  We expect the current round of recruitment to be completed over the summer, with new starters taking up post from August onwards.</v>
          </cell>
          <cell r="AD113" t="str">
            <v>There is a mature contractor market for the building of schools - however there has been a significant increase in demand for construction capacity across sectors and we are finding some difficulty in attracting contractors to deliver the programme under our current contract terms and rates.In addition there is an increasing internal and external demand against professional services and resources for the delivery of other programmes and projects.Mandates are now in place for professional support for technical advisory, legal advisory and IT / MIS development with consultancy business cases having been approved by Cabinet Office. EFA staff recruitment in the last quarter has increased capacity in key specialist areas including technical &amp; cost management.</v>
          </cell>
          <cell r="AG113" t="str">
            <v xml:space="preserve">Other capability includes Project Management Office, Health &amp; Safety, Stakeholder, Communications, Lands and Legacy.                                             
The client team consists of both Highways England staff and staff sourced through the Programme Delivery Partner or PSF/CDF consultancy. In general the non-Highways England posts are the more senior positions. Recruitment of a Highways England Project Director is critical to success; the executive search is on its third iteration to identify a PD. Salary is showing to be a barrier to attracting the right quality candidate. A recruitment exercise is currently underway and it is hopeful that a successful candidate will be identified and appointed as Highways England PD to the project . A Highways England Project Manager started on the 27 June 2016. Complex Infrastucture Programme are currently working on a workforce plan to recruit and fill key posts  in 2016/17. As recognised by the I&amp;PA review (Attachment 5) the client team capacity, capability and collaborative behaviours are key for success. In addition to the current recruitment, a workforce review and behaviour plan is being produced.
Work force planning is currently underway with the IDT determining both workforce and management requirements in order to deliver the scheme in line with the programme. The current analysis suggests we will have a work force that peaks at c. 2000 and a management team that peaks at 500, which includes the Highways England representatives. These figures are derived from resourcing the construction programme which has been smoothed to make the most efficient utilisation of available resource. We will  also review the impact of these requirements against other projects that will be undertaken within a similar time period.
</v>
          </cell>
          <cell r="AH113" t="str">
            <v>The project is short of key client capabilities in PMO and Stakeholder Engagement. These skills gaps are currently being augmented in part by skills from the supply chain via the PDP Framework. Key areas of recruitment to address these shortages are ongoing.</v>
          </cell>
          <cell r="AI113" t="str">
            <v>Change Implementation (Comms) staff merged with "Other" since last report. 
Technical covers air quality, environmental policy leads. Other covers Policy/Legislation, Communications and Strategy.  Industry knowledge includes surface access team.
A skills review will be undertaken Q2 2016-17 to ensure resource readiness for next programme phase.</v>
          </cell>
          <cell r="AJ113" t="str">
            <v>The project is monitored by Jacobs as the Crossrail Project Pepresentatives. They provide construction and project management expertise, ongoing assurance and periodic reporting on the progress of delivery. The contract is a tripartite agreement between TfL, DFT and Jacobs. The project team also benefit from the assistance of the Crossrail Joint Sponsor team.</v>
          </cell>
          <cell r="AK113" t="str">
            <v xml:space="preserve">As Network Rail is the Government's delivery agent for East West Rail Programme, the delivery of the Programme is also dependent on the capability and capacity of Network Rail. The project is run by NR. They provide construction and project management expertise, ongoing assurance and periodic reporting on the progress of delivery.  Given the recent successful recruitment (who is due to start on 1st August) and the procurement underway for consultants, the future outlook on resourcing has been revised to green. </v>
          </cell>
          <cell r="AL113" t="str">
            <v xml:space="preserve">Other skills refers to Communications.
The ratings reflect the anticipation that resources may be further stretched as the Programme progresses putting strain on the team particularly in areas of technical knowledge.  As Network Rail is the Government's delivery agent for the GWRM, the delivery of the Programme is also dependent on the capability and capacity of Network Rail. </v>
          </cell>
          <cell r="AM113" t="str">
            <v>1) Current AMBER RAG rating due to number of vacancies and contractors filling posts for project delivery and commercial skills. 
2) Other category includes policy, communications, economists, analysts and corporate/administrative skills.
3) Active recruitment commenced to replace PD contractors with permanent staff. Some concern over skills gap in PPM and commercial skills available across civil service to recruit to meet future needs of programme.</v>
          </cell>
          <cell r="AN113" t="str">
            <v>Other includes 0.3 PA support, 0.5 communications capability/external stakeholder management and 0.25 to cover for legal advisors. Change in Commercial and Finance assumes recruitment of 1 x G7 post. Project is also dependent on delivery of approvals by the ORR.</v>
          </cell>
          <cell r="AO113" t="str">
            <v xml:space="preserve">The Project is in the Options Phase and is recruiting staff for the Development Phase in order to reduce the reliance on external and contracted support.  A strategic 4 year contract  is in place to ensure availability of skilled professionals to meet project needs in the short and medium term. A technical partner has been appointed for the Development and Construction Phases. 
A significant number of senior external resources have been required over this period to maintain the pace of the project through governance approvals, public consultation,  procurement of the Technical Partner  and the finance discussions between DfT and Treasury. During this period Highways England has been in the process of recruiting for the Project Director and Project Manager positions.   </v>
          </cell>
          <cell r="AP113" t="str">
            <v>As Network Rail is the Government's delivery agent for the Midland Mainline Rail Programme, the delivery of the Programme is also dependent on the capability and capacity of Network Rail.
Recently recruited permanent resources require additional training to further develop Commercial &amp; Contract Management skills.
Awaiting start of permanent resource to replace previous interim role for programme communications.
We are also taking forward procurement to acquire consultant support for business case and technical analysis.</v>
          </cell>
          <cell r="AQ113" t="str">
            <v xml:space="preserve">OTHER= Currently Amber setting due support required from communications advisor, external stakeholder management and for specialist advisors.  We have recruited (due to commence in August, subject to security clearance procedures) a briefing resource in the near term to support the regular requirement for briefing on programmes in the North. 
• The team has reasonable industry knowledge and project delivery experience. 
• Scope managing any large scale programme reviews/political demands.  
The technical and industry areas rely on very specific skill sets that are not widespread.  We plan to rely on external contractors as the need arises through call off contracts to provide this expertise. As Network Rail is the Government's delivery agent for the North of England Programme, the delivery of the Programme is also dependent on the capability and capacity of Network Rail.
</v>
          </cell>
          <cell r="AR113" t="str">
            <v xml:space="preserve">The programme  does not categorise its resources in this way currently. However for the purpose of this exercise :
Specification leads, managers, advisors and assistance are classed atTechnical
Procurment leads, managers, advisors and assistance are classed as Industry Knowledge
Project Directors, managers, and Assistants are classed as Project Delivery
The other is a Fast Stream.
The programme continues to seek to atttract technical and comnercial specialists. We have made some headway in ths field. We are currently developing our attraction strategy, applying HMT agreed payflex, testing executive search and working closely with Cabinet Office and Group Procurement on the commercial capability delivery plan. 
Changes from last period reflect the normal churn.  Northern and TPE projects closing down, and South Eastern and East Mids joinning the count.. Some roles being filled by interims and or permanent staff, while other roles have become vacant, </v>
          </cell>
          <cell r="AS113" t="str">
            <v>External consultants, not listed above, are commissioned on an ad hoc basis to provide advise/guidance on technical or legal matters.</v>
          </cell>
          <cell r="AT113" t="str">
            <v>Delivery of individual business migrations has been delegated to individual business units to manage via individual project teams.  Overview and corporate control is then maintained via a small central team to coordinate and share best practice between the individual projects and liaise with the supplier (ISSC-1) on key delivery strategies.  The resourcing above, reflects the central oversight team.
Attempts to fill gaps in current resourcing levels was partially unsuccessful (one individual recruited against three vacancies advertised). Resourcing plans will be reconsidered in the short term with the intention to advertise to fill gaps.</v>
          </cell>
          <cell r="AU113" t="str">
            <v>Current rag ratings set as amber to represent resource pressure currently faced on the team. Immediate resource pressure should be addressed when recruitment for the 1 x G7 Programme Client Manager has completed (expected to be in bost July/August 2016). There is additional scope for further resource in communications and technical, to support the work leading up to the Auust 2017 blockade, in particular.
 As Network Rail is the Government's delivery agent for the Wessex Capacity Programme, the delivery of the Programme is also dependent on the capability and capacity of Network Rail.</v>
          </cell>
          <cell r="AV113" t="str">
            <v>"Other" refers to team administrator/organiser who is shared resource with Crossrail and IEP programmes.                            Commercial &amp; Contract Management and Project Delivery RAG rating have been amended to Amber to refelct the current vacant posts in the team.</v>
          </cell>
          <cell r="AX113" t="str">
            <v>The capability and capacity of the team is stable at present but as role numbers are decreasing, there is a risk around knowledge transfer which is being managed by the team.</v>
          </cell>
          <cell r="AY113" t="str">
            <v>Project delivery - reorganisations within DH and NHS England within the next year may affect the capacity available for this programme.  The figure also includes staff working in PHE who may also be subject to staffing constrictions.</v>
          </cell>
          <cell r="AZ113" t="str">
            <v xml:space="preserve">The central team based in HSCIC has the appropriate levels of capability and capacity.  However, the majority of delivery activity is required at a local level (across over 200 health and care organisations) and the capacity and capability across individual organisations varies in relation to project delivery, change, commercial and contract management resources. </v>
          </cell>
          <cell r="BA113" t="str">
            <v>*Digital - the team has actively engaged in utilising digital tools, for example in publishing and seeking responses to its recent consultation on extending charges in primary care - this included a series of webinars and live twitter Q&amp;A. Likely the programme will need to develop this capability to ensure the behaviour change programme is well communicated.*IT- HSCIC provide IT specialist supportand there is no-one in the current team with sufficient specialist knowledge to challenge; as a result the IT project has moved to the Informatics Management Portfolio Board (IMPB) for their oversight (Date of decision - 2 June 2016) . *Commercial  and Contract Mgt - Likely to have to set up new contracts in the future.  Less capability and experience of doing this in the current team.*Finance - the programme requires knowledge of NHS and DH finance (the latter supported by our DH finance Business Partner) *Analytical Support - FTE support in place Future Employees: we continue to seek 1 FTE Briefings /Policy Manager</v>
          </cell>
          <cell r="BB113" t="str">
            <v xml:space="preserve"> All skilled roles remain in place but NIB priorities may affect resourcing profiles. </v>
          </cell>
          <cell r="BC113" t="str">
            <v xml:space="preserve">Resourcing against plan is in a relatively good position with challenges in securing sufficient Project Management resources ongoing.The Programme continues to adapt to meet ever increasing work load and demands and is currently being asked to support a new Governance process alongside the SNOMED &amp; GP Connect Programmes.  This has added an extra burden on the resource available and there is a further need to look at bolstering resource availability. </v>
          </cell>
          <cell r="BD113" t="str">
            <v xml:space="preserve">The programme now has the majority of required skills in place.  The two areas where further resource is required are1) Finance - following the resignation of the HSCN programme accountant a replacement resource is currently being sourced2) Security - a security partner is required to provide specialist input to the design and build of the HSCN Security Operations Centre. </v>
          </cell>
          <cell r="BF113" t="str">
            <v>Access to good commercial and procurement resource is difficult and the programme is at the early stages of building capability with a new in house team and will need additional scarce resource to support delivery.  The recent IPA Gateway 2 review suggested the programme reviewed whether there was the right level of communication and leadership and capacity given in the near future there are likely to be several announcements or outcomes regarding associated programmes and major policy reviews such as the National Data Guardian Review. This programme forms a major part of the Data for Outcomes and Research Domain within the Paperless 2020 portfolio and will be covered by the strategic communicaitons strategy and plans that are being developed for the domain.  The programme team are working with the relevant resource teams in HSCIC to address the capability and capacity shortfalls. The programme has recently been made a high priority programme for resources within HSCIC which should allow for a speedier recruitment process.</v>
          </cell>
          <cell r="BG113" t="str">
            <v>The continued performance of the HSCIC development team remains a significant concern.  There have been significant recent personnel changes which are designed to address this issue, however it is not yet clear whether this will deliver the desired result.Project delivery capability is expected to reduce given the expected roll-off of the Programme Director at the end of September.  Handover / transition plans are being established.</v>
          </cell>
          <cell r="BH113" t="str">
            <v>Change implementation, technical, and legal, commercial and contract capabilities are available to the Proton Beam Therapy Programme from other areas of NHS England.  There is adequate capacity in all these capabilities to fully support the Programme.</v>
          </cell>
          <cell r="BI113" t="str">
            <v xml:space="preserve">Until Enhance project replanning activities are completed and roll out of new functionality is confirmed, the introduction of dedicated ESR Service Implementation staff will remain on hold. </v>
          </cell>
          <cell r="BJ113" t="str">
            <v>Recruitment and interviews are underway to fulfil programme vacancies, with a high confidence of success. Capacity for next stages of NIB development will be addressed through future approvals.</v>
          </cell>
          <cell r="BK113" t="str">
            <v>Project Delivery remains amber to reflect a key personell departure (external to the organisation), steps in place to mitigate in the coming period.   Technical capabitlity remains amber currently as new technology skills being developed to reflect new service components.  Communication &amp; Stakeholder Engagement amber to reflect the need for greater and different methods of comms skills not currently in place but required for the next stake of the programme post migration.</v>
          </cell>
          <cell r="BL113" t="str">
            <v>As the Programme has moved from a procurement drive to operational readiness due to a change in implementation approach, a different skill mix is required. The required skill mix will become clearer as a small number of work streams are re-planned.</v>
          </cell>
          <cell r="BM113" t="str">
            <v>HSCIC currently has a shortage of skills in specialist digital roles such as user research and product management, and has significant gaps in commercial and procurement. There are also some gaps in agile project delivery and programme management when using agile methodology. There is considerable work underway acorss the organisation to identify and fill these specialist digital skills gaps and discussions are taking place to ensure that NHS.UK has appropriate commercial and procurement support from within the organisation..</v>
          </cell>
          <cell r="BN113" t="str">
            <v>As the number of project boards has now increased, more administration capacity has been sourced and 2 new members of the project support office have been employed.  The support for the Project managers has also been strengthened and more resource procured for the transition/business change projects.   The development work on the Sharepoint Platform is still progressing as is the procurement of the tier 1 contractor.  Knowledge of the working processes and technical aspects of the organisaton will be sourced from within the business as required.  We have retendered for our legal advisors, working with DH and PHE legal department. There is an agreed stakeholder management process and this is now being implemented across the programme.  PHE will be looking at new ways of managing data as part of the detailed design.</v>
          </cell>
          <cell r="BO113" t="str">
            <v>We are actively recruiting into areas of: - project delivery- business analysis- communications and stakeholder engagement- technical analysis - contract management- IT especially SIAM</v>
          </cell>
          <cell r="BP113" t="str">
            <v>Current capacity gaps with regard to technical resources required, for example in the testing &amp; network areas. Actively working to backfill, recruit &amp; re-purpose existing  gaps.</v>
          </cell>
          <cell r="BS113" t="str">
            <v>Technology - Meeting with HR to review how we can fill remaining contractor roles. Individual discussions taking place with each supplier to agree requirements for phase 2 delivery. Security - Security is currently recruiting a number of new people across a range of grades and this exercise is expected to be completed in Autumn 2016. Programme SRO and Chief Security Officer have agreed regular engagement meetings with senior colleagues. Close engagement on risks and mitigations is essential, to inform contract requirements and forward security assurance as estate management takes on BAU function. Legal - Further internal resources required (2 x G7) to provide support for dispute work and a G6 and SEO required to take on an overarching management function. Lack of flow means more resources may be required for a shorter timescale.  Commercials -  There are a number of critical vacancies within CD estates, active recruitment of contractors is ongoing. The time required to recruit, appoint and on-board additional resources with the right equipment could impact CD Estates work stream capacity, leading to delays to key milestones and outputs.Change Implementation - Change and Implementation are leading site implementations . Additional resource required at samne time as other conflicting Change demands. Rersource assumptions have been forecast and agreed with Head of Change and Implemntation.</v>
          </cell>
          <cell r="BT113" t="str">
            <v xml:space="preserve">The number of vacancies within the Programme has reduced by 50% and FEDP continue to work with BTG Change Resource and Technology Group to match vacancies with the skills required. Use of contingent labour continues in those areas where the programme cannot source the necessary skilled resource from within DWP within the timeframes required. We continue to build capability, especially around the digital space and as previously reported we are continually seeing the benefits of our plans and actions.  </v>
          </cell>
          <cell r="BU113" t="str">
            <v>Platform strategies - Architecture designs have not been fully defined and agreed.A number of activities remain to be fully defined which may become critical dependencies.</v>
          </cell>
          <cell r="BW113" t="str">
            <v xml:space="preserve">IT: Concerns remain over IT capacity to deliver PIP Performance Improvement Plan during the transition of the ADMS contract.Analysis: Continued pressure on analytical resource with constant need to prioritise workload to meet demand.Operational Delivery: Recruitment plans in place for 2016, however there remains a risk that successful candidates will not accept job offers. This requires constant proactive management. </v>
          </cell>
          <cell r="BX113" t="str">
            <v>Digital and IT are amber because of the reliance on contingent labour, although there is no immediate risk to delivery and recruitment is in train.</v>
          </cell>
          <cell r="CA113" t="str">
            <v>Commercial &amp; Contract Management: Amber rating reflects I&amp;PA recommendation to recruit additional commercial resource into Programme in order to  maintain effective commercial management; we have secured additional senior commercial resource from Cabinet Office.  We have established the Commercial and Contract Change Board chaired by SMS1 commercial expert and bolstered the current procurement expertise of the Programme at operations level.  On track for green RAGChange Implementation: Amber rating reflects I&amp;PA recommendation that the Programme develops current and future multi-layered Operating Models with programme plans and governance aligned to drive transition between the two; Based on the I&amp;PA review, a Business Transformation Board has been put in place with strong governance and links with the wider Programme.  Further work to put transformation at the heart of the Programme is underway and progressing.  On track for green RAG</v>
          </cell>
          <cell r="CC113" t="str">
            <v>Recruitment of some key personnel is still taking place - the Programme expects to be in a better position in the next quarter with the appointment of (1) additional delivery PMs (2) Property and Commercial experts (3) key CDIO experts/roles (4) a Readiness for Change lead and team.</v>
          </cell>
          <cell r="CD113" t="str">
            <v xml:space="preserve">The specialist skills required by the Programme for Phase 2 delivery have been identified and prioritised. The Programme has deployed an External Capability strategy to ensure that the right level of specialist capability is deployed to the Programme. A number of procurement competitions have been run and finalised to secure expertise from the Private sector for deployment in the Transition and Target Operating and Commercial Model (TOCM) work areas. The dedicated Programme Resource Manager continues to manage the Programme capacility and capacity plan. The plan is reviewed on a weekly basis by the Programme leadership. Bain &amp; Co continue to provide expertise in the Results Delivery Office (RDO), Service Operations Delivery Group and People and Culture work stream. BAE Systems has joined the Programme to provide expertise to the Target Operating and Commercial Model project. </v>
          </cell>
          <cell r="CE113" t="str">
            <v>Within HMRC's portfolio of change there is competition for resources for delivering the Digital, IT, Commercial and Subject Matter Expert elements required by Customs Declaration Services (CDS).  A detailed CDS Resource Plan has been created to ensure the resource requirements are understood in advance enabling timely prioritisation decisions at Programme Board and portfolio level.  The resource plan was updated in June 2016 to ensure it looks forward throughout 2016 and supports the Scaled Agile Framework methodology which HMRC are utilising on CDS.</v>
          </cell>
          <cell r="CF113" t="str">
            <v>Following the Critical Friend review, the team recognised the progress made on key aspects of the Programme and advised that subject to resolving some minor recommendations they would guide the SRO that the Delivery Confidence level of the programme should be recorded as Amber at the next programme board.</v>
          </cell>
          <cell r="CG113" t="str">
            <v>Commercial and contract management remains amber however an expression of interest will go out in due course to recruit a replacement for the member of staff on long term leave, now due to retire. We have also secured specialist commercial support in areas of new requirements, driving the desire to move to green in the future.  Information Technology and Technical will remain amber in the near future due to a large pipeline of work, we are using alternative mechanisms to recruit staff however this is subject to clearance -  IP Bill implementation could result in increased demand on CCD. As predicted finance are now green, looking to remain due to appropriate number of staff in place, with relevant skills. Live Service remains amber, recruitment campaign is ongoing which once complete security clearance will be sought and skills and knowledge acquired, at which point RAG will improve to green. Communications and Stakeholder engagement is currently amber due to insufficient resource for internal and external communications however staff are now in place and RAG will improve next quarter.  Analysis is amber, with intention to improve to green in the future following acquisition of tools which better support planning.  On digital we are running an ongoing assessment of capability and capacity requirements, RAG could change going forward.</v>
          </cell>
          <cell r="CH113" t="str">
            <v>With an operational standstill in effect  the migration roadmap remains unclear. The plaform and  implementation partners HO will use  for delivery have not been established and has led to a red ratings in these areas.</v>
          </cell>
          <cell r="CI113" t="str">
            <v xml:space="preserve">Commercial and Contract Management (inc procurement) remains Amber: The SRO has commissioned an independent review of the  contract and tender process followed on the IT Platform project. Any lessons learned from this review will be incorporated into the new contract and influence the future work of the Programme. Consideration is also being given to the possibility of buying in external commercial expertise to support the Programme.Change Implementation remains Amber: The business change team has made progress this quarter but concern remains about how the volume of change for BF Operations arising across the Transformation agenda will be managed. This programme will be the first to trial and implement elements of the new Border Force  Target Operating Model and will need to overcome the challenges that will arise from significant changes to working practices including terms and conditions within BF Operations.  The team are also currently in the progress of employing a new Business Change Manager.Technical remains Amber: difficulties continue in recruiting and retaining specialist technical resource (PMs, Architects, Systems Analyst)  and seem unlikely to get easier. This puts at risk key project delivery dates.Industry Knowledge remains Amber: as it is still at an early stage. Market engagement is getting started and an Innovation Group of potential suppliers has been established. </v>
          </cell>
          <cell r="CJ113" t="str">
            <v>Project Delivery: DSAB's RAID  governance was reviewed by Internal Audit in November and gave DSAB an Amber rating .  DSAB has addressed most of the recommendations with just one remaining for completion by end July.Finance: DSAB is now receiving improved financial resource support from the centre.  Regular meetings are now taking place between Finance, the PMO and the Delivery Teams to keep tight control of spend against budget and to identify early signs of a potential underspend.</v>
          </cell>
          <cell r="CK113" t="str">
            <v>Commercial: Engaging with external legal specialists regarding the contract (with TCS), changes and commercial position. Recruited a G6 Commercial Manager, start date September 2016. Project Delivery: 3 additional external specialists being recruited, 1 in post supporting Infrastructure workstream, 2 awaiting start date. Note: Requested from HO Portfolio Office "Support that is being provided or will be needed from the Cabinet Office / HMT":DBS Commercial engage with Crown Commercial Service  as per the procurement delegation letter and for advice/escalation. DBS project engaging with GDS and the Verify programme to support the delivery of R1 (GDS service assessment and Verify on-boarding) DBS programme engage with IPA to conduct assurance reviews.HO Portfolio Office attend R1 Project Board (assurance)</v>
          </cell>
          <cell r="CL113" t="str">
            <v xml:space="preserve">The Programme cannot accommodate skills shortages in key areas and maintain the pace required. Therefore, submissions continue to be made to the CCL Board and PDPB to extend some of our specialist contractors in line with the Programme Plan.  Approval of these requests also enables the Programme to manage the additional complexity caused by the related projects and maintain pace against a challenging timescale. The Programme regularly seeks to create long-term Civil Service positions, where appropriate, and some notable successes have been achieved, particularly across the senior management team. However, care will be needed over the projected longevity and suitability of some of the posts for Civil Service recruitment; as the Programme concludes the work to agree the structure it will need post contract award; mobilise the main procurement lots; and prepare for transition. The Programme will take account of the different phases and re-organise accordingly. </v>
          </cell>
          <cell r="CM113" t="str">
            <v>There is currently a shortage of specialist resources on the programme but work on requirements for Security Architecture and Biometrics expertise has been completed with vendors on board. The programme is in the process of procuring a Delivery Partner to work with the Programme to augment its capability and capacity. This delivery partner is expected to start in September 2016.There is also a gap in commercial staff in terms of capacity and expertise which is looking to be addressed through the recruitment process and assistance for sourcing/procurement design from the delivery partner.</v>
          </cell>
          <cell r="CN113" t="str">
            <v>Generally the Programme has the skills and resources required.  The commercial and finance ratings remain at Amber as the majority of staff in both functions have recently been replaced and are re-establishing effective ways of working.Delays in Cabinet Office approval across a number of procurements are causing significant rework and delivery delays. The impact of relocating part of the Programme to Croydon has been mitigated after the Home Office COO went to a temporary lease extension in order to stagger the move between July 2016 to easter 2017 to minimise delivery impact for critical path items.</v>
          </cell>
          <cell r="CO113" t="str">
            <v xml:space="preserve">RAG reported as green.  The programme is at a relatively early stage of delivery and has been successful in securing skills required to date.   Delivery has major dependency on technical delivery by MoJ estates directorate staff:  estates capability there is being boosted to meet programme requirements, but management and delivery resources are still quite thinly stretched.  </v>
          </cell>
          <cell r="CP113" t="str">
            <v>HOT will require new skills and capabilities in the organisation to deliver services previously delivered by third parties and to effectively manage the provision of services through a multi-supplier sourcing model and these are not always readily available.  A blended approach to talent acquisition is being deployed that recognises the need to attract new staff and balance this with incoming staff under TUPE. In addition, supplementing key knowledge/skills gaps in the organisation through selected short/medium term external hires and deploying Knowledge Transfer to enable the HOT organisation to mature is also being progressed.</v>
          </cell>
          <cell r="CS113" t="str">
            <v>DE and S Project Team regard capability / capacity as Green across the board at present.  With no significant changes to funding levels, it is not anticipated that there will be any change to confidence in the near future.</v>
          </cell>
          <cell r="CT113" t="str">
            <v>Lack of PMO support resulting in Amber for Project (Programme) Delivery.</v>
          </cell>
          <cell r="CU113" t="str">
            <v>The capability/capacity is green across the board, less capability change which will be developed as the programme matures. There are some staffing pressures with DE and S, but as long as funding for the team is maintained for contractors this will not have a negative impact on the programme.  If funding is removed there could be a reduction in RAG scores.</v>
          </cell>
          <cell r="CV113" t="str">
            <v>IT - increasing use of DIO IMS but not all functionality and reporting in place or used. Increased use of IMS in reviews to drive use and further training for staff. Interface with ISS for passive and active IT systems. Development on going of Army Portfolio MIS with go live planned for late July 2016, which will be used for ABP reporting to the Army.  _x000D_
C  and C Mgt - Not all Commercial staff are fully designated to the ABP. Additional PAC staff (x7) being recruited. _x000D_
Project Delivery - Continuing turn over of staff and need to on-board new people and replace manpower substitutions._x000D_
CI - Demands from funding changes requires on going rebaselining/costing of the programme taking excessive effort to maintain the good position now in place.  _x000D_
Technical - Ability to keep staff on long term basis - QMs, PMs etc._x000D_
IK - Commercial increased engagement building knowledge but changing contract strategy and project needs may require external support. _x000D_
Finance - Continued work required on RDEL costs and identifying DIO wide costs and benefits.</v>
          </cell>
          <cell r="CW113" t="str">
            <v>The programme is being supported by business and data analysts provided by the Army Management Information Branch to support the on-going development and deployment of an analytical capability for Army Reserves Development. Additional analytical and benefits capture capability is now being sourced.  This will improve the identification, controllability and measurability of all programme outcomes which in turn underpins work to achieve programme maturity and understanding the necessary critical success factors for closure.</v>
          </cell>
          <cell r="CX113" t="str">
            <v>Commercial and Contract Management:  MOD: Shortage of experienced commercial staff, exacerbated by recent exits and fragility of the function across the enterprise. Commercial recruitment is subject to separate arrangements and remains fragile. BAES: Commercially BAES customer facing resource outstrips MoD commercial resource by approximately 2:1._x000D_
_x000D_
Project Delivery (Qualifications and experience in Waterfall / Agile):  119 out of a 151 requirement. Approx 3,700 BAE  and  400  in the supply chain. There are other Crown Servants in the Submarine OC who are not included but provided support to the Astute Programme on a proportional basis. The Astute programme, based in Barrow-in-Furness, Cumbria, provides work for thousands of BAE Systems Maritime-Submarines staff and thousands more who work in around 400 suppliers across the UK submarine supply chain._x000D_
_x000D_
Leadership of change (Experience in Change Management / workplace transition):  MOD: SMP receives assistance from PSS and the SM OC Programme Office as there are no dedicated change management posts within the organisation. External support partners are required to support the transition of DE and S to become a Bespoke Trading Entity (BTE and are necessary if SMP are to continue to support MSP initiatives effectively. BAES:  Required multiple cycles to develop  and  implement a benefits driven change programme._x000D_
_x000D_
Technical (Specialist skills in an area e.g. Construction Engineer):  MOD: Issues with the availability of the following skills; Warship construction, construction surveillance and maintenance. The SMP Acceptance  and  Assurance team_x000D_
embedded in BAES yard at Barrow comprises 30 posts across five Technical Sections (Propulsion, Reactor, Ship  and  Constructive, Weapons  and  Quality). There are currently 3 long standing gapped posts within this team which have proved difficult to fill from past campaigns. An external engineering recruitment campaign is schedule for Summer 2016 which will target these posts and other engineering vacancies in Barrow for both SMP and FSM. The Ship  and  Constructive Section is currently gapped in 2 out of 5 posts. Demographics mean that the remaining 3 are due to retire within 10 years. BAES: Difficulties in obtaining key niche skills such as nuclear qualified welders, Reactor Test Engineers and commissioning, acceptance and test personnel of all major maritime_x000D_
disciplines. _x000D_
_x000D_
Industry Knowledge (Specialist knowledge in specific industrial area e.g. Chemical Engineering): MOD  and  BAES: MOD and Tier One Submarine Enterprise suppliers all suffer due to the combination of poor availability of maritime professional engineers, construction and repair technician trades and logistics specialists, particularly those with warship/submarine backgrounds. Particular pinch points are specialists with experience and expertise in the subjects of: seagoing experience; Naval Architects, Nuclear propulsion, Marine Electrical and Mechanical engineering, and specialist diving systems knowledge. _x000D_
_x000D_
Finance (Specialist knowledge in financial reporting and or management. Skills in accountancy etc).  MOD  and  BAES: There are no known financial skills issues. _x000D_
_x000D_
Other – Resource Demographic_x000D_
Both BAES and MOD have a rapidly aging demographic, with significant experience due to retire and a demographic trough of experienced technical middle management._x000D_
 _x000D_
_x000D_
Other – Resource Geographic _x000D_
The MOD SMP project and BAES are particularly affected by the geographic retention and recruitment issues at Barrow in Furness, exacerbated by pay not being comparable with that offered by BAES.  MOD is seeking to improve the employment offer, which has been hampered by uncertainty regarding allowances. Efforts to re-focus on the Geographic Location Allowance (GLA) were made during October 15 to support the submission for the REMCo in November15; SMP are currently awaiting the outcome from the submission._x000D_
_x000D_
Nuclear SQEP and Submarine SQEP personnel take a long time to train and develop and submarine build surveillance activity is a sub-specialisation within these two areas. A number of NSQEP development post holders work in SMP Barrow for a 2 year development period (currently two posts) but there are not enough to sustain NSQEP manpower within SMP Barrow and there is no requirement for them to stay in Barrow after their development period.</v>
          </cell>
          <cell r="DA113" t="str">
            <v>Programme re-plan included assessment of the resources required to deliver the Programme.  IBM have filled the majority of key posts. DBS have recruited some additional staff. As a result of the Gateway Review Process an additional B2 resource has been recruited for the PMO and started 3rd May 2016. An additional C1 post is currently under recruitment for the PMO.</v>
          </cell>
          <cell r="DB113" t="str">
            <v>Following the critical OGC Gateway Review conducted late November 2015. The OGC Review Team made the following recommendations in respect of the team's capability and capacity:_x000D_
Recommendation 4: The SRO (is) to define the Intelligent Customer role and responsibilities of the CPC PT;_x000D_
Recommendation 5: The SRO (is) to boost and rebalance the CPC team to provide effective senior leadership and an enhanced skills profile to manage the programme more effectively._x000D_
Actions are being progressed to implement these recommendations.</v>
          </cell>
          <cell r="DD113" t="str">
            <v>Project is in now in Assessment phase and the requirement dictates a degree of sovereign delivery resources.  Internal resourcing issues have been assessed and a further 6 contractors (12 in total) are required to support this phase. _x000D_
_x000D_
Technical and industry knowledge is sufficient to support and deliiver the Assessment phase. There is currently a  limited pool of resources in UK industry with sufficent skills and experience to deliver cryptographic services however, MOD and GCHQ are now working more closely with UK Industry to ensure a more consistent and predictable crypto business envrionment so that prioritisation of work packages and recruitment and retention of staff will be easier in future.</v>
          </cell>
          <cell r="DE113" t="str">
            <v>The FBLOS Team  has significant difficulties recruiting personnel who are SQEP in PPM and Engineering against existing liability and it is expected there will be further significant challenge in recruiting suitably qualified personnel into forecast vacancies, now that FBLOS is moving into AP. Resource, in terms of size and SQEP of the FBLOS team remains a critical risk. It is recognised that ISS has wider resource issues, and while the recent IGBC success provides the finances to meet the resource need it will still be a challenge to grow the team with the requisite skills to meet the AP requirement.</v>
          </cell>
          <cell r="DI113" t="str">
            <v>Commentary/narrative against the Amber elements: _x000D_
DE and S personnel resource is stretched by having to provide additional overseeing work in RoK to ensure AOC; technical issues are also putting additional pressure on DE and S Personnel resource; the challenging UKCCATS period to install and set to work DII, MJDI, SMS, IT Systems being further compressed with additional work emerging from the build.</v>
          </cell>
          <cell r="DJ113" t="str">
            <v>Change Implementation – Amber (a consequence of the increasing amount of change to be managed)_x000D_
Technical – Green (up from Amber following successful recruitment of engineering and safety posts)</v>
          </cell>
          <cell r="DK113" t="str">
            <v>NEM programme team fully staffed, with appropriately skilled staff for implementation,  delivery and closure._x000D_
In terms of Commercial and Contract Management this relates to JPA change who have tried and tested systems and resource.</v>
          </cell>
          <cell r="DM113" t="str">
            <v>There are issues on Suitably Qualified and Experienced Personnel in relation to the Warhead Programme. This reflects the scoring of RED for Technical and Industrial Knowledge.</v>
          </cell>
          <cell r="DO113" t="str">
            <v>There are very limited numbers of digital and information technology experts across the PROTECTOR programme (including business as usual, the programme organisation and DE and S), a situation made worse by the high degree of dependency on communications and network technology.  The commercial construct for this hybrid of Foreign Military Sales (FMS), in-service delivery and directly contracted arrangements is complicated and the programme has no dedicated commercial staff or specific training.  Whilst key personnel are trained and qualified project and programme managers, until the PMSF is fully manned and trained, key elements of programme delivery such as the management of risk and benefits will remain sub-optimal.  Across the Air Cap ISR swimlane staff and the RPAS Requirements Manager there is no first hand RPAS operational experience.</v>
          </cell>
          <cell r="DP113" t="str">
            <v>The figures above are a sum of the NCHQ, Portsmouth Naval Base (PNB) and DE and S QEC Programme teams. _x000D_
_x000D_
In ShipsAcq there remains a 12% vacancy rate (against 99 public sector posts) across the QEC project. Whilst the figure remains static since the previously reported position of 12%, recruitment has taken place and is balanced by normal churn within the team. DE and S ability to recruit suitable applicants remains a risk, particularly in the context of wider Ships and Submarine Operating Centre recruitment, and the limited availabilty of SQEP in the market place.</v>
          </cell>
          <cell r="DQ113" t="str">
            <v>DE and S have a functional heirarchy that allows specialist advice not directly available within a PT to be called upon as required.  Whilst some of the team competencies listed above do not work directly for the SFU Team they are available within the TTH PT and have the capacity to provide support as required.</v>
          </cell>
          <cell r="DR113" t="str">
            <v>The RAG assessment on all of the above is based on capacity rather than capability, as people that we have in the team are capable, but overstretched and require additional resource as would be expected of a 'mega project' of this magnitude. The RAG forecast is based on the assumption that Successor receives prioritisation in resource allocation. There is also a concern about the availability of the required SQEP when recruiting both internally and externally which is driving the Red assessment for Project Delivery and Technical resource capacity.</v>
          </cell>
          <cell r="DT113" t="str">
            <v>The resourcing picture remains AMBER reflecting ongoing difficulties of recruiting SQEP personnel at programme level.</v>
          </cell>
          <cell r="DV113" t="str">
            <v>Amber grading for Commercial  and  Contract Management is the result of the bulk of commercial being held outside the PT and MAvPSO.  Hels OC provides the majority of commercial resource and expertise to the Lynx/Wildcat PT.</v>
          </cell>
          <cell r="DX113" t="str">
            <v xml:space="preserve">The Programme is utilising new contracts to bring in additional digital/IT capability but the market is relatively stretched and we are seeing a constrained supply of new high quality resources particularly in developers. The Programme remains very sensitive to being able to recruit and retain a full complement of tech delivery roles to meet the velocity required. Capability in change implementation is growing and the link with the HMCTS Reform Programme will strengthen this in future years. High quality financially trained resources have proved difficult to recruit and retain. </v>
          </cell>
          <cell r="DY113" t="str">
            <v>All sections are green with the exception of change implementation in the future. The programme has delivered as much as is possible in the way of supporting guidance, structures, proposed future governance etc but it is now for the business to embed change moving forward hence the Amber rating assessment.”</v>
          </cell>
          <cell r="DZ113" t="str">
            <v>Resource pressures persist in areas of the programme Information Technology, Technical, Commercial and PMO. The Consultancy One PMO tenders have been evaluated and we expect this resource to be in post in  July subject to obtaining the required external approvals to award a contract. In the interim we are accessing short term internal support (non PMO specialist) to provide additional help. The programme is pro-actively recruiting to fill vacancies across the directorate, with emphasis on areas such as commercial, PMO, technical and stakeholder engagement.</v>
          </cell>
          <cell r="EA113" t="str">
            <v xml:space="preserve">As stated throughout the report, the FITS Programme retains an Amber/Red status due to the complexities and scale of the Programme, added to which further analysis is still required for potential new areas of work. The reason for this is that once the Full Business Case is approved the Programme will push forward with delivery and this will improve the Programme’s ability to attract resources. In addition, there will be a more integration with BAU which will enable knowledge transfer across Digitech.·        NB: in general the amber rating for capability/capacity for most resource types is due to the fact that this is a large programme of work, very dependent on specialist skill sets. </v>
          </cell>
          <cell r="EB113" t="str">
            <v xml:space="preserve">Capability continue to be impacted by capacity, though with an additional 18 staff joining imminently is expected to improve.  The commercial frameworks being investigated will also have a positive impact.  Specialist workstreams continue to build thier capability as capacity increases and new staff are inducted.  Work has been undertaken accross the team to identify key capability gaps and development days have been initiated for all staff covering a wide range of topics and particularly focusing on transfering knowledge from specialists to the wider community.  A new structure is also being implemented that strengthens our project and programme leadership capability.  </v>
          </cell>
          <cell r="EC113" t="str">
            <v xml:space="preserve">Digital is carried out by public sector and external contractors.      </v>
          </cell>
          <cell r="EI113" t="str">
            <v xml:space="preserve">The programme is still recruiting for key roles in project design, delivery, business analysis, technology (e.g. systems engineers) and change specialists.  </v>
          </cell>
          <cell r="EJ113" t="str">
            <v>Digital - CTP has a strong digital element enabling both the operation of the Census and the management of data collected. The digital team are using Agile by default and are building capability as the programme ramps up.Legal, Commercial and Contract Management - The programme has been successful in filling a number of key roles during this period. The remaining vacancies (2 Grade7 PMO) are being managed and will be filled by the end of Aug 2016.Industry Knowledge - This has been changed to N/A as it does not apply to this programme. Statistical capability is covered under new 'Analysis' capability rather than Industrial Knowledge.                                                                                                                                                                                                                                                                                                                                                                                                                                                                                                                                                                                                                                                                                                                                                                                                                                                                                                                                                                                                                                                                         Finance, Stakeholder Engagement and Communication and Information Technology. CTP is short of a Finance Business Partner &amp; Financial Analyst. Action is in hand to fill these posts.Analysis - The programme has 16 vacancies out of 54  in Research Analysis and Statistics posts.  The impact on the programme is being managed through prioritisation and slippage on non-critical items. A recruitment initiative  to address the shortage of RAS posts at Titchfield is underway.</v>
          </cell>
        </row>
        <row r="114">
          <cell r="B114" t="str">
            <v>Define and refine plan</v>
          </cell>
          <cell r="C114" t="str">
            <v>Appraise &amp; Select</v>
          </cell>
          <cell r="D114" t="str">
            <v>Execute</v>
          </cell>
          <cell r="E114" t="str">
            <v>Feasability</v>
          </cell>
          <cell r="F114" t="str">
            <v>Execute</v>
          </cell>
          <cell r="G114" t="str">
            <v>Execute</v>
          </cell>
          <cell r="H114" t="str">
            <v>Define and refine plan</v>
          </cell>
          <cell r="I114" t="str">
            <v>Execute</v>
          </cell>
          <cell r="K114" t="str">
            <v>Execute</v>
          </cell>
          <cell r="L114" t="str">
            <v>Execute</v>
          </cell>
          <cell r="M114" t="str">
            <v>Execute</v>
          </cell>
          <cell r="N114" t="str">
            <v>Closure phase</v>
          </cell>
          <cell r="O114" t="str">
            <v>Execute</v>
          </cell>
          <cell r="P114" t="str">
            <v>Definition phase</v>
          </cell>
          <cell r="Q114" t="str">
            <v>Execute</v>
          </cell>
          <cell r="R114" t="str">
            <v>Embed in BAU. Review and lessons Learnt</v>
          </cell>
          <cell r="S114" t="str">
            <v>Execute</v>
          </cell>
          <cell r="T114" t="str">
            <v>Execute</v>
          </cell>
          <cell r="U114" t="str">
            <v>Define and refine plan</v>
          </cell>
          <cell r="V114" t="str">
            <v>Execute</v>
          </cell>
          <cell r="W114" t="str">
            <v>Execute</v>
          </cell>
          <cell r="X114" t="str">
            <v>Execute</v>
          </cell>
          <cell r="Y114" t="str">
            <v>Execute</v>
          </cell>
          <cell r="Z114" t="str">
            <v>Appraise &amp; Select</v>
          </cell>
          <cell r="AA114" t="str">
            <v>Operate</v>
          </cell>
          <cell r="AB114" t="str">
            <v>Execute</v>
          </cell>
          <cell r="AC114" t="str">
            <v>Define and refine plan</v>
          </cell>
          <cell r="AD114" t="str">
            <v>Other</v>
          </cell>
          <cell r="AE114" t="str">
            <v>Execute</v>
          </cell>
          <cell r="AF114" t="str">
            <v>Execute</v>
          </cell>
          <cell r="AG114" t="str">
            <v>Execute</v>
          </cell>
          <cell r="AH114" t="str">
            <v>Feasibility</v>
          </cell>
          <cell r="AI114" t="str">
            <v>Appraise and select</v>
          </cell>
          <cell r="AJ114" t="str">
            <v>Execute</v>
          </cell>
          <cell r="AK114" t="str">
            <v>Define and refine plan</v>
          </cell>
          <cell r="AL114" t="str">
            <v>Execute</v>
          </cell>
          <cell r="AM114" t="str">
            <v>Define and refine plan</v>
          </cell>
          <cell r="AN114" t="str">
            <v>Execute</v>
          </cell>
          <cell r="AO114" t="str">
            <v>Appraise and select</v>
          </cell>
          <cell r="AP114" t="str">
            <v>Execute</v>
          </cell>
          <cell r="AQ114" t="str">
            <v>Execute</v>
          </cell>
          <cell r="AR114" t="str">
            <v>Execute</v>
          </cell>
          <cell r="AS114" t="str">
            <v>Execute</v>
          </cell>
          <cell r="AT114" t="str">
            <v>Operate</v>
          </cell>
          <cell r="AU114" t="str">
            <v>Execute</v>
          </cell>
          <cell r="AV114" t="str">
            <v>Execute</v>
          </cell>
          <cell r="AW114" t="str">
            <v>Execute</v>
          </cell>
          <cell r="AX114" t="str">
            <v>Define and refine plan</v>
          </cell>
          <cell r="AY114" t="str">
            <v>Delivery phase</v>
          </cell>
          <cell r="AZ114" t="str">
            <v>Embed in BAU. Review and lessons Learnt</v>
          </cell>
          <cell r="BA114" t="str">
            <v>Execute</v>
          </cell>
          <cell r="BB114" t="str">
            <v>Operate</v>
          </cell>
          <cell r="BC114" t="str">
            <v>Embed in BAU. Review and lessons Learnt</v>
          </cell>
          <cell r="BD114" t="str">
            <v>Definition phase</v>
          </cell>
          <cell r="BE114" t="str">
            <v>Execute</v>
          </cell>
          <cell r="BF114" t="str">
            <v>Appraise &amp; Select</v>
          </cell>
          <cell r="BG114" t="str">
            <v>Execute</v>
          </cell>
          <cell r="BH114" t="str">
            <v>Execute</v>
          </cell>
          <cell r="BI114" t="str">
            <v>Operate</v>
          </cell>
          <cell r="BJ114" t="str">
            <v>Operate</v>
          </cell>
          <cell r="BK114" t="str">
            <v>Execute</v>
          </cell>
          <cell r="BL114" t="str">
            <v>Execute</v>
          </cell>
          <cell r="BM114" t="str">
            <v>Definition phase</v>
          </cell>
          <cell r="BN114" t="str">
            <v>Define and refine plan</v>
          </cell>
          <cell r="BO114" t="str">
            <v>Delivery phase</v>
          </cell>
          <cell r="BP114" t="str">
            <v>Delivery phase</v>
          </cell>
          <cell r="BQ114" t="str">
            <v>Execute</v>
          </cell>
          <cell r="BR114" t="str">
            <v>Operate</v>
          </cell>
          <cell r="BS114" t="str">
            <v>Delivery phase</v>
          </cell>
          <cell r="BT114" t="str">
            <v>Other</v>
          </cell>
          <cell r="BU114" t="str">
            <v>Appraise &amp; Select</v>
          </cell>
          <cell r="BV114" t="str">
            <v>Execute</v>
          </cell>
          <cell r="BW114" t="str">
            <v>Execute</v>
          </cell>
          <cell r="BX114" t="str">
            <v>Define and refine plan</v>
          </cell>
          <cell r="BY114" t="str">
            <v>Execute</v>
          </cell>
          <cell r="BZ114" t="str">
            <v>Execute (Delivery)</v>
          </cell>
          <cell r="CA114" t="str">
            <v>Definition phase</v>
          </cell>
          <cell r="CB114" t="str">
            <v>Operate</v>
          </cell>
          <cell r="CC114" t="str">
            <v>Definition phase</v>
          </cell>
          <cell r="CD114" t="str">
            <v>Delivery phase</v>
          </cell>
          <cell r="CE114" t="str">
            <v>Define and refine plan</v>
          </cell>
          <cell r="CF114" t="str">
            <v>Execute</v>
          </cell>
          <cell r="CG114" t="str">
            <v>Execute</v>
          </cell>
          <cell r="CH114" t="str">
            <v>Other</v>
          </cell>
          <cell r="CI114" t="str">
            <v>Other</v>
          </cell>
          <cell r="CJ114" t="str">
            <v>Other</v>
          </cell>
          <cell r="CK114" t="str">
            <v>Execute</v>
          </cell>
          <cell r="CL114" t="str">
            <v>Delivery phase</v>
          </cell>
          <cell r="CM114" t="str">
            <v>Other</v>
          </cell>
          <cell r="CN114" t="str">
            <v>Other</v>
          </cell>
          <cell r="CO114" t="str">
            <v>Delivery phase</v>
          </cell>
          <cell r="CP114" t="str">
            <v>Appraise &amp; Select</v>
          </cell>
          <cell r="CQ114" t="str">
            <v>Execute</v>
          </cell>
          <cell r="CR114" t="str">
            <v>Operate</v>
          </cell>
          <cell r="CS114" t="str">
            <v>Execute</v>
          </cell>
          <cell r="CT114" t="str">
            <v>Execute</v>
          </cell>
          <cell r="CU114" t="str">
            <v>Execute</v>
          </cell>
          <cell r="CV114" t="str">
            <v>Execute</v>
          </cell>
          <cell r="CW114" t="str">
            <v>Execute</v>
          </cell>
          <cell r="CX114" t="str">
            <v>Execute</v>
          </cell>
          <cell r="CY114" t="str">
            <v>Execute</v>
          </cell>
          <cell r="CZ114" t="str">
            <v>Execute</v>
          </cell>
          <cell r="DA114" t="str">
            <v>Execute</v>
          </cell>
          <cell r="DB114" t="str">
            <v>Execute</v>
          </cell>
          <cell r="DC114" t="str">
            <v>Define and refine plan</v>
          </cell>
          <cell r="DD114" t="str">
            <v>Appraise and select</v>
          </cell>
          <cell r="DE114" t="str">
            <v>Appraise and select</v>
          </cell>
          <cell r="DF114" t="str">
            <v>Define and refine plan</v>
          </cell>
          <cell r="DG114" t="str">
            <v>Execute</v>
          </cell>
          <cell r="DH114" t="str">
            <v>Execute</v>
          </cell>
          <cell r="DI114" t="str">
            <v>Execute</v>
          </cell>
          <cell r="DJ114" t="str">
            <v>Execute</v>
          </cell>
          <cell r="DK114" t="str">
            <v>Execute</v>
          </cell>
          <cell r="DL114" t="str">
            <v>Execute</v>
          </cell>
          <cell r="DM114" t="str">
            <v>Execute</v>
          </cell>
          <cell r="DN114" t="str">
            <v>Execute</v>
          </cell>
          <cell r="DO114" t="str">
            <v>Execute</v>
          </cell>
          <cell r="DP114" t="str">
            <v>Execute</v>
          </cell>
          <cell r="DQ114" t="str">
            <v>Execute</v>
          </cell>
          <cell r="DR114" t="str">
            <v>Execute</v>
          </cell>
          <cell r="DS114" t="str">
            <v>Execute</v>
          </cell>
          <cell r="DT114" t="str">
            <v>Appraise and select</v>
          </cell>
          <cell r="DU114" t="str">
            <v>Execute</v>
          </cell>
          <cell r="DV114" t="str">
            <v>Execute</v>
          </cell>
          <cell r="DW114" t="str">
            <v>Execute</v>
          </cell>
          <cell r="DX114" t="str">
            <v>Execute</v>
          </cell>
          <cell r="DY114" t="str">
            <v>Embed in BAU. Review and lessons Learnt</v>
          </cell>
          <cell r="DZ114" t="str">
            <v>Execute</v>
          </cell>
          <cell r="EA114" t="str">
            <v>Other</v>
          </cell>
          <cell r="EB114" t="str">
            <v>Define and refine plan</v>
          </cell>
          <cell r="EC114" t="str">
            <v>Embed in BAU. Review and lessons Learnt</v>
          </cell>
          <cell r="ED114" t="str">
            <v>Execute</v>
          </cell>
          <cell r="EE114" t="str">
            <v>Closure phase</v>
          </cell>
          <cell r="EF114" t="str">
            <v>Closure phase</v>
          </cell>
          <cell r="EG114" t="str">
            <v>Operate</v>
          </cell>
          <cell r="EH114" t="str">
            <v>Execute</v>
          </cell>
          <cell r="EI114" t="str">
            <v>Define and refine plan</v>
          </cell>
          <cell r="EJ114" t="str">
            <v>Definition phase</v>
          </cell>
        </row>
        <row r="115">
          <cell r="J115" t="str">
            <v>Programme Initiation</v>
          </cell>
          <cell r="AD115" t="str">
            <v>PSBP Capital is a rolling programme of projects at different stages in the life cycle.PSBP as a whole:Concept 32.6%; Feasibility 23.6%; Appraise &amp; Select 0.2%; Define &amp; Refine Plan 5.7%; Execute 16.3%; Operate 17.7%; Embed in BAU 3.9%Of which the breakdown is as follows:PSBP1: Concept 0%; Feasibility 0%; Appraise &amp; Select 0%; Define &amp; Refine Plan 13.1%; Execute 37.4%; Operate 40.7%; Embed in BAU 8.9%PSBP2: Concept 57.8%; Feasibility 41.9%; Appraise &amp; Select 0.4%; Define &amp; Refine Plan 0%; Execute 0%; Operate 0%; Embed in BAU 0%</v>
          </cell>
          <cell r="AZ115" t="str">
            <v>Exit stage for the majority of services</v>
          </cell>
          <cell r="BT115" t="str">
            <v>Programme has Projects at different life cycle stages.</v>
          </cell>
          <cell r="CH115" t="str">
            <v xml:space="preserve">HO has entered standstill with SSCL and is currently working with Cabinet Office and OGDs to help define the reset programme and future tech roadmap </v>
          </cell>
          <cell r="CI115" t="str">
            <v xml:space="preserve">Other.  The Programme will deliver a number of projects, some will use Agile methodology as deemed appropriate. </v>
          </cell>
          <cell r="CJ115" t="str">
            <v>Agile Programme: with Projects at different stages of delivery</v>
          </cell>
          <cell r="CM115" t="str">
            <v>Lifecyle stages of HOB Projects vary due to a mixture of Waterfall and Agile methods being applied across the Programme</v>
          </cell>
          <cell r="CN115" t="str">
            <v>Agile Programme - with Projects at different stages of delivery</v>
          </cell>
          <cell r="CO115" t="str">
            <v xml:space="preserve">Phase 1 projects are in delivery.  Phase 2 is close to end of definition and will move into delivery shortly.  Phase 3 and 4 are still in definition.    </v>
          </cell>
          <cell r="EA115" t="str">
            <v xml:space="preserve">The FITS Programme is complex with elements being delivered at different points of the life cycle in sequence. As such the programme is in the define and refine stage due to the scoping decision of ExCo as well as the execute stage for those services that are already transitioning.  The Full business case is under review given the scope changes for submisssion to ExCo in June 2016. </v>
          </cell>
          <cell r="EJ115" t="str">
            <v>Delivery phase has started in Qtr 2 2016/17 prior to PBC approval</v>
          </cell>
        </row>
        <row r="116">
          <cell r="B116" t="str">
            <v>Outline Business Case</v>
          </cell>
          <cell r="C116" t="str">
            <v>Outline Business Case</v>
          </cell>
          <cell r="D116" t="str">
            <v>Full Business Case</v>
          </cell>
          <cell r="E116" t="str">
            <v>Outline Business Case</v>
          </cell>
          <cell r="F116" t="str">
            <v>Full Business Case</v>
          </cell>
          <cell r="G116" t="str">
            <v>No Business Case required</v>
          </cell>
          <cell r="H116" t="str">
            <v>Outline Business Case</v>
          </cell>
          <cell r="I116" t="str">
            <v>PBC (or equivalent)</v>
          </cell>
          <cell r="J116" t="str">
            <v>PBC (or equivalent)</v>
          </cell>
          <cell r="K116" t="str">
            <v>Full Business Case</v>
          </cell>
          <cell r="L116" t="str">
            <v>Full Business Case</v>
          </cell>
          <cell r="M116" t="str">
            <v>Outline Business Case</v>
          </cell>
          <cell r="N116" t="str">
            <v>Full Business Case</v>
          </cell>
          <cell r="O116" t="str">
            <v>Full Business Case</v>
          </cell>
          <cell r="P116" t="str">
            <v>PBC (or equivalent)</v>
          </cell>
          <cell r="Q116" t="str">
            <v>Outline Business Case</v>
          </cell>
          <cell r="R116" t="str">
            <v>Full Business Case</v>
          </cell>
          <cell r="S116" t="str">
            <v>Full Business Case</v>
          </cell>
          <cell r="T116" t="str">
            <v>Full Business Case</v>
          </cell>
          <cell r="U116" t="str">
            <v>Strategic Outline Case</v>
          </cell>
          <cell r="V116" t="str">
            <v>Full Business Case</v>
          </cell>
          <cell r="W116" t="str">
            <v>Outline Business Case</v>
          </cell>
          <cell r="X116" t="str">
            <v>Full Business Case</v>
          </cell>
          <cell r="Y116" t="str">
            <v>Full Business Case</v>
          </cell>
          <cell r="Z116" t="str">
            <v>Full Business Case</v>
          </cell>
          <cell r="AA116" t="str">
            <v>Full Business Case</v>
          </cell>
          <cell r="AB116" t="str">
            <v>Full Business Case</v>
          </cell>
          <cell r="AC116" t="str">
            <v>No Business Case required</v>
          </cell>
          <cell r="AD116" t="str">
            <v>Strategic Outline Case</v>
          </cell>
          <cell r="AE116" t="str">
            <v>Full Business Case</v>
          </cell>
          <cell r="AF116" t="str">
            <v>Full Business Case</v>
          </cell>
          <cell r="AG116" t="str">
            <v>Full Business Case</v>
          </cell>
          <cell r="AH116" t="str">
            <v>Project Initialisation</v>
          </cell>
          <cell r="AI116" t="str">
            <v>Strategic Outline Case</v>
          </cell>
          <cell r="AJ116" t="str">
            <v>Full Business Case</v>
          </cell>
          <cell r="AK116" t="str">
            <v>Outline Business Case</v>
          </cell>
          <cell r="AM116" t="str">
            <v>Outline Business Case</v>
          </cell>
          <cell r="AN116" t="str">
            <v>Full Business Case</v>
          </cell>
          <cell r="AO116" t="str">
            <v>Project Initialisation</v>
          </cell>
          <cell r="AP116" t="str">
            <v>Project Initialisation</v>
          </cell>
          <cell r="AQ116" t="str">
            <v>Outline Business Case</v>
          </cell>
          <cell r="AR116" t="str">
            <v>Outline Business Case</v>
          </cell>
          <cell r="AS116" t="str">
            <v>Full Business Case</v>
          </cell>
          <cell r="AT116" t="str">
            <v>Full Business Case</v>
          </cell>
          <cell r="AU116" t="str">
            <v>Full Business Case</v>
          </cell>
          <cell r="AV116" t="str">
            <v>Full Business Case</v>
          </cell>
          <cell r="AW116" t="str">
            <v>No Business Case required</v>
          </cell>
          <cell r="AX116" t="str">
            <v>No Business Case</v>
          </cell>
          <cell r="AY116" t="str">
            <v>Full Business Case</v>
          </cell>
          <cell r="AZ116" t="str">
            <v>Full Business Case</v>
          </cell>
          <cell r="BA116" t="str">
            <v>No Business Case</v>
          </cell>
          <cell r="BB116" t="str">
            <v>Full Business Case</v>
          </cell>
          <cell r="BC116" t="str">
            <v>Full Business Case</v>
          </cell>
          <cell r="BD116" t="str">
            <v>Outline Business Case</v>
          </cell>
          <cell r="BE116" t="str">
            <v>Full Business Case</v>
          </cell>
          <cell r="BF116" t="str">
            <v>No Business Case</v>
          </cell>
          <cell r="BG116" t="str">
            <v>Full Business Case</v>
          </cell>
          <cell r="BH116" t="str">
            <v>Full Business Case</v>
          </cell>
          <cell r="BI116" t="str">
            <v>Full Business Case</v>
          </cell>
          <cell r="BJ116" t="str">
            <v>Outline Business Case</v>
          </cell>
          <cell r="BK116" t="str">
            <v>Full Business Case</v>
          </cell>
          <cell r="BL116" t="str">
            <v>Outline Business Case</v>
          </cell>
          <cell r="BM116" t="str">
            <v>No Business Case</v>
          </cell>
          <cell r="BN116" t="str">
            <v>Outline Business Case</v>
          </cell>
          <cell r="BO116" t="str">
            <v>PBC (or equivalent)</v>
          </cell>
          <cell r="BP116" t="str">
            <v>Full Business Case</v>
          </cell>
          <cell r="BQ116" t="str">
            <v>Full Business Case</v>
          </cell>
          <cell r="BR116" t="str">
            <v>Full Business Case</v>
          </cell>
          <cell r="BS116" t="str">
            <v>Outline Business Case</v>
          </cell>
          <cell r="BT116" t="str">
            <v>Outline Business Case</v>
          </cell>
          <cell r="BU116" t="str">
            <v>Full Business Case</v>
          </cell>
          <cell r="BV116" t="str">
            <v>Full Business Case</v>
          </cell>
          <cell r="BW116" t="str">
            <v>Full Business Case</v>
          </cell>
          <cell r="BX116" t="str">
            <v>Outline Business Case</v>
          </cell>
          <cell r="BY116" t="str">
            <v>Full Business Case</v>
          </cell>
          <cell r="BZ116" t="str">
            <v>Full Business Case</v>
          </cell>
          <cell r="CA116" t="str">
            <v>Full Business Case</v>
          </cell>
          <cell r="CB116" t="str">
            <v>Full Business Case</v>
          </cell>
          <cell r="CD116" t="str">
            <v>Outline Business Case</v>
          </cell>
          <cell r="CE116" t="str">
            <v>Outline Business Case</v>
          </cell>
          <cell r="CF116" t="str">
            <v>Full Business Case</v>
          </cell>
          <cell r="CG116" t="str">
            <v>PBC (or equivalent)</v>
          </cell>
          <cell r="CH116" t="str">
            <v>Full Business Case</v>
          </cell>
          <cell r="CI116" t="str">
            <v>PBC (or equivalent)</v>
          </cell>
          <cell r="CJ116" t="str">
            <v>PBC (or equivalent)</v>
          </cell>
          <cell r="CK116" t="str">
            <v>Full Business Case</v>
          </cell>
          <cell r="CL116" t="str">
            <v>Full Business Case</v>
          </cell>
          <cell r="CM116" t="str">
            <v>PBC (or equivalent)</v>
          </cell>
          <cell r="CN116" t="str">
            <v>PBC (or equivalent)</v>
          </cell>
          <cell r="CO116" t="str">
            <v>Strategic Outline Case</v>
          </cell>
          <cell r="CP116" t="str">
            <v>PBC (or equivalent)</v>
          </cell>
          <cell r="CQ116" t="str">
            <v>Main Gate Business Case (MGBC)</v>
          </cell>
          <cell r="CR116" t="str">
            <v>Main Gate Business Case (MGBC)</v>
          </cell>
          <cell r="CS116" t="str">
            <v>Main Gate Business Case (MGBC)</v>
          </cell>
          <cell r="CT116" t="str">
            <v>Main Gate Business Case (MGBC)</v>
          </cell>
          <cell r="CU116" t="str">
            <v>Initial Gate Business Case (IGBC)</v>
          </cell>
          <cell r="CV116" t="str">
            <v>Main Gate Business Case (MGBC)</v>
          </cell>
          <cell r="CW116" t="str">
            <v>No Business Case</v>
          </cell>
          <cell r="CX116" t="str">
            <v>Main Gate Business Case (MGBC)</v>
          </cell>
          <cell r="CY116" t="str">
            <v>No Business Case</v>
          </cell>
          <cell r="CZ116" t="str">
            <v>Main Gate Business Case (MGBC)</v>
          </cell>
          <cell r="DA116" t="str">
            <v>Main Gate Business Case (MGBC)</v>
          </cell>
          <cell r="DB116" t="str">
            <v>Main Gate Business Case (MGBC)</v>
          </cell>
          <cell r="DC116" t="str">
            <v>Initial Gate Business Case (IGBC)</v>
          </cell>
          <cell r="DD116" t="str">
            <v>Initial Gate Business Case (IGBC)</v>
          </cell>
          <cell r="DF116" t="str">
            <v>No Business Case</v>
          </cell>
          <cell r="DG116" t="str">
            <v>Main Gate Business Case (MGBC)</v>
          </cell>
          <cell r="DH116" t="str">
            <v>Main Gate Business Case (MGBC)</v>
          </cell>
          <cell r="DI116" t="str">
            <v>Main Gate Business Case (MGBC)</v>
          </cell>
          <cell r="DJ116" t="str">
            <v>Main Gate Business Case (MGBC)</v>
          </cell>
          <cell r="DK116" t="str">
            <v>No Business Case required</v>
          </cell>
          <cell r="DM116" t="str">
            <v>Main Gate Business Case (MGBC)</v>
          </cell>
          <cell r="DO116" t="str">
            <v>Initial Gate Business Case (IGBC)</v>
          </cell>
          <cell r="DP116" t="str">
            <v>Main Gate Business Case (MGBC)</v>
          </cell>
          <cell r="DQ116" t="str">
            <v>Main Gate Business Case (MGBC)</v>
          </cell>
          <cell r="DR116" t="str">
            <v>Initial Gate Business Case (IGBC)</v>
          </cell>
          <cell r="DS116" t="str">
            <v>Initial Gate Business Case (IGBC)</v>
          </cell>
          <cell r="DT116" t="str">
            <v>Main Gate Business Case (MGBC)</v>
          </cell>
          <cell r="DU116" t="str">
            <v>Main Gate Business Case (MGBC)</v>
          </cell>
          <cell r="DV116" t="str">
            <v>Main Gate Business Case (MGBC)</v>
          </cell>
          <cell r="DW116" t="str">
            <v>Outline Business Case</v>
          </cell>
          <cell r="DX116" t="str">
            <v>Outline Business Case</v>
          </cell>
          <cell r="DY116" t="str">
            <v>PBC (or equivalent)</v>
          </cell>
          <cell r="DZ116" t="str">
            <v>Full Business Case</v>
          </cell>
          <cell r="EA116" t="str">
            <v>Outline Business Case</v>
          </cell>
          <cell r="EB116" t="str">
            <v>PBC (or equivalent)</v>
          </cell>
          <cell r="EC116" t="str">
            <v>Full Business Case</v>
          </cell>
          <cell r="ED116" t="str">
            <v>Full Business Case</v>
          </cell>
          <cell r="EE116" t="str">
            <v>Full Business Case</v>
          </cell>
          <cell r="EF116" t="str">
            <v>Strategic Outline Case</v>
          </cell>
          <cell r="EG116" t="str">
            <v>Full Business Case</v>
          </cell>
          <cell r="EH116" t="str">
            <v>Full Business Case</v>
          </cell>
          <cell r="EI116" t="str">
            <v>PBC (or equivalent)</v>
          </cell>
          <cell r="EJ116" t="str">
            <v>PBC (or equivalent)</v>
          </cell>
        </row>
        <row r="117">
          <cell r="C117" t="str">
            <v>Outline Business Case</v>
          </cell>
          <cell r="D117" t="str">
            <v>Full Business Case</v>
          </cell>
          <cell r="E117" t="str">
            <v>Outline Business Case</v>
          </cell>
          <cell r="F117" t="str">
            <v>Full Business Case</v>
          </cell>
          <cell r="H117" t="str">
            <v>Outline Business Case</v>
          </cell>
          <cell r="I117" t="str">
            <v>PBC (or equivalent)</v>
          </cell>
          <cell r="J117" t="str">
            <v>PBC (or equivalent)</v>
          </cell>
          <cell r="K117" t="str">
            <v>Outline Business Case</v>
          </cell>
          <cell r="L117" t="str">
            <v>Full Business Case</v>
          </cell>
          <cell r="M117" t="str">
            <v>Outline Business Case</v>
          </cell>
          <cell r="N117" t="str">
            <v>Full Business Case</v>
          </cell>
          <cell r="O117" t="str">
            <v>Full Business Case</v>
          </cell>
          <cell r="P117" t="str">
            <v>PBC (or equivalent)</v>
          </cell>
          <cell r="Q117" t="str">
            <v>Outline Business Case</v>
          </cell>
          <cell r="R117" t="str">
            <v>Full Business Case</v>
          </cell>
          <cell r="S117" t="str">
            <v>Full Business Case</v>
          </cell>
          <cell r="T117" t="str">
            <v>Full Business Case</v>
          </cell>
          <cell r="V117" t="str">
            <v>Full Business Case</v>
          </cell>
          <cell r="W117" t="str">
            <v>Outline Business Case</v>
          </cell>
          <cell r="Y117" t="str">
            <v>Full Business Case</v>
          </cell>
          <cell r="Z117" t="str">
            <v>PBC (or equivalent)</v>
          </cell>
          <cell r="AA117" t="str">
            <v>Full Business Case</v>
          </cell>
          <cell r="AB117" t="str">
            <v>Full Business Case</v>
          </cell>
          <cell r="AD117" t="str">
            <v>Strategic Outline Case</v>
          </cell>
          <cell r="AE117" t="str">
            <v>Full Business Case</v>
          </cell>
          <cell r="AF117" t="str">
            <v>Full Business Case</v>
          </cell>
          <cell r="AG117" t="str">
            <v>Full Business Case</v>
          </cell>
          <cell r="AH117" t="str">
            <v>Strategic Outline Case</v>
          </cell>
          <cell r="AI117" t="str">
            <v>Strategic Outline Case</v>
          </cell>
          <cell r="AJ117" t="str">
            <v>Full Business Case</v>
          </cell>
          <cell r="AK117" t="str">
            <v>Other</v>
          </cell>
          <cell r="AL117" t="str">
            <v>Project Initialisation</v>
          </cell>
          <cell r="AM117" t="str">
            <v>Outline Business Case</v>
          </cell>
          <cell r="AN117" t="str">
            <v>Full Business Case</v>
          </cell>
          <cell r="AO117" t="str">
            <v>Strategic Outline Case</v>
          </cell>
          <cell r="AP117" t="str">
            <v>Other</v>
          </cell>
          <cell r="AQ117" t="str">
            <v>Outline Business Case</v>
          </cell>
          <cell r="AR117" t="str">
            <v>Other</v>
          </cell>
          <cell r="AS117" t="str">
            <v>Full Business Case</v>
          </cell>
          <cell r="AT117" t="str">
            <v>Full Business Case</v>
          </cell>
          <cell r="AU117" t="str">
            <v>Other</v>
          </cell>
          <cell r="AV117" t="str">
            <v>Full Business Case</v>
          </cell>
          <cell r="AY117" t="str">
            <v>Full Business Case</v>
          </cell>
          <cell r="AZ117" t="str">
            <v>Full Business Case</v>
          </cell>
          <cell r="BB117" t="str">
            <v>Full Business Case</v>
          </cell>
          <cell r="BC117" t="str">
            <v>Full Business Case</v>
          </cell>
          <cell r="BD117" t="str">
            <v>Outline Business Case</v>
          </cell>
          <cell r="BE117" t="str">
            <v>Full Business Case</v>
          </cell>
          <cell r="BF117" t="str">
            <v>Outline Business Case</v>
          </cell>
          <cell r="BG117" t="str">
            <v>Full Business Case</v>
          </cell>
          <cell r="BH117" t="str">
            <v>Full Business Case</v>
          </cell>
          <cell r="BI117" t="str">
            <v>Full Business Case</v>
          </cell>
          <cell r="BJ117" t="str">
            <v>Outline Business Case</v>
          </cell>
          <cell r="BK117" t="str">
            <v>Full Business Case</v>
          </cell>
          <cell r="BL117" t="str">
            <v>Outline Business Case</v>
          </cell>
          <cell r="BN117" t="str">
            <v>Outline Business Case</v>
          </cell>
          <cell r="BP117" t="str">
            <v>Full Business Case</v>
          </cell>
          <cell r="BS117" t="str">
            <v>Outline Business Case</v>
          </cell>
          <cell r="BU117" t="str">
            <v>Full Business Case</v>
          </cell>
          <cell r="BX117" t="str">
            <v>Outline Business Case</v>
          </cell>
          <cell r="BY117" t="str">
            <v>Full Business Case</v>
          </cell>
          <cell r="BZ117" t="str">
            <v>Full Business Case</v>
          </cell>
          <cell r="CA117" t="str">
            <v>Full Business Case</v>
          </cell>
          <cell r="CB117" t="str">
            <v>Full Business Case</v>
          </cell>
          <cell r="CD117" t="str">
            <v>Outline Business Case</v>
          </cell>
          <cell r="CF117" t="str">
            <v>Full Business Case</v>
          </cell>
          <cell r="CH117" t="str">
            <v>Full Business Case</v>
          </cell>
          <cell r="CI117" t="str">
            <v>PBC (or equivalent)</v>
          </cell>
          <cell r="CJ117" t="str">
            <v>PBC (or equivalent)</v>
          </cell>
          <cell r="CK117" t="str">
            <v>Full Business Case</v>
          </cell>
          <cell r="CL117" t="str">
            <v>Full Business Case</v>
          </cell>
          <cell r="CN117" t="str">
            <v>PBC (or equivalent)</v>
          </cell>
          <cell r="CO117" t="str">
            <v>Strategic Outline Case</v>
          </cell>
          <cell r="CP117" t="str">
            <v>PBC (or equivalent)</v>
          </cell>
          <cell r="DW117" t="str">
            <v>Outline Business Case</v>
          </cell>
          <cell r="DX117" t="str">
            <v>Outline Business Case</v>
          </cell>
          <cell r="DY117" t="str">
            <v>PBC (or equivalent)</v>
          </cell>
          <cell r="DZ117" t="str">
            <v>Full Business Case</v>
          </cell>
          <cell r="EA117" t="str">
            <v>Outline Business Case</v>
          </cell>
          <cell r="EB117" t="str">
            <v>PBC (or equivalent)</v>
          </cell>
          <cell r="EC117" t="str">
            <v>Full Business Case</v>
          </cell>
          <cell r="ED117" t="str">
            <v>Full Business Case</v>
          </cell>
          <cell r="EE117" t="str">
            <v>Full Business Case</v>
          </cell>
          <cell r="EF117" t="str">
            <v>Strategic Outline Case</v>
          </cell>
          <cell r="EG117" t="str">
            <v>Full Business Case</v>
          </cell>
          <cell r="EH117" t="str">
            <v>Full Business Case</v>
          </cell>
          <cell r="EJ117" t="str">
            <v>PBC (or equivalent)</v>
          </cell>
        </row>
        <row r="118">
          <cell r="C118">
            <v>42277</v>
          </cell>
          <cell r="D118">
            <v>42299</v>
          </cell>
          <cell r="E118">
            <v>41740</v>
          </cell>
          <cell r="F118">
            <v>40582</v>
          </cell>
          <cell r="H118">
            <v>42263</v>
          </cell>
          <cell r="I118">
            <v>41766</v>
          </cell>
          <cell r="J118">
            <v>42464</v>
          </cell>
          <cell r="K118">
            <v>40967</v>
          </cell>
          <cell r="L118">
            <v>41562</v>
          </cell>
          <cell r="M118">
            <v>42464</v>
          </cell>
          <cell r="N118">
            <v>42272</v>
          </cell>
          <cell r="O118">
            <v>42382</v>
          </cell>
          <cell r="P118">
            <v>42548</v>
          </cell>
          <cell r="Q118">
            <v>40848</v>
          </cell>
          <cell r="R118">
            <v>42186</v>
          </cell>
          <cell r="S118">
            <v>41883</v>
          </cell>
          <cell r="T118">
            <v>42286</v>
          </cell>
          <cell r="V118">
            <v>41834</v>
          </cell>
          <cell r="W118">
            <v>41983</v>
          </cell>
          <cell r="Y118">
            <v>42482</v>
          </cell>
          <cell r="Z118">
            <v>42584</v>
          </cell>
          <cell r="AA118">
            <v>41887</v>
          </cell>
          <cell r="AB118">
            <v>42353</v>
          </cell>
          <cell r="AD118">
            <v>41480</v>
          </cell>
          <cell r="AE118">
            <v>42184</v>
          </cell>
          <cell r="AF118">
            <v>40843</v>
          </cell>
          <cell r="AG118">
            <v>42075</v>
          </cell>
          <cell r="AH118">
            <v>42543</v>
          </cell>
          <cell r="AI118" t="str">
            <v>15/12/2015.  Updated in June 2016</v>
          </cell>
          <cell r="AJ118">
            <v>40725</v>
          </cell>
          <cell r="AK118" t="str">
            <v xml:space="preserve">Business case is due to be updated </v>
          </cell>
          <cell r="AL118">
            <v>42073</v>
          </cell>
          <cell r="AM118">
            <v>42309</v>
          </cell>
          <cell r="AN118" t="str">
            <v>2012-2014</v>
          </cell>
          <cell r="AO118">
            <v>42361</v>
          </cell>
          <cell r="AP118" t="str">
            <v>Economic Case Nov 14.  Unapproved</v>
          </cell>
          <cell r="AQ118" t="str">
            <v>Economic Case Sept 15.  being refreshed</v>
          </cell>
          <cell r="AR118" t="str">
            <v>N/A</v>
          </cell>
          <cell r="AS118">
            <v>41344</v>
          </cell>
          <cell r="AT118">
            <v>41320</v>
          </cell>
          <cell r="AU118">
            <v>41848</v>
          </cell>
          <cell r="AV118">
            <v>41395</v>
          </cell>
          <cell r="AY118">
            <v>42440</v>
          </cell>
          <cell r="AZ118">
            <v>41675</v>
          </cell>
          <cell r="BB118">
            <v>41802</v>
          </cell>
          <cell r="BC118">
            <v>42452</v>
          </cell>
          <cell r="BD118">
            <v>42355</v>
          </cell>
          <cell r="BE118">
            <v>42424</v>
          </cell>
          <cell r="BF118">
            <v>42536</v>
          </cell>
          <cell r="BG118">
            <v>42187</v>
          </cell>
          <cell r="BH118">
            <v>42188</v>
          </cell>
          <cell r="BI118">
            <v>41992</v>
          </cell>
          <cell r="BJ118">
            <v>41624</v>
          </cell>
          <cell r="BK118">
            <v>42038</v>
          </cell>
          <cell r="BL118">
            <v>42453</v>
          </cell>
          <cell r="BN118">
            <v>42354</v>
          </cell>
          <cell r="BP118">
            <v>42401</v>
          </cell>
          <cell r="BS118">
            <v>42355</v>
          </cell>
          <cell r="BU118">
            <v>42485</v>
          </cell>
          <cell r="BX118">
            <v>42342</v>
          </cell>
          <cell r="BY118">
            <v>41614</v>
          </cell>
          <cell r="BZ118">
            <v>42528</v>
          </cell>
          <cell r="CA118">
            <v>42480</v>
          </cell>
          <cell r="CB118">
            <v>41726</v>
          </cell>
          <cell r="CD118">
            <v>42401</v>
          </cell>
          <cell r="CF118">
            <v>42438</v>
          </cell>
          <cell r="CH118">
            <v>41933</v>
          </cell>
          <cell r="CI118">
            <v>42418</v>
          </cell>
          <cell r="CJ118">
            <v>42355</v>
          </cell>
          <cell r="CK118">
            <v>41855</v>
          </cell>
          <cell r="CL118">
            <v>42309</v>
          </cell>
          <cell r="CN118">
            <v>42030</v>
          </cell>
          <cell r="CO118">
            <v>42509</v>
          </cell>
          <cell r="CP118">
            <v>42566</v>
          </cell>
          <cell r="DW118">
            <v>42034</v>
          </cell>
          <cell r="DX118">
            <v>42066</v>
          </cell>
          <cell r="DY118">
            <v>41908</v>
          </cell>
          <cell r="DZ118">
            <v>41799</v>
          </cell>
          <cell r="EA118">
            <v>41590</v>
          </cell>
          <cell r="EB118">
            <v>42339</v>
          </cell>
          <cell r="EC118">
            <v>41467</v>
          </cell>
          <cell r="ED118">
            <v>42501</v>
          </cell>
          <cell r="EE118">
            <v>41153</v>
          </cell>
          <cell r="EF118">
            <v>41605</v>
          </cell>
          <cell r="EG118">
            <v>42249</v>
          </cell>
          <cell r="EH118">
            <v>41548</v>
          </cell>
          <cell r="EJ118">
            <v>42542</v>
          </cell>
        </row>
        <row r="119">
          <cell r="B119" t="str">
            <v>Ministerial Submission</v>
          </cell>
          <cell r="G119" t="str">
            <v>Programme Definition Document (first version dated July 2015 - updated version being produced to reflect changes in scope)</v>
          </cell>
          <cell r="U119" t="str">
            <v>SOBC was the initial source of the figures but our primary sources now are the Departmental business planning and financial forecast documents for the BEIS figures and we liaise with RWM for their figures which they source from NDA’s Annual Report and Accounts.</v>
          </cell>
          <cell r="X119" t="str">
            <v>Figures are from 2014 Impact Assessment</v>
          </cell>
          <cell r="AC119" t="str">
            <v>DfE 2015 Spending Review Settlement</v>
          </cell>
          <cell r="AD119" t="str">
            <v>PSBP1 - 25/07/13PSBP2 - 17/12/14</v>
          </cell>
          <cell r="AI119" t="str">
            <v>Further Review and Sensitivity Report</v>
          </cell>
          <cell r="AK119" t="str">
            <v>Network Rail</v>
          </cell>
          <cell r="AL119" t="str">
            <v>GWRM Integrated Business Case</v>
          </cell>
          <cell r="AM119" t="str">
            <v>SOBC for Phase 2a (inc Full Y update from 2013 OBC)</v>
          </cell>
          <cell r="AP119" t="str">
            <v>Figure provided by Network Rail reflecting the prioritisation set out in the Hendy Report</v>
          </cell>
          <cell r="AQ119" t="str">
            <v>Network Rail</v>
          </cell>
          <cell r="AR119" t="str">
            <v>LTF</v>
          </cell>
          <cell r="AU119" t="str">
            <v>C-DEL/non-govt costs - Enhancements reporting</v>
          </cell>
          <cell r="AV119" t="str">
            <v>Figures are drawn from latest project updates and financial information</v>
          </cell>
          <cell r="AW119" t="str">
            <v>Genomics England Audit Committee / Health Education England business case</v>
          </cell>
          <cell r="AX119" t="str">
            <v>Project Initiation Document</v>
          </cell>
          <cell r="BA119" t="str">
            <v>Cost Recovery -Income and Trajectory board paper</v>
          </cell>
          <cell r="BH119" t="str">
            <v>Supplementary Full Business Case (SFBC)</v>
          </cell>
          <cell r="BM119" t="str">
            <v>Internal business justification</v>
          </cell>
          <cell r="BO119" t="str">
            <v>PBC awaiting formal approval. Submitted to DH Investment Approvals on 18/04/2016</v>
          </cell>
          <cell r="BQ119" t="str">
            <v>Full Business Case Version 4.0</v>
          </cell>
          <cell r="BR119" t="str">
            <v xml:space="preserve">Updated Full Business Case (Version B12) </v>
          </cell>
          <cell r="BT119" t="str">
            <v xml:space="preserve">Updated Outline Business Case V4.0, approved by HMT </v>
          </cell>
          <cell r="BV119" t="str">
            <v>Full Business Case V2.0</v>
          </cell>
          <cell r="BW119" t="str">
            <v>Investment Committee agreed the new programme financial baseline</v>
          </cell>
          <cell r="CC119" t="str">
            <v>On the 26th February 2016 the SOC was approved by HRMC Investment Committee and shared with GPU and HMT.  Work is currently underway to rebaseline the SOC and it is anticipated that the revised Programme SOC will be formally shared with HMT in October 2016.</v>
          </cell>
          <cell r="CD119" t="str">
            <v>OBC v4.1 approved by the Chancellor February 2016</v>
          </cell>
          <cell r="CE119" t="str">
            <v>MPRG - using OBC v2.0 + update paper provided to HMRC Investment committee on 02/03/2016</v>
          </cell>
          <cell r="CF119" t="str">
            <v>MPRG</v>
          </cell>
          <cell r="CG119" t="str">
            <v xml:space="preserve">Using this as note on 6.04.1 - This is the date of PIC approval and as such can be taken as date the case was last refreshed. HMT approval is currently progressing </v>
          </cell>
          <cell r="CI119" t="str">
            <v>Cyclamen business cases are approved by Government Digital Service (GDS) under technology spend controls and noted by HMT.  The Programme Business Case was approved by PIC on 18/2/16 and issued to GDS and HMT. GDS approved  on 26/4/16l6</v>
          </cell>
          <cell r="CM119" t="str">
            <v>HOB Programme Business Case (PBC) (Iteration 2)</v>
          </cell>
          <cell r="CO119" t="str">
            <v>Treasury approval requested 22 June - awaiting decision.</v>
          </cell>
          <cell r="EI119" t="str">
            <v>the source figures in this document are based on the draft SOP for the programme, which will be approved by HMT in the autumn, see 7.05</v>
          </cell>
        </row>
        <row r="120">
          <cell r="B120">
            <v>42163</v>
          </cell>
          <cell r="G120">
            <v>42199</v>
          </cell>
          <cell r="U120">
            <v>42564</v>
          </cell>
          <cell r="X120">
            <v>41669</v>
          </cell>
          <cell r="AC120">
            <v>42333</v>
          </cell>
          <cell r="AI120">
            <v>42329</v>
          </cell>
          <cell r="AK120" t="str">
            <v>Business case due to be updated</v>
          </cell>
          <cell r="AM120">
            <v>42283</v>
          </cell>
          <cell r="AR120">
            <v>42064</v>
          </cell>
          <cell r="AV120">
            <v>41361</v>
          </cell>
          <cell r="AW120">
            <v>42095</v>
          </cell>
          <cell r="AX120">
            <v>42079</v>
          </cell>
          <cell r="BA120">
            <v>42164</v>
          </cell>
          <cell r="BH120">
            <v>42188</v>
          </cell>
          <cell r="BM120">
            <v>42489</v>
          </cell>
          <cell r="BO120">
            <v>42478</v>
          </cell>
          <cell r="BQ120">
            <v>42004</v>
          </cell>
          <cell r="BR120">
            <v>42299</v>
          </cell>
          <cell r="BT120">
            <v>42385</v>
          </cell>
          <cell r="BV120">
            <v>42536</v>
          </cell>
          <cell r="BW120">
            <v>42481</v>
          </cell>
          <cell r="CE120">
            <v>42431</v>
          </cell>
          <cell r="CG120">
            <v>42495</v>
          </cell>
          <cell r="CM120">
            <v>42613</v>
          </cell>
          <cell r="EI120">
            <v>42643</v>
          </cell>
        </row>
        <row r="121">
          <cell r="B121" t="str">
            <v>Start Date</v>
          </cell>
          <cell r="C121" t="str">
            <v>Start Date</v>
          </cell>
          <cell r="D121" t="str">
            <v>Start Date</v>
          </cell>
          <cell r="E121" t="str">
            <v>Start Date</v>
          </cell>
          <cell r="F121" t="str">
            <v>Start Date</v>
          </cell>
          <cell r="G121" t="str">
            <v>Start Date</v>
          </cell>
          <cell r="H121" t="str">
            <v>Start Date</v>
          </cell>
          <cell r="I121" t="str">
            <v>Start Date</v>
          </cell>
          <cell r="J121" t="str">
            <v>Start Date</v>
          </cell>
          <cell r="K121" t="str">
            <v>Start Date</v>
          </cell>
          <cell r="L121" t="str">
            <v>Start Date</v>
          </cell>
          <cell r="M121" t="str">
            <v>Start Date</v>
          </cell>
          <cell r="N121" t="str">
            <v>Start Date</v>
          </cell>
          <cell r="O121" t="str">
            <v>Start Date</v>
          </cell>
          <cell r="P121" t="str">
            <v>Start Date</v>
          </cell>
          <cell r="Q121" t="str">
            <v>Start Date</v>
          </cell>
          <cell r="R121" t="str">
            <v>Start Date</v>
          </cell>
          <cell r="S121" t="str">
            <v>Start Date</v>
          </cell>
          <cell r="T121" t="str">
            <v>Start Date</v>
          </cell>
          <cell r="U121" t="str">
            <v>Start Date</v>
          </cell>
          <cell r="V121" t="str">
            <v>Start Date</v>
          </cell>
          <cell r="W121" t="str">
            <v>Start Date</v>
          </cell>
          <cell r="X121" t="str">
            <v>Start Date</v>
          </cell>
          <cell r="Y121" t="str">
            <v>Start Date</v>
          </cell>
          <cell r="Z121" t="str">
            <v>Start Date</v>
          </cell>
          <cell r="AA121" t="str">
            <v>Start Date</v>
          </cell>
          <cell r="AB121" t="str">
            <v>Start Date</v>
          </cell>
          <cell r="AC121" t="str">
            <v>Start Date</v>
          </cell>
          <cell r="AD121" t="str">
            <v>Start Date</v>
          </cell>
          <cell r="AE121" t="str">
            <v>Start Date</v>
          </cell>
          <cell r="AF121" t="str">
            <v>Start Date</v>
          </cell>
          <cell r="AG121" t="str">
            <v xml:space="preserve">Start of Project </v>
          </cell>
          <cell r="AH121" t="str">
            <v xml:space="preserve">Start of Project </v>
          </cell>
          <cell r="AI121" t="str">
            <v xml:space="preserve">Start of Project </v>
          </cell>
          <cell r="AJ121" t="str">
            <v xml:space="preserve">Start of Project </v>
          </cell>
          <cell r="AK121" t="str">
            <v xml:space="preserve">Start of Project </v>
          </cell>
          <cell r="AL121" t="str">
            <v xml:space="preserve">Start of Project </v>
          </cell>
          <cell r="AM121" t="str">
            <v xml:space="preserve"> - Start of Project </v>
          </cell>
          <cell r="AN121" t="str">
            <v xml:space="preserve">Start of Project </v>
          </cell>
          <cell r="AO121" t="str">
            <v xml:space="preserve">Start of Project </v>
          </cell>
          <cell r="AP121" t="str">
            <v xml:space="preserve">Start of Project </v>
          </cell>
          <cell r="AQ121" t="str">
            <v xml:space="preserve">Start of Project </v>
          </cell>
          <cell r="AR121" t="str">
            <v xml:space="preserve">Start of Project </v>
          </cell>
          <cell r="AS121" t="str">
            <v xml:space="preserve">Start of Project </v>
          </cell>
          <cell r="AT121" t="str">
            <v xml:space="preserve">Start of Project </v>
          </cell>
          <cell r="AU121" t="str">
            <v xml:space="preserve">Start of Project </v>
          </cell>
          <cell r="AV121" t="str">
            <v xml:space="preserve">Start of Project </v>
          </cell>
          <cell r="AW121" t="str">
            <v>Start Date</v>
          </cell>
          <cell r="AX121" t="str">
            <v>Start Date</v>
          </cell>
          <cell r="AY121" t="str">
            <v>Start Date</v>
          </cell>
          <cell r="AZ121" t="str">
            <v>Start Date</v>
          </cell>
          <cell r="BA121" t="str">
            <v>Start Date</v>
          </cell>
          <cell r="BB121" t="str">
            <v>Start Date</v>
          </cell>
          <cell r="BC121" t="str">
            <v>Start Date</v>
          </cell>
          <cell r="BD121" t="str">
            <v>Start Date</v>
          </cell>
          <cell r="BE121" t="str">
            <v>Start Date</v>
          </cell>
          <cell r="BF121" t="str">
            <v>Start Date</v>
          </cell>
          <cell r="BG121" t="str">
            <v>Start Date</v>
          </cell>
          <cell r="BH121" t="str">
            <v>Start Date</v>
          </cell>
          <cell r="BI121" t="str">
            <v>Start Date</v>
          </cell>
          <cell r="BJ121" t="str">
            <v>Start Date</v>
          </cell>
          <cell r="BK121" t="str">
            <v>Start Date</v>
          </cell>
          <cell r="BL121" t="str">
            <v>Start Date</v>
          </cell>
          <cell r="BM121" t="str">
            <v>Start Date</v>
          </cell>
          <cell r="BN121" t="str">
            <v>Start Date</v>
          </cell>
          <cell r="BO121" t="str">
            <v>Start Date</v>
          </cell>
          <cell r="BP121" t="str">
            <v>Start Date</v>
          </cell>
          <cell r="BQ121" t="str">
            <v>Start Date</v>
          </cell>
          <cell r="BR121" t="str">
            <v>Start Date</v>
          </cell>
          <cell r="BS121" t="str">
            <v>Start Date</v>
          </cell>
          <cell r="BT121" t="str">
            <v>Start Date</v>
          </cell>
          <cell r="BU121" t="str">
            <v>Start Date</v>
          </cell>
          <cell r="BV121" t="str">
            <v>Start Date</v>
          </cell>
          <cell r="BW121" t="str">
            <v>Start Date</v>
          </cell>
          <cell r="BX121" t="str">
            <v>Start Date</v>
          </cell>
          <cell r="BY121" t="str">
            <v>Start Date</v>
          </cell>
          <cell r="BZ121" t="str">
            <v>Start Date</v>
          </cell>
          <cell r="CA121" t="str">
            <v>Start Date</v>
          </cell>
          <cell r="CB121" t="str">
            <v>Start Date</v>
          </cell>
          <cell r="CC121" t="str">
            <v>Start Date</v>
          </cell>
          <cell r="CD121" t="str">
            <v>Start Date</v>
          </cell>
          <cell r="CE121" t="str">
            <v>Start Date</v>
          </cell>
          <cell r="CF121" t="str">
            <v>Start Date</v>
          </cell>
          <cell r="CG121" t="str">
            <v>Start Date</v>
          </cell>
          <cell r="CH121" t="str">
            <v>Start Date</v>
          </cell>
          <cell r="CI121" t="str">
            <v>Start Date</v>
          </cell>
          <cell r="CJ121" t="str">
            <v>Start Date</v>
          </cell>
          <cell r="CK121" t="str">
            <v>Start Date</v>
          </cell>
          <cell r="CL121" t="str">
            <v>Start Date</v>
          </cell>
          <cell r="CM121" t="str">
            <v>Start Date</v>
          </cell>
          <cell r="CN121" t="str">
            <v>Start Date</v>
          </cell>
          <cell r="CO121" t="str">
            <v>Start Date</v>
          </cell>
          <cell r="CP121" t="str">
            <v>Start Date</v>
          </cell>
          <cell r="CQ121" t="str">
            <v>Start Date</v>
          </cell>
          <cell r="CR121" t="str">
            <v>Start Date</v>
          </cell>
          <cell r="CS121" t="str">
            <v>Start Date</v>
          </cell>
          <cell r="CT121" t="str">
            <v>Start Date</v>
          </cell>
          <cell r="CU121" t="str">
            <v>Start Date</v>
          </cell>
          <cell r="CV121" t="str">
            <v>Start Date</v>
          </cell>
          <cell r="CW121" t="str">
            <v>Start Date</v>
          </cell>
          <cell r="CX121" t="str">
            <v>Start Date</v>
          </cell>
          <cell r="CY121" t="str">
            <v>Start Date</v>
          </cell>
          <cell r="CZ121" t="str">
            <v>Start Date</v>
          </cell>
          <cell r="DA121" t="str">
            <v>Start Date</v>
          </cell>
          <cell r="DB121" t="str">
            <v>Start Date</v>
          </cell>
          <cell r="DC121" t="str">
            <v>Start Date</v>
          </cell>
          <cell r="DD121" t="str">
            <v>Start Date</v>
          </cell>
          <cell r="DE121" t="str">
            <v>Start Date</v>
          </cell>
          <cell r="DF121" t="str">
            <v>Start Date</v>
          </cell>
          <cell r="DG121" t="str">
            <v>Start Date</v>
          </cell>
          <cell r="DH121" t="str">
            <v>Start Date</v>
          </cell>
          <cell r="DI121" t="str">
            <v>Start Date</v>
          </cell>
          <cell r="DJ121" t="str">
            <v>Start Date</v>
          </cell>
          <cell r="DK121" t="str">
            <v>Start Date</v>
          </cell>
          <cell r="DL121" t="str">
            <v>Start Date</v>
          </cell>
          <cell r="DM121" t="str">
            <v>Start Date</v>
          </cell>
          <cell r="DN121" t="str">
            <v>Start Date</v>
          </cell>
          <cell r="DO121" t="str">
            <v>Start Date</v>
          </cell>
          <cell r="DP121" t="str">
            <v>Start Date</v>
          </cell>
          <cell r="DQ121" t="str">
            <v>Start Date</v>
          </cell>
          <cell r="DR121" t="str">
            <v>Start Date</v>
          </cell>
          <cell r="DS121" t="str">
            <v>Start Date</v>
          </cell>
          <cell r="DT121" t="str">
            <v>Start Date</v>
          </cell>
          <cell r="DU121" t="str">
            <v>Start Date</v>
          </cell>
          <cell r="DV121" t="str">
            <v>Start Date</v>
          </cell>
          <cell r="DW121" t="str">
            <v>Start Date</v>
          </cell>
          <cell r="DX121" t="str">
            <v>Start Date</v>
          </cell>
          <cell r="DY121" t="str">
            <v>Start Date</v>
          </cell>
          <cell r="DZ121" t="str">
            <v>Start Date</v>
          </cell>
          <cell r="EA121" t="str">
            <v>Start Date</v>
          </cell>
          <cell r="EB121" t="str">
            <v>Start Date</v>
          </cell>
          <cell r="EC121" t="str">
            <v>Start Date</v>
          </cell>
          <cell r="ED121" t="str">
            <v>Start Date</v>
          </cell>
          <cell r="EE121" t="str">
            <v>Start Date</v>
          </cell>
          <cell r="EF121" t="str">
            <v>Start Date</v>
          </cell>
          <cell r="EG121" t="str">
            <v>Start Date</v>
          </cell>
          <cell r="EH121" t="str">
            <v>Start Date</v>
          </cell>
          <cell r="EI121" t="str">
            <v>Start Date</v>
          </cell>
          <cell r="EJ121" t="str">
            <v>Start Date</v>
          </cell>
        </row>
        <row r="122">
          <cell r="B122">
            <v>40238</v>
          </cell>
          <cell r="C122">
            <v>41699</v>
          </cell>
          <cell r="D122">
            <v>41760</v>
          </cell>
          <cell r="E122">
            <v>40210</v>
          </cell>
          <cell r="F122">
            <v>38991</v>
          </cell>
          <cell r="G122">
            <v>42005</v>
          </cell>
          <cell r="H122">
            <v>41518</v>
          </cell>
          <cell r="I122">
            <v>41000</v>
          </cell>
          <cell r="J122">
            <v>42125</v>
          </cell>
          <cell r="K122">
            <v>41271</v>
          </cell>
          <cell r="L122">
            <v>41271</v>
          </cell>
          <cell r="M122">
            <v>42095</v>
          </cell>
          <cell r="N122">
            <v>41548</v>
          </cell>
          <cell r="O122">
            <v>42382</v>
          </cell>
          <cell r="P122">
            <v>42095</v>
          </cell>
          <cell r="Q122">
            <v>40518</v>
          </cell>
          <cell r="R122">
            <v>40817</v>
          </cell>
          <cell r="S122">
            <v>40179</v>
          </cell>
          <cell r="T122">
            <v>40787</v>
          </cell>
          <cell r="U122">
            <v>39629</v>
          </cell>
          <cell r="V122">
            <v>41002</v>
          </cell>
          <cell r="W122">
            <v>42017</v>
          </cell>
          <cell r="X122">
            <v>40149</v>
          </cell>
          <cell r="Y122">
            <v>40544</v>
          </cell>
          <cell r="Z122">
            <v>41944</v>
          </cell>
          <cell r="AA122">
            <v>40269</v>
          </cell>
          <cell r="AB122">
            <v>40428</v>
          </cell>
          <cell r="AC122">
            <v>42135</v>
          </cell>
          <cell r="AD122">
            <v>40743</v>
          </cell>
          <cell r="AE122">
            <v>40743</v>
          </cell>
          <cell r="AF122">
            <v>38426</v>
          </cell>
          <cell r="AG122">
            <v>41153</v>
          </cell>
          <cell r="AH122">
            <v>41974</v>
          </cell>
          <cell r="AI122">
            <v>42186</v>
          </cell>
          <cell r="AJ122">
            <v>39651</v>
          </cell>
          <cell r="AK122">
            <v>40877</v>
          </cell>
          <cell r="AL122">
            <v>40878</v>
          </cell>
          <cell r="AM122">
            <v>40602</v>
          </cell>
          <cell r="AN122">
            <v>38504</v>
          </cell>
          <cell r="AO122">
            <v>41789</v>
          </cell>
          <cell r="AP122">
            <v>40544</v>
          </cell>
          <cell r="AR122">
            <v>41359</v>
          </cell>
          <cell r="AS122">
            <v>40582</v>
          </cell>
          <cell r="AT122">
            <v>40522</v>
          </cell>
          <cell r="AU122">
            <v>41106</v>
          </cell>
          <cell r="AV122">
            <v>38534</v>
          </cell>
          <cell r="AW122">
            <v>41374</v>
          </cell>
          <cell r="AX122">
            <v>41153</v>
          </cell>
          <cell r="AY122">
            <v>41520</v>
          </cell>
          <cell r="AZ122">
            <v>37795</v>
          </cell>
          <cell r="BA122">
            <v>41518</v>
          </cell>
          <cell r="BB122">
            <v>37622</v>
          </cell>
          <cell r="BC122">
            <v>40934</v>
          </cell>
          <cell r="BD122">
            <v>40997</v>
          </cell>
          <cell r="BE122">
            <v>40634</v>
          </cell>
          <cell r="BF122">
            <v>42058</v>
          </cell>
          <cell r="BG122">
            <v>40987</v>
          </cell>
          <cell r="BH122">
            <v>40909</v>
          </cell>
          <cell r="BI122">
            <v>41435</v>
          </cell>
          <cell r="BJ122">
            <v>40997</v>
          </cell>
          <cell r="BK122">
            <v>40997</v>
          </cell>
          <cell r="BL122">
            <v>41460</v>
          </cell>
          <cell r="BM122">
            <v>42461</v>
          </cell>
          <cell r="BN122">
            <v>41453</v>
          </cell>
          <cell r="BO122">
            <v>42094</v>
          </cell>
          <cell r="BP122">
            <v>42430</v>
          </cell>
          <cell r="BQ122">
            <v>39203</v>
          </cell>
          <cell r="BR122">
            <v>40026</v>
          </cell>
          <cell r="BS122">
            <v>42327</v>
          </cell>
          <cell r="BT122">
            <v>41001</v>
          </cell>
          <cell r="BU122">
            <v>42459</v>
          </cell>
          <cell r="BV122">
            <v>40966</v>
          </cell>
          <cell r="BW122">
            <v>40847</v>
          </cell>
          <cell r="BX122">
            <v>40864</v>
          </cell>
          <cell r="BY122">
            <v>40544</v>
          </cell>
          <cell r="BZ122">
            <v>42191</v>
          </cell>
          <cell r="CA122">
            <v>42217</v>
          </cell>
          <cell r="CB122">
            <v>40695</v>
          </cell>
          <cell r="CC122">
            <v>42374</v>
          </cell>
          <cell r="CD122">
            <v>41640</v>
          </cell>
          <cell r="CE122">
            <v>41563</v>
          </cell>
          <cell r="CF122">
            <v>41527</v>
          </cell>
          <cell r="CG122">
            <v>40299</v>
          </cell>
          <cell r="CH122">
            <v>41795</v>
          </cell>
          <cell r="CI122">
            <v>41730</v>
          </cell>
          <cell r="CJ122">
            <v>41682</v>
          </cell>
          <cell r="CK122">
            <v>40541</v>
          </cell>
          <cell r="CL122">
            <v>40695</v>
          </cell>
          <cell r="CM122">
            <v>41730</v>
          </cell>
          <cell r="CN122">
            <v>41365</v>
          </cell>
          <cell r="CO122">
            <v>42305</v>
          </cell>
          <cell r="CP122">
            <v>41671</v>
          </cell>
          <cell r="CQ122">
            <v>36663</v>
          </cell>
          <cell r="CR122">
            <v>40255</v>
          </cell>
          <cell r="CS122">
            <v>41977</v>
          </cell>
          <cell r="CT122">
            <v>41661</v>
          </cell>
          <cell r="CU122">
            <v>41977</v>
          </cell>
          <cell r="CV122">
            <v>41977</v>
          </cell>
          <cell r="CW122">
            <v>41416</v>
          </cell>
          <cell r="CX122">
            <v>41974</v>
          </cell>
          <cell r="CY122">
            <v>35506</v>
          </cell>
          <cell r="CZ122">
            <v>40574</v>
          </cell>
          <cell r="DA122">
            <v>39538</v>
          </cell>
          <cell r="DB122">
            <v>40878</v>
          </cell>
          <cell r="DC122">
            <v>41000</v>
          </cell>
          <cell r="DD122">
            <v>41364</v>
          </cell>
          <cell r="DE122">
            <v>41814</v>
          </cell>
          <cell r="DF122">
            <v>40544</v>
          </cell>
          <cell r="DG122">
            <v>37165</v>
          </cell>
          <cell r="DH122">
            <v>40756</v>
          </cell>
          <cell r="DI122">
            <v>38558</v>
          </cell>
          <cell r="DJ122">
            <v>38810</v>
          </cell>
          <cell r="DK122">
            <v>40665</v>
          </cell>
          <cell r="DL122">
            <v>42095</v>
          </cell>
          <cell r="DM122">
            <v>39539</v>
          </cell>
          <cell r="DN122">
            <v>41828</v>
          </cell>
          <cell r="DO122">
            <v>39933</v>
          </cell>
          <cell r="DP122">
            <v>36130</v>
          </cell>
          <cell r="DQ122">
            <v>39539</v>
          </cell>
          <cell r="DR122">
            <v>40647</v>
          </cell>
          <cell r="DS122">
            <v>40665</v>
          </cell>
          <cell r="DT122">
            <v>39650</v>
          </cell>
          <cell r="DU122">
            <v>35855</v>
          </cell>
          <cell r="DV122">
            <v>37226</v>
          </cell>
          <cell r="DW122">
            <v>41284</v>
          </cell>
          <cell r="DX122">
            <v>41214</v>
          </cell>
          <cell r="DY122">
            <v>41394</v>
          </cell>
          <cell r="DZ122">
            <v>40673</v>
          </cell>
          <cell r="EA122">
            <v>40603</v>
          </cell>
          <cell r="EB122">
            <v>41354</v>
          </cell>
          <cell r="EC122">
            <v>39995</v>
          </cell>
          <cell r="ED122">
            <v>41247</v>
          </cell>
          <cell r="EE122">
            <v>40742</v>
          </cell>
          <cell r="EF122">
            <v>41233</v>
          </cell>
          <cell r="EG122">
            <v>41218</v>
          </cell>
          <cell r="EH122">
            <v>41524</v>
          </cell>
          <cell r="EI122">
            <v>41730</v>
          </cell>
          <cell r="EJ122">
            <v>42005</v>
          </cell>
        </row>
        <row r="123">
          <cell r="P123">
            <v>42333</v>
          </cell>
          <cell r="CA123">
            <v>42309</v>
          </cell>
          <cell r="CS123">
            <v>41977</v>
          </cell>
          <cell r="CT123">
            <v>41661</v>
          </cell>
          <cell r="CU123">
            <v>41977</v>
          </cell>
          <cell r="CV123">
            <v>41977</v>
          </cell>
          <cell r="DL123">
            <v>42095</v>
          </cell>
          <cell r="EB123">
            <v>42009</v>
          </cell>
        </row>
        <row r="124">
          <cell r="B124">
            <v>40238</v>
          </cell>
          <cell r="C124">
            <v>41699</v>
          </cell>
          <cell r="D124">
            <v>41760</v>
          </cell>
          <cell r="E124">
            <v>40210</v>
          </cell>
          <cell r="F124">
            <v>38991</v>
          </cell>
          <cell r="G124">
            <v>42005</v>
          </cell>
          <cell r="H124">
            <v>41518</v>
          </cell>
          <cell r="I124">
            <v>41000</v>
          </cell>
          <cell r="J124">
            <v>42125</v>
          </cell>
          <cell r="K124">
            <v>41271</v>
          </cell>
          <cell r="L124">
            <v>41271</v>
          </cell>
          <cell r="M124">
            <v>42095</v>
          </cell>
          <cell r="N124">
            <v>41548</v>
          </cell>
          <cell r="O124">
            <v>42382</v>
          </cell>
          <cell r="P124">
            <v>42095</v>
          </cell>
          <cell r="Q124">
            <v>40518</v>
          </cell>
          <cell r="R124">
            <v>40817</v>
          </cell>
          <cell r="S124">
            <v>40179</v>
          </cell>
          <cell r="T124">
            <v>40787</v>
          </cell>
          <cell r="U124">
            <v>39611</v>
          </cell>
          <cell r="V124">
            <v>41002</v>
          </cell>
          <cell r="W124">
            <v>42017</v>
          </cell>
          <cell r="X124">
            <v>40149</v>
          </cell>
          <cell r="Y124">
            <v>40544</v>
          </cell>
          <cell r="Z124">
            <v>41944</v>
          </cell>
          <cell r="AA124">
            <v>40269</v>
          </cell>
          <cell r="AB124">
            <v>40428</v>
          </cell>
          <cell r="AC124">
            <v>42135</v>
          </cell>
          <cell r="AD124">
            <v>40743</v>
          </cell>
          <cell r="AE124">
            <v>40743</v>
          </cell>
          <cell r="AF124">
            <v>38426</v>
          </cell>
          <cell r="AG124">
            <v>41153</v>
          </cell>
          <cell r="AH124">
            <v>41974</v>
          </cell>
          <cell r="AI124">
            <v>42186</v>
          </cell>
          <cell r="AJ124">
            <v>39651</v>
          </cell>
          <cell r="AK124">
            <v>40877</v>
          </cell>
          <cell r="AL124">
            <v>40878</v>
          </cell>
          <cell r="AM124">
            <v>40602</v>
          </cell>
          <cell r="AN124">
            <v>38504</v>
          </cell>
          <cell r="AO124">
            <v>41789</v>
          </cell>
          <cell r="AP124">
            <v>40544</v>
          </cell>
          <cell r="AR124">
            <v>41359</v>
          </cell>
          <cell r="AS124">
            <v>40582</v>
          </cell>
          <cell r="AT124">
            <v>40522</v>
          </cell>
          <cell r="AU124">
            <v>41106</v>
          </cell>
          <cell r="AV124">
            <v>38534</v>
          </cell>
          <cell r="AW124">
            <v>41374</v>
          </cell>
          <cell r="AX124">
            <v>41153</v>
          </cell>
          <cell r="AY124">
            <v>41533</v>
          </cell>
          <cell r="AZ124">
            <v>37795</v>
          </cell>
          <cell r="BA124">
            <v>41518</v>
          </cell>
          <cell r="BB124">
            <v>37622</v>
          </cell>
          <cell r="BC124">
            <v>40934</v>
          </cell>
          <cell r="BD124">
            <v>40997</v>
          </cell>
          <cell r="BE124">
            <v>40634</v>
          </cell>
          <cell r="BF124">
            <v>42058</v>
          </cell>
          <cell r="BG124">
            <v>40987</v>
          </cell>
          <cell r="BH124">
            <v>40909</v>
          </cell>
          <cell r="BI124">
            <v>41435</v>
          </cell>
          <cell r="BJ124">
            <v>41116</v>
          </cell>
          <cell r="BK124">
            <v>40997</v>
          </cell>
          <cell r="BL124">
            <v>41460</v>
          </cell>
          <cell r="BM124">
            <v>42461</v>
          </cell>
          <cell r="BN124">
            <v>41495</v>
          </cell>
          <cell r="BO124">
            <v>42094</v>
          </cell>
          <cell r="BP124">
            <v>42430</v>
          </cell>
          <cell r="BQ124">
            <v>39203</v>
          </cell>
          <cell r="BR124">
            <v>40026</v>
          </cell>
          <cell r="BS124">
            <v>42327</v>
          </cell>
          <cell r="BT124">
            <v>41001</v>
          </cell>
          <cell r="BU124">
            <v>42459</v>
          </cell>
          <cell r="BV124">
            <v>40966</v>
          </cell>
          <cell r="BW124">
            <v>40847</v>
          </cell>
          <cell r="BX124">
            <v>40864</v>
          </cell>
          <cell r="BY124">
            <v>40544</v>
          </cell>
          <cell r="BZ124">
            <v>42191</v>
          </cell>
          <cell r="CA124">
            <v>42303</v>
          </cell>
          <cell r="CB124">
            <v>40695</v>
          </cell>
          <cell r="CC124">
            <v>42374</v>
          </cell>
          <cell r="CD124">
            <v>41640</v>
          </cell>
          <cell r="CE124">
            <v>41563</v>
          </cell>
          <cell r="CF124">
            <v>41527</v>
          </cell>
          <cell r="CG124">
            <v>40299</v>
          </cell>
          <cell r="CH124">
            <v>41823</v>
          </cell>
          <cell r="CI124">
            <v>41730</v>
          </cell>
          <cell r="CJ124">
            <v>41682</v>
          </cell>
          <cell r="CK124">
            <v>40541</v>
          </cell>
          <cell r="CL124">
            <v>40695</v>
          </cell>
          <cell r="CM124">
            <v>41730</v>
          </cell>
          <cell r="CN124">
            <v>41365</v>
          </cell>
          <cell r="CO124">
            <v>42305</v>
          </cell>
          <cell r="CP124">
            <v>41671</v>
          </cell>
          <cell r="CQ124">
            <v>35612</v>
          </cell>
          <cell r="CR124">
            <v>40255</v>
          </cell>
          <cell r="CS124">
            <v>41977</v>
          </cell>
          <cell r="CT124">
            <v>41661</v>
          </cell>
          <cell r="CU124">
            <v>41977</v>
          </cell>
          <cell r="CV124">
            <v>41977</v>
          </cell>
          <cell r="CW124">
            <v>41416</v>
          </cell>
          <cell r="CX124">
            <v>41974</v>
          </cell>
          <cell r="CY124">
            <v>35506</v>
          </cell>
          <cell r="CZ124">
            <v>40574</v>
          </cell>
          <cell r="DA124">
            <v>39538</v>
          </cell>
          <cell r="DB124">
            <v>40969</v>
          </cell>
          <cell r="DC124">
            <v>41022</v>
          </cell>
          <cell r="DD124">
            <v>41359</v>
          </cell>
          <cell r="DE124">
            <v>41814</v>
          </cell>
          <cell r="DG124">
            <v>37165</v>
          </cell>
          <cell r="DH124">
            <v>40756</v>
          </cell>
          <cell r="DI124">
            <v>38558</v>
          </cell>
          <cell r="DJ124">
            <v>38810</v>
          </cell>
          <cell r="DK124">
            <v>40665</v>
          </cell>
          <cell r="DL124">
            <v>42095</v>
          </cell>
          <cell r="DM124">
            <v>39539</v>
          </cell>
          <cell r="DN124">
            <v>41828</v>
          </cell>
          <cell r="DO124">
            <v>39933</v>
          </cell>
          <cell r="DP124">
            <v>36130</v>
          </cell>
          <cell r="DQ124">
            <v>39539</v>
          </cell>
          <cell r="DR124">
            <v>40647</v>
          </cell>
          <cell r="DS124">
            <v>40665</v>
          </cell>
          <cell r="DT124">
            <v>39650</v>
          </cell>
          <cell r="DU124">
            <v>35855</v>
          </cell>
          <cell r="DV124">
            <v>37226</v>
          </cell>
          <cell r="DW124">
            <v>41284</v>
          </cell>
          <cell r="DX124">
            <v>41214</v>
          </cell>
          <cell r="DY124">
            <v>41394</v>
          </cell>
          <cell r="DZ124">
            <v>40673</v>
          </cell>
          <cell r="EA124">
            <v>40603</v>
          </cell>
          <cell r="EB124">
            <v>42009</v>
          </cell>
          <cell r="EC124">
            <v>39995</v>
          </cell>
          <cell r="ED124">
            <v>41247</v>
          </cell>
          <cell r="EE124">
            <v>40742</v>
          </cell>
          <cell r="EF124">
            <v>41233</v>
          </cell>
          <cell r="EG124">
            <v>41218</v>
          </cell>
          <cell r="EH124">
            <v>41793</v>
          </cell>
          <cell r="EI124">
            <v>41730</v>
          </cell>
          <cell r="EJ124">
            <v>42005</v>
          </cell>
        </row>
        <row r="125">
          <cell r="B125" t="str">
            <v>Project - Start Date</v>
          </cell>
          <cell r="C125" t="str">
            <v>Project - Start Date</v>
          </cell>
          <cell r="D125" t="str">
            <v>Project - Start Date</v>
          </cell>
          <cell r="E125" t="str">
            <v>Project - Start Date</v>
          </cell>
          <cell r="F125" t="str">
            <v>Project - Start Date</v>
          </cell>
          <cell r="G125" t="str">
            <v>Project - Start Date</v>
          </cell>
          <cell r="H125" t="str">
            <v>Project - Start Date</v>
          </cell>
          <cell r="I125" t="str">
            <v>Project - Start Date</v>
          </cell>
          <cell r="J125" t="str">
            <v>Project - Start Date</v>
          </cell>
          <cell r="K125" t="str">
            <v>Project - Start Date</v>
          </cell>
          <cell r="L125" t="str">
            <v>Project - Start Date</v>
          </cell>
          <cell r="M125" t="str">
            <v>Project - Start Date</v>
          </cell>
          <cell r="N125" t="str">
            <v>Project - Start Date</v>
          </cell>
          <cell r="O125" t="str">
            <v>Project - Start Date</v>
          </cell>
          <cell r="P125" t="str">
            <v>Project - Start Date</v>
          </cell>
          <cell r="Q125" t="str">
            <v>Project - Start Date</v>
          </cell>
          <cell r="R125" t="str">
            <v>Project - Start Date</v>
          </cell>
          <cell r="S125" t="str">
            <v>Project - Start Date</v>
          </cell>
          <cell r="T125" t="str">
            <v>Project - Start Date</v>
          </cell>
          <cell r="U125" t="str">
            <v>Project - Start Date</v>
          </cell>
          <cell r="V125" t="str">
            <v>Project - Start Date</v>
          </cell>
          <cell r="W125" t="str">
            <v>Project - Start Date</v>
          </cell>
          <cell r="X125" t="str">
            <v>Project - Start Date</v>
          </cell>
          <cell r="Y125" t="str">
            <v>Project - Start Date</v>
          </cell>
          <cell r="Z125" t="str">
            <v>Project - Start Date</v>
          </cell>
          <cell r="AA125" t="str">
            <v>Project - Start Date</v>
          </cell>
          <cell r="AB125" t="str">
            <v>Project - Start Date</v>
          </cell>
          <cell r="AC125" t="str">
            <v>Project - Start Date</v>
          </cell>
          <cell r="AD125" t="str">
            <v>Project - Start Date</v>
          </cell>
          <cell r="AE125" t="str">
            <v>Project - Start Date</v>
          </cell>
          <cell r="AF125" t="str">
            <v>Project - Start Date</v>
          </cell>
          <cell r="AG125" t="str">
            <v>Project - Start Date</v>
          </cell>
          <cell r="AH125" t="str">
            <v>Project - Start Date</v>
          </cell>
          <cell r="AI125" t="str">
            <v>Project - Start Date</v>
          </cell>
          <cell r="AJ125" t="str">
            <v>Project - Start Date</v>
          </cell>
          <cell r="AK125" t="str">
            <v>Project - Start Date</v>
          </cell>
          <cell r="AL125" t="str">
            <v>Project - Start Date</v>
          </cell>
          <cell r="AM125" t="str">
            <v>Project - Start Date</v>
          </cell>
          <cell r="AN125" t="str">
            <v>Project - Start Date</v>
          </cell>
          <cell r="AO125" t="str">
            <v>Project - Start Date</v>
          </cell>
          <cell r="AP125" t="str">
            <v>Project - Start Date</v>
          </cell>
          <cell r="AQ125" t="str">
            <v>Project - Start Date</v>
          </cell>
          <cell r="AR125" t="str">
            <v>Project - Start Date</v>
          </cell>
          <cell r="AS125" t="str">
            <v>Project - Start Date</v>
          </cell>
          <cell r="AT125" t="str">
            <v>Project - Start Date</v>
          </cell>
          <cell r="AU125" t="str">
            <v>Project - Start Date</v>
          </cell>
          <cell r="AV125" t="str">
            <v>Project - Start Date</v>
          </cell>
          <cell r="AW125" t="str">
            <v>Project - Start Date</v>
          </cell>
          <cell r="AX125" t="str">
            <v>Project - Start Date</v>
          </cell>
          <cell r="AY125" t="str">
            <v>Project - Start Date</v>
          </cell>
          <cell r="AZ125" t="str">
            <v>Project - Start Date</v>
          </cell>
          <cell r="BA125" t="str">
            <v>Project - Start Date</v>
          </cell>
          <cell r="BB125" t="str">
            <v>Project - Start Date</v>
          </cell>
          <cell r="BC125" t="str">
            <v>Project - Start Date</v>
          </cell>
          <cell r="BD125" t="str">
            <v>Project - Start Date</v>
          </cell>
          <cell r="BE125" t="str">
            <v>Project - Start Date</v>
          </cell>
          <cell r="BF125" t="str">
            <v>Project - Start Date</v>
          </cell>
          <cell r="BG125" t="str">
            <v>Project - Start Date</v>
          </cell>
          <cell r="BH125" t="str">
            <v>Project - Start Date</v>
          </cell>
          <cell r="BI125" t="str">
            <v>Project - Start Date</v>
          </cell>
          <cell r="BJ125" t="str">
            <v>Project - Start Date</v>
          </cell>
          <cell r="BK125" t="str">
            <v>Project - Start Date</v>
          </cell>
          <cell r="BL125" t="str">
            <v>Project - Start Date</v>
          </cell>
          <cell r="BM125" t="str">
            <v>Project - Start Date</v>
          </cell>
          <cell r="BN125" t="str">
            <v>Project - Start Date</v>
          </cell>
          <cell r="BO125" t="str">
            <v>Project - Start Date</v>
          </cell>
          <cell r="BP125" t="str">
            <v>Project - Start Date</v>
          </cell>
          <cell r="BQ125" t="str">
            <v>Project - Start Date</v>
          </cell>
          <cell r="BR125" t="str">
            <v>Project - Start Date</v>
          </cell>
          <cell r="BS125" t="str">
            <v>Project - Start Date</v>
          </cell>
          <cell r="BT125" t="str">
            <v>Project - Start Date</v>
          </cell>
          <cell r="BU125" t="str">
            <v>Project - Start Date</v>
          </cell>
          <cell r="BV125" t="str">
            <v>Project - Start Date</v>
          </cell>
          <cell r="BW125" t="str">
            <v>Project - Start Date</v>
          </cell>
          <cell r="BX125" t="str">
            <v>Project - Start Date</v>
          </cell>
          <cell r="BY125" t="str">
            <v>Project - Start Date</v>
          </cell>
          <cell r="BZ125" t="str">
            <v>Project - Start Date</v>
          </cell>
          <cell r="CA125" t="str">
            <v>Project - Start Date</v>
          </cell>
          <cell r="CB125" t="str">
            <v>Project - Start Date</v>
          </cell>
          <cell r="CC125" t="str">
            <v>Project - Start Date</v>
          </cell>
          <cell r="CD125" t="str">
            <v>Project - Start Date</v>
          </cell>
          <cell r="CE125" t="str">
            <v>Project - Start Date</v>
          </cell>
          <cell r="CF125" t="str">
            <v>Project - Start Date</v>
          </cell>
          <cell r="CG125" t="str">
            <v>Project - Start Date</v>
          </cell>
          <cell r="CH125" t="str">
            <v>Project - Start Date</v>
          </cell>
          <cell r="CI125" t="str">
            <v>Project - Start Date</v>
          </cell>
          <cell r="CJ125" t="str">
            <v>Project - Start Date</v>
          </cell>
          <cell r="CK125" t="str">
            <v>Project - Start Date</v>
          </cell>
          <cell r="CL125" t="str">
            <v>Project - Start Date</v>
          </cell>
          <cell r="CM125" t="str">
            <v>Project - Start Date</v>
          </cell>
          <cell r="CN125" t="str">
            <v>Project - Start Date</v>
          </cell>
          <cell r="CO125" t="str">
            <v>Project - Start Date</v>
          </cell>
          <cell r="CP125" t="str">
            <v>Project - Start Date</v>
          </cell>
          <cell r="CQ125" t="str">
            <v>Project - Start Date</v>
          </cell>
          <cell r="CR125" t="str">
            <v>Project - Start Date</v>
          </cell>
          <cell r="CS125" t="str">
            <v>Project - Start Date</v>
          </cell>
          <cell r="CT125" t="str">
            <v>Project - Start Date</v>
          </cell>
          <cell r="CU125" t="str">
            <v>Project - Start Date</v>
          </cell>
          <cell r="CV125" t="str">
            <v>Project - Start Date</v>
          </cell>
          <cell r="CW125" t="str">
            <v>Project - Start Date</v>
          </cell>
          <cell r="CX125" t="str">
            <v>Project - Start Date</v>
          </cell>
          <cell r="CY125" t="str">
            <v>Project - Start Date</v>
          </cell>
          <cell r="CZ125" t="str">
            <v>Project - Start Date</v>
          </cell>
          <cell r="DA125" t="str">
            <v>Project - Start Date</v>
          </cell>
          <cell r="DB125" t="str">
            <v>Project - Start Date</v>
          </cell>
          <cell r="DC125" t="str">
            <v>Project - Start Date</v>
          </cell>
          <cell r="DD125" t="str">
            <v>Project - Start Date</v>
          </cell>
          <cell r="DE125" t="str">
            <v>Project - Start Date</v>
          </cell>
          <cell r="DF125" t="str">
            <v>Project - Start Date</v>
          </cell>
          <cell r="DG125" t="str">
            <v>Project - Start Date</v>
          </cell>
          <cell r="DH125" t="str">
            <v>Project - Start Date</v>
          </cell>
          <cell r="DI125" t="str">
            <v>Project - Start Date</v>
          </cell>
          <cell r="DJ125" t="str">
            <v>Project - Start Date</v>
          </cell>
          <cell r="DK125" t="str">
            <v>Project - Start Date</v>
          </cell>
          <cell r="DL125" t="str">
            <v>Project - Start Date</v>
          </cell>
          <cell r="DM125" t="str">
            <v>Project - Start Date</v>
          </cell>
          <cell r="DN125" t="str">
            <v>Project - Start Date</v>
          </cell>
          <cell r="DO125" t="str">
            <v>Project - Start Date</v>
          </cell>
          <cell r="DP125" t="str">
            <v>Project - Start Date</v>
          </cell>
          <cell r="DQ125" t="str">
            <v>Project - Start Date</v>
          </cell>
          <cell r="DR125" t="str">
            <v>Project - Start Date</v>
          </cell>
          <cell r="DS125" t="str">
            <v>Project - Start Date</v>
          </cell>
          <cell r="DT125" t="str">
            <v>Project - Start Date</v>
          </cell>
          <cell r="DU125" t="str">
            <v>Project - Start Date</v>
          </cell>
          <cell r="DV125" t="str">
            <v>Project - Start Date</v>
          </cell>
          <cell r="DW125" t="str">
            <v>Project - Start Date</v>
          </cell>
          <cell r="DX125" t="str">
            <v>Project - Start Date</v>
          </cell>
          <cell r="DY125" t="str">
            <v>Project - Start Date</v>
          </cell>
          <cell r="DZ125" t="str">
            <v>Project - Start Date</v>
          </cell>
          <cell r="EA125" t="str">
            <v>Project - Start Date</v>
          </cell>
          <cell r="EB125" t="str">
            <v>Project - Start Date</v>
          </cell>
          <cell r="EC125" t="str">
            <v>Project - Start Date</v>
          </cell>
          <cell r="ED125" t="str">
            <v>Project - Start Date</v>
          </cell>
          <cell r="EE125" t="str">
            <v>Project - Start Date</v>
          </cell>
          <cell r="EF125" t="str">
            <v>Project - Start Date</v>
          </cell>
          <cell r="EG125" t="str">
            <v>Project - Start Date</v>
          </cell>
          <cell r="EH125" t="str">
            <v>Project - Start Date</v>
          </cell>
          <cell r="EI125" t="str">
            <v>Project - Start Date</v>
          </cell>
          <cell r="EJ125" t="str">
            <v>Project - Start Date</v>
          </cell>
        </row>
        <row r="126">
          <cell r="B126" t="str">
            <v>Project initiation</v>
          </cell>
          <cell r="D126" t="str">
            <v>Project Start Up</v>
          </cell>
          <cell r="E126" t="str">
            <v>Start date</v>
          </cell>
          <cell r="F126" t="str">
            <v>Assessment of robustness of Business Case</v>
          </cell>
          <cell r="G126" t="str">
            <v>Start date</v>
          </cell>
          <cell r="H126" t="str">
            <v>Whilst some work was undertaken from this date, it was not until Apr 2015 that a properly resourced programme team began to be created and work start in earnest.</v>
          </cell>
          <cell r="I126" t="str">
            <v>Ultimately, the identity assurance mandate is sourced from two PEX (ER) committee decisions to investigate and build an identity assurance service for HMG (in March 2011 and July 2013 respectively). Home Affairs Committee has delegated its responsibilities around the use of data within the identity assurance programme to PEX (ER). Until SR 2015, funding was bid for annually as the initial prototype was developed.</v>
          </cell>
          <cell r="L126" t="str">
            <v>Programme Start</v>
          </cell>
          <cell r="N126" t="str">
            <v>Project Start Date</v>
          </cell>
          <cell r="O126" t="str">
            <v>Based on approval of ouline business case for the Infrastructure Clearance work.</v>
          </cell>
          <cell r="Q126" t="str">
            <v>National Broadband Strategy published</v>
          </cell>
          <cell r="R126" t="str">
            <v>Start Date</v>
          </cell>
          <cell r="S126" t="str">
            <v>Starts on Site</v>
          </cell>
          <cell r="U126" t="str">
            <v>Start date. Publication of WP 'Managing Radioactive Waste Safely - A Framework for Implementing Geological Disposal'</v>
          </cell>
          <cell r="V126" t="str">
            <v>Submit Outline Competition Report including Strategic Outline Business Case for Governance Approval</v>
          </cell>
          <cell r="X126" t="str">
            <v>Programme: Government response to the consultation on smart metering for gas and electricity published</v>
          </cell>
          <cell r="Y126" t="str">
            <v>Project Start</v>
          </cell>
          <cell r="AA126" t="str">
            <v>TE2100 Plan commencement (Transition Programme 2010/11 to 2012/13)</v>
          </cell>
          <cell r="AB126" t="str">
            <v xml:space="preserve">Issue Ministerial statement to Parliament in support of a tunnel-based solution to the problems  in the Thames </v>
          </cell>
          <cell r="AD126" t="str">
            <v>Invitations invited for PSBP1</v>
          </cell>
          <cell r="AE126" t="str">
            <v>n/a</v>
          </cell>
          <cell r="AJ126" t="str">
            <v>Date of Royal Assent</v>
          </cell>
          <cell r="AK126" t="str">
            <v xml:space="preserve">Chancellor's approval </v>
          </cell>
          <cell r="AL126" t="str">
            <v>This is an approximate start date. The programme first started out as a project to improve tracks at Reading.</v>
          </cell>
          <cell r="AM126" t="str">
            <v>Launch of formal consultation</v>
          </cell>
          <cell r="AO126" t="str">
            <v>Project was handed over from DfT to Highways England in May 2014.</v>
          </cell>
          <cell r="AP126" t="str">
            <v>Project re-started September 2015 with new delivery timescales. Original start in CP4. Official approval was given in 2012. The MML speed package was reported from May 2011. The date provided is an approximate figure .</v>
          </cell>
          <cell r="AQ126" t="str">
            <v>pre-2012</v>
          </cell>
          <cell r="AU126" t="str">
            <v>HLOS announced</v>
          </cell>
          <cell r="AV126" t="str">
            <v>DfT became the sponsor for Thameslink Programme</v>
          </cell>
          <cell r="AW126" t="str">
            <v>Genomics Programme start date</v>
          </cell>
          <cell r="AX126" t="str">
            <v>Programme Board was convened for first time in September 2012. However, a Programme Director was only appointed  in May 2014 and the programme was formally accepted onto the portfolio in December 2013.</v>
          </cell>
          <cell r="AY126" t="str">
            <v>Vaccination of all 2 and 3 year olds and primary school pilots commenced</v>
          </cell>
          <cell r="AZ126" t="str">
            <v>Programme Start date</v>
          </cell>
          <cell r="BA126" t="str">
            <v>Programme set up</v>
          </cell>
          <cell r="BC126" t="str">
            <v>Project Brief submitted to Informatics Portfolio Board</v>
          </cell>
          <cell r="BD126" t="str">
            <v>Project Brief approved by Portfolio Board</v>
          </cell>
          <cell r="BE126" t="str">
            <v>Project start</v>
          </cell>
          <cell r="BG126" t="str">
            <v>Project Mandate Received</v>
          </cell>
          <cell r="BH126" t="str">
            <v>PBT Programme Phase Two Commencement</v>
          </cell>
          <cell r="BI126" t="str">
            <v>Inaugural Project Board</v>
          </cell>
          <cell r="BJ126" t="str">
            <v>CAB Continuation. Project Brief approved by IPB</v>
          </cell>
          <cell r="BL126" t="str">
            <v>Project Start</v>
          </cell>
          <cell r="BN126" t="str">
            <v xml:space="preserve">Ramp up to recommence design work </v>
          </cell>
          <cell r="BQ126" t="str">
            <v xml:space="preserve">Project start </v>
          </cell>
          <cell r="BR126" t="str">
            <v>Milestone complete</v>
          </cell>
          <cell r="BT126" t="str">
            <v>Fraud &amp; Error Programme Gate 0</v>
          </cell>
          <cell r="BU126" t="str">
            <v xml:space="preserve">Hosting Services Refresh Programme started at the point of the Business Case approval. </v>
          </cell>
          <cell r="BV126" t="str">
            <v>Project Start Date</v>
          </cell>
          <cell r="BW126" t="str">
            <v>Project Start</v>
          </cell>
          <cell r="BX126" t="str">
            <v>Project start</v>
          </cell>
          <cell r="BY126" t="str">
            <v>Start Date</v>
          </cell>
          <cell r="BZ126" t="str">
            <v>Project Start Date</v>
          </cell>
          <cell r="CA126" t="str">
            <v xml:space="preserve">Start date represents 'Early Expenditure' approval from HMT; Programme re-baselined to account for staged funding approach. </v>
          </cell>
          <cell r="CB126" t="str">
            <v>Project initiation</v>
          </cell>
          <cell r="CC126" t="str">
            <v xml:space="preserve">Project Mandate Sign off </v>
          </cell>
          <cell r="CE126" t="str">
            <v xml:space="preserve">CUSTOMS DECLARATION SERVICES (CDS) (Formerly CHIEF Replacement Programme)  - Programme Mandate Approval </v>
          </cell>
          <cell r="CF126" t="str">
            <v>Programme start date</v>
          </cell>
          <cell r="CG126" t="str">
            <v xml:space="preserve">Date provided in previous report was in relation to a programme in place prior to CCD. CCD Programme was brought in in May 2010 with a different focus. </v>
          </cell>
          <cell r="CH126" t="str">
            <v>PIC attendance / Departmental assurancevSupplier have offered increasingly delayed on boarding dates after which the  programme team will need to manage transition to BAU consequently delaying the end date.</v>
          </cell>
          <cell r="CJ126" t="str">
            <v>Digital Services at the Border commence project</v>
          </cell>
          <cell r="CK126" t="str">
            <v>Start Up Complete - (Programme Board Approval)</v>
          </cell>
          <cell r="CM126" t="str">
            <v>HOB Programme Start</v>
          </cell>
          <cell r="CN126" t="str">
            <v>Start of Programme</v>
          </cell>
          <cell r="CP126" t="str">
            <v>Programme Start</v>
          </cell>
          <cell r="CQ126" t="str">
            <v>Start Date of Programme</v>
          </cell>
          <cell r="CR126" t="str">
            <v>FMS Case Signed</v>
          </cell>
          <cell r="CS126" t="str">
            <v>MCC Programme End Date / Armd Cav Programme Start Date</v>
          </cell>
          <cell r="CT126" t="str">
            <v>Start Date of MCC Programme</v>
          </cell>
          <cell r="CU126" t="str">
            <v>Start Date of Armr MBT 2025 Programme</v>
          </cell>
          <cell r="CV126" t="str">
            <v>Start Date of Armd Inf 2026 Programme</v>
          </cell>
          <cell r="CW126" t="str">
            <v>Start Date of Programme</v>
          </cell>
          <cell r="CX126" t="str">
            <v>Start Date of Programme</v>
          </cell>
          <cell r="CY126" t="str">
            <v>Start Date of Programme</v>
          </cell>
          <cell r="CZ126" t="str">
            <v>Start Date of Programme</v>
          </cell>
          <cell r="DA126" t="str">
            <v>Start Date of Programme</v>
          </cell>
          <cell r="DB126" t="str">
            <v>Start Date of Programme</v>
          </cell>
          <cell r="DC126" t="str">
            <v>Start Date of Programme</v>
          </cell>
          <cell r="DD126" t="str">
            <v>Project start</v>
          </cell>
          <cell r="DE126" t="str">
            <v>Start Date of Programme</v>
          </cell>
          <cell r="DF126" t="str">
            <v>Beyond The Line of Sight (BLOS) PID</v>
          </cell>
          <cell r="DG126" t="str">
            <v>Start of Programme - Main Gate 1</v>
          </cell>
          <cell r="DH126" t="str">
            <v>Start Date of Programme</v>
          </cell>
          <cell r="DI126" t="str">
            <v>Start Date of Programme</v>
          </cell>
          <cell r="DJ126" t="str">
            <v>Start Date of Programme</v>
          </cell>
          <cell r="DK126" t="str">
            <v>Start Date of Programme</v>
          </cell>
          <cell r="DL126" t="str">
            <v>NSOIT Contract Signed</v>
          </cell>
          <cell r="DM126" t="str">
            <v>Start Date of Programme</v>
          </cell>
          <cell r="DN126" t="str">
            <v>Start Date of Programme</v>
          </cell>
          <cell r="DO126" t="str">
            <v>Start Date of Programme</v>
          </cell>
          <cell r="DP126" t="str">
            <v>Start Date of Programme</v>
          </cell>
          <cell r="DQ126" t="str">
            <v>IATCAP Concept Note</v>
          </cell>
          <cell r="DR126" t="str">
            <v>Start Date of Programme</v>
          </cell>
          <cell r="DS126" t="str">
            <v>Start Date of Programme</v>
          </cell>
          <cell r="DT126" t="str">
            <v>Concept Phase Began</v>
          </cell>
          <cell r="DU126" t="str">
            <v>Start Date of Programme</v>
          </cell>
          <cell r="DV126" t="str">
            <v>Start Date of Programme</v>
          </cell>
          <cell r="DW126" t="str">
            <v>Project start date</v>
          </cell>
          <cell r="DX126" t="str">
            <v>This date relates to pre-SOBC planning activites as specified, but it is important to note that the Programme commenced substantively post OBC in January 2015</v>
          </cell>
          <cell r="DY126" t="str">
            <v>Programme SOBC approval by Programme Board</v>
          </cell>
          <cell r="DZ126" t="str">
            <v>Project Start</v>
          </cell>
          <cell r="EA126" t="str">
            <v>Project Start</v>
          </cell>
          <cell r="EB126" t="str">
            <v>Original programme started in 2013 and however on arrival of new SRO in 2015, a new vision was created leading to a rebaseline of programme</v>
          </cell>
          <cell r="EC126" t="str">
            <v>Project Start Date</v>
          </cell>
          <cell r="ED126" t="str">
            <v>Formally commence LAT programme</v>
          </cell>
          <cell r="EE126" t="str">
            <v>Project Start</v>
          </cell>
          <cell r="EF126" t="str">
            <v>PROGRAMME - Secretary of State Announces Programme</v>
          </cell>
          <cell r="EH126" t="str">
            <v>Revised Baseline in line with the Cab request for additiional options</v>
          </cell>
          <cell r="EJ126" t="str">
            <v>Start date reflects beginning of CTP Programme (01/01/2015)</v>
          </cell>
        </row>
        <row r="127">
          <cell r="B127" t="str">
            <v>Project Closure (End Date)</v>
          </cell>
          <cell r="C127" t="str">
            <v>Project Closure (End Date)</v>
          </cell>
          <cell r="D127" t="str">
            <v>Project Closure (End Date)</v>
          </cell>
          <cell r="E127" t="str">
            <v>Project Closure (End Date)</v>
          </cell>
          <cell r="F127" t="str">
            <v>Project Closure (End Date)</v>
          </cell>
          <cell r="G127" t="str">
            <v>Project Closure (End Date)</v>
          </cell>
          <cell r="H127" t="str">
            <v>Project Closure (End Date)</v>
          </cell>
          <cell r="I127" t="str">
            <v>Project Closure (End Date)</v>
          </cell>
          <cell r="J127" t="str">
            <v>Project Closure (End Date)</v>
          </cell>
          <cell r="K127" t="str">
            <v>Project Closure (End Date)</v>
          </cell>
          <cell r="L127" t="str">
            <v>Project Closure (End Date)</v>
          </cell>
          <cell r="M127" t="str">
            <v>Project Closure (End Date)</v>
          </cell>
          <cell r="N127" t="str">
            <v>Project Closure (End Date)</v>
          </cell>
          <cell r="O127" t="str">
            <v>Project Closure (End Date)</v>
          </cell>
          <cell r="P127" t="str">
            <v>Project Closure (End Date)</v>
          </cell>
          <cell r="Q127" t="str">
            <v>Project Closure (End Date)</v>
          </cell>
          <cell r="R127" t="str">
            <v>Project Closure (End Date)</v>
          </cell>
          <cell r="S127" t="str">
            <v>Project Closure (End Date)</v>
          </cell>
          <cell r="T127" t="str">
            <v>Project Closure (End Date)</v>
          </cell>
          <cell r="U127" t="str">
            <v>Project Closure (End Date)</v>
          </cell>
          <cell r="V127" t="str">
            <v>Project Closure (End Date)</v>
          </cell>
          <cell r="W127" t="str">
            <v>Project Closure (End Date)</v>
          </cell>
          <cell r="X127" t="str">
            <v>Project Closure (End Date)</v>
          </cell>
          <cell r="Y127" t="str">
            <v>Project Closure (End Date)</v>
          </cell>
          <cell r="Z127" t="str">
            <v>Project Closure (End Date)</v>
          </cell>
          <cell r="AA127" t="str">
            <v>Project Closure (End Date)</v>
          </cell>
          <cell r="AB127" t="str">
            <v>Project Closure (End Date)</v>
          </cell>
          <cell r="AC127" t="str">
            <v>Project Closure (End Date)</v>
          </cell>
          <cell r="AD127" t="str">
            <v>Project Closure (End Date)</v>
          </cell>
          <cell r="AE127" t="str">
            <v>Project Closure (End Date)</v>
          </cell>
          <cell r="AF127" t="str">
            <v>Project Closure (End Date)</v>
          </cell>
          <cell r="AG127" t="str">
            <v xml:space="preserve">Project End Date </v>
          </cell>
          <cell r="AH127" t="str">
            <v xml:space="preserve">Project End Date </v>
          </cell>
          <cell r="AI127" t="str">
            <v xml:space="preserve">Project End Date </v>
          </cell>
          <cell r="AJ127" t="str">
            <v xml:space="preserve">Project End Date </v>
          </cell>
          <cell r="AK127" t="str">
            <v xml:space="preserve">Project End Date </v>
          </cell>
          <cell r="AL127" t="str">
            <v xml:space="preserve">Project End Date </v>
          </cell>
          <cell r="AM127" t="str">
            <v xml:space="preserve"> - Project End Date </v>
          </cell>
          <cell r="AN127" t="str">
            <v xml:space="preserve">Project End Date </v>
          </cell>
          <cell r="AO127" t="str">
            <v xml:space="preserve">Project End Date </v>
          </cell>
          <cell r="AP127" t="str">
            <v xml:space="preserve">Project End Date </v>
          </cell>
          <cell r="AQ127" t="str">
            <v xml:space="preserve">Project End Date </v>
          </cell>
          <cell r="AR127" t="str">
            <v xml:space="preserve">Project End Date </v>
          </cell>
          <cell r="AS127" t="str">
            <v xml:space="preserve">Project End Date </v>
          </cell>
          <cell r="AT127" t="str">
            <v xml:space="preserve">Project End Date </v>
          </cell>
          <cell r="AU127" t="str">
            <v xml:space="preserve">Project End Date </v>
          </cell>
          <cell r="AV127" t="str">
            <v xml:space="preserve">Project End Date </v>
          </cell>
          <cell r="AW127" t="str">
            <v>Project Closure (End Date)</v>
          </cell>
          <cell r="AX127" t="str">
            <v>Project Closure (End Date)</v>
          </cell>
          <cell r="AY127" t="str">
            <v>Project Closure (End Date)</v>
          </cell>
          <cell r="AZ127" t="str">
            <v>Project Closure (End Date)</v>
          </cell>
          <cell r="BA127" t="str">
            <v>Project Closure (End Date)</v>
          </cell>
          <cell r="BB127" t="str">
            <v>Project Closure (End Date)</v>
          </cell>
          <cell r="BC127" t="str">
            <v>Project Closure (End Date)</v>
          </cell>
          <cell r="BD127" t="str">
            <v>Project Closure (End Date)</v>
          </cell>
          <cell r="BE127" t="str">
            <v>Project Closure (End Date)</v>
          </cell>
          <cell r="BF127" t="str">
            <v>Project Closure (End Date)</v>
          </cell>
          <cell r="BG127" t="str">
            <v>Project Closure (End Date)</v>
          </cell>
          <cell r="BH127" t="str">
            <v>Project Closure (End Date)</v>
          </cell>
          <cell r="BI127" t="str">
            <v>Project Closure (End Date)</v>
          </cell>
          <cell r="BJ127" t="str">
            <v>Project Closure (End Date)</v>
          </cell>
          <cell r="BK127" t="str">
            <v>Project Closure (End Date)</v>
          </cell>
          <cell r="BL127" t="str">
            <v>Project Closure (End Date)</v>
          </cell>
          <cell r="BM127" t="str">
            <v>Project Closure (End Date)</v>
          </cell>
          <cell r="BN127" t="str">
            <v>Project Closure (End Date)</v>
          </cell>
          <cell r="BO127" t="str">
            <v>Project Closure (End Date)</v>
          </cell>
          <cell r="BP127" t="str">
            <v>Project Closure (End Date)</v>
          </cell>
          <cell r="BQ127" t="str">
            <v>Project Closure (End Date)</v>
          </cell>
          <cell r="BR127" t="str">
            <v>Project Closure (End Date)</v>
          </cell>
          <cell r="BS127" t="str">
            <v>Project Closure (End Date)</v>
          </cell>
          <cell r="BT127" t="str">
            <v>Project Closure (End Date)</v>
          </cell>
          <cell r="BU127" t="str">
            <v>Project Closure (End Date)</v>
          </cell>
          <cell r="BV127" t="str">
            <v>Project Closure (End Date)</v>
          </cell>
          <cell r="BW127" t="str">
            <v>Project Closure (End Date)</v>
          </cell>
          <cell r="BX127" t="str">
            <v>Project Closure (End Date)</v>
          </cell>
          <cell r="BY127" t="str">
            <v>Project Closure (End Date)</v>
          </cell>
          <cell r="BZ127" t="str">
            <v>Project Closure (End Date)</v>
          </cell>
          <cell r="CA127" t="str">
            <v>Project Closure (End Date)</v>
          </cell>
          <cell r="CB127" t="str">
            <v>Project Closure (End Date)</v>
          </cell>
          <cell r="CC127" t="str">
            <v>Project Closure (End Date)</v>
          </cell>
          <cell r="CD127" t="str">
            <v>Project Closure (End Date)</v>
          </cell>
          <cell r="CE127" t="str">
            <v>Project Closure (End Date)</v>
          </cell>
          <cell r="CF127" t="str">
            <v>Project Closure (End Date)</v>
          </cell>
          <cell r="CG127" t="str">
            <v>Project Closure (End Date)</v>
          </cell>
          <cell r="CH127" t="str">
            <v>Project Closure (End Date)</v>
          </cell>
          <cell r="CI127" t="str">
            <v>Project Closure (End Date)</v>
          </cell>
          <cell r="CJ127" t="str">
            <v>Project Closure (End Date)</v>
          </cell>
          <cell r="CK127" t="str">
            <v>Project Closure (End Date)</v>
          </cell>
          <cell r="CL127" t="str">
            <v>Project Closure (End Date)</v>
          </cell>
          <cell r="CM127" t="str">
            <v>Project Closure (End Date)</v>
          </cell>
          <cell r="CN127" t="str">
            <v>Project Closure (End Date)</v>
          </cell>
          <cell r="CO127" t="str">
            <v>Project Closure (End Date)</v>
          </cell>
          <cell r="CP127" t="str">
            <v>Project Closure (End Date)</v>
          </cell>
          <cell r="CQ127" t="str">
            <v>End Date</v>
          </cell>
          <cell r="CR127" t="str">
            <v>End Date</v>
          </cell>
          <cell r="CS127" t="str">
            <v>End Date</v>
          </cell>
          <cell r="CT127" t="str">
            <v>End Date</v>
          </cell>
          <cell r="CU127" t="str">
            <v>End Date</v>
          </cell>
          <cell r="CV127" t="str">
            <v>End Date</v>
          </cell>
          <cell r="CW127" t="str">
            <v>End Date</v>
          </cell>
          <cell r="CX127" t="str">
            <v>End Date</v>
          </cell>
          <cell r="CY127" t="str">
            <v>End Date</v>
          </cell>
          <cell r="CZ127" t="str">
            <v>End Date</v>
          </cell>
          <cell r="DA127" t="str">
            <v>End Date</v>
          </cell>
          <cell r="DB127" t="str">
            <v>End Date</v>
          </cell>
          <cell r="DC127" t="str">
            <v>End Date</v>
          </cell>
          <cell r="DD127" t="str">
            <v>End Date</v>
          </cell>
          <cell r="DE127" t="str">
            <v>End Date</v>
          </cell>
          <cell r="DF127" t="str">
            <v>End Date</v>
          </cell>
          <cell r="DG127" t="str">
            <v>End Date</v>
          </cell>
          <cell r="DH127" t="str">
            <v>End Date</v>
          </cell>
          <cell r="DI127" t="str">
            <v>End Date</v>
          </cell>
          <cell r="DJ127" t="str">
            <v>End Date</v>
          </cell>
          <cell r="DK127" t="str">
            <v>End Date</v>
          </cell>
          <cell r="DL127" t="str">
            <v>End Date</v>
          </cell>
          <cell r="DM127" t="str">
            <v>End Date</v>
          </cell>
          <cell r="DN127" t="str">
            <v>End Date</v>
          </cell>
          <cell r="DO127" t="str">
            <v>End Date</v>
          </cell>
          <cell r="DP127" t="str">
            <v>End Date</v>
          </cell>
          <cell r="DQ127" t="str">
            <v>End Date</v>
          </cell>
          <cell r="DR127" t="str">
            <v>End Date</v>
          </cell>
          <cell r="DS127" t="str">
            <v>End Date</v>
          </cell>
          <cell r="DT127" t="str">
            <v>End Date</v>
          </cell>
          <cell r="DU127" t="str">
            <v>End Date</v>
          </cell>
          <cell r="DV127" t="str">
            <v>End Date</v>
          </cell>
          <cell r="DW127" t="str">
            <v>Project Closure (End Date)</v>
          </cell>
          <cell r="DX127" t="str">
            <v>Project Closure (End Date)</v>
          </cell>
          <cell r="DY127" t="str">
            <v>Project Closure (End Date)</v>
          </cell>
          <cell r="DZ127" t="str">
            <v>Project Closure (End Date)</v>
          </cell>
          <cell r="EA127" t="str">
            <v>Project Closure (End Date)</v>
          </cell>
          <cell r="EB127" t="str">
            <v>Project Closure (End Date)</v>
          </cell>
          <cell r="EC127" t="str">
            <v>Project Closure (End Date)</v>
          </cell>
          <cell r="ED127" t="str">
            <v>Project Closure (End Date)</v>
          </cell>
          <cell r="EE127" t="str">
            <v>Project Closure (End Date)</v>
          </cell>
          <cell r="EF127" t="str">
            <v>Project Closure (End Date)</v>
          </cell>
          <cell r="EG127" t="str">
            <v>Project Closure (End Date)</v>
          </cell>
          <cell r="EH127" t="str">
            <v>Project Closure (End Date)</v>
          </cell>
          <cell r="EI127" t="str">
            <v>Project Closure (End Date)</v>
          </cell>
          <cell r="EJ127" t="str">
            <v>Project Closure (End Date)</v>
          </cell>
        </row>
        <row r="128">
          <cell r="B128">
            <v>42825</v>
          </cell>
          <cell r="C128">
            <v>43279</v>
          </cell>
          <cell r="D128">
            <v>44013</v>
          </cell>
          <cell r="E128">
            <v>41394</v>
          </cell>
          <cell r="F128">
            <v>42735</v>
          </cell>
          <cell r="G128">
            <v>42825</v>
          </cell>
          <cell r="H128">
            <v>43282</v>
          </cell>
          <cell r="I128">
            <v>43921</v>
          </cell>
          <cell r="J128">
            <v>44561</v>
          </cell>
          <cell r="K128">
            <v>42887</v>
          </cell>
          <cell r="L128">
            <v>42124</v>
          </cell>
          <cell r="M128">
            <v>44287</v>
          </cell>
          <cell r="N128">
            <v>42490</v>
          </cell>
          <cell r="O128">
            <v>44562</v>
          </cell>
          <cell r="P128">
            <v>45016</v>
          </cell>
          <cell r="Q128">
            <v>44196</v>
          </cell>
          <cell r="R128">
            <v>42735</v>
          </cell>
          <cell r="S128">
            <v>42735</v>
          </cell>
          <cell r="T128">
            <v>42643</v>
          </cell>
          <cell r="U128">
            <v>51501</v>
          </cell>
          <cell r="V128">
            <v>42247</v>
          </cell>
          <cell r="W128">
            <v>42879</v>
          </cell>
          <cell r="X128">
            <v>44097</v>
          </cell>
          <cell r="Y128">
            <v>42735</v>
          </cell>
          <cell r="Z128">
            <v>42674</v>
          </cell>
          <cell r="AA128">
            <v>46022</v>
          </cell>
          <cell r="AB128">
            <v>45291</v>
          </cell>
          <cell r="AC128">
            <v>43190</v>
          </cell>
          <cell r="AD128">
            <v>44926</v>
          </cell>
          <cell r="AE128">
            <v>52413</v>
          </cell>
          <cell r="AF128">
            <v>46265</v>
          </cell>
          <cell r="AG128">
            <v>44469</v>
          </cell>
          <cell r="AH128">
            <v>45444</v>
          </cell>
          <cell r="AI128">
            <v>46022</v>
          </cell>
          <cell r="AJ128">
            <v>43830</v>
          </cell>
          <cell r="AK128">
            <v>43555</v>
          </cell>
          <cell r="AL128">
            <v>45657</v>
          </cell>
          <cell r="AM128">
            <v>48944</v>
          </cell>
          <cell r="AN128">
            <v>43867</v>
          </cell>
          <cell r="AO128">
            <v>46387</v>
          </cell>
          <cell r="AP128">
            <v>45657</v>
          </cell>
          <cell r="AR128">
            <v>44926</v>
          </cell>
          <cell r="AS128">
            <v>42986</v>
          </cell>
          <cell r="AT128">
            <v>41440</v>
          </cell>
          <cell r="AU128">
            <v>43830</v>
          </cell>
          <cell r="AV128">
            <v>46387</v>
          </cell>
          <cell r="AW128">
            <v>43100</v>
          </cell>
          <cell r="AX128">
            <v>43921</v>
          </cell>
          <cell r="AY128">
            <v>43344</v>
          </cell>
          <cell r="AZ128">
            <v>43100</v>
          </cell>
          <cell r="BA128">
            <v>42460</v>
          </cell>
          <cell r="BB128">
            <v>41729</v>
          </cell>
          <cell r="BC128">
            <v>42094</v>
          </cell>
          <cell r="BD128">
            <v>43922</v>
          </cell>
          <cell r="BE128">
            <v>41730</v>
          </cell>
          <cell r="BF128">
            <v>43921</v>
          </cell>
          <cell r="BG128">
            <v>42673</v>
          </cell>
          <cell r="BI128">
            <v>42338</v>
          </cell>
          <cell r="BJ128">
            <v>43190</v>
          </cell>
          <cell r="BK128">
            <v>43921</v>
          </cell>
          <cell r="BL128">
            <v>42937</v>
          </cell>
          <cell r="BM128">
            <v>44196</v>
          </cell>
          <cell r="BN128">
            <v>44285</v>
          </cell>
          <cell r="BO128">
            <v>43555</v>
          </cell>
          <cell r="BP128">
            <v>42825</v>
          </cell>
          <cell r="BQ128">
            <v>43434</v>
          </cell>
          <cell r="BR128">
            <v>42735</v>
          </cell>
          <cell r="BS128">
            <v>43217</v>
          </cell>
          <cell r="BT128">
            <v>42825</v>
          </cell>
          <cell r="BU128">
            <v>43139</v>
          </cell>
          <cell r="BV128">
            <v>42635</v>
          </cell>
          <cell r="BW128">
            <v>43220</v>
          </cell>
          <cell r="BX128">
            <v>44408</v>
          </cell>
          <cell r="BY128">
            <v>43070</v>
          </cell>
          <cell r="BZ128">
            <v>42825</v>
          </cell>
          <cell r="CA128">
            <v>43190</v>
          </cell>
          <cell r="CB128">
            <v>42217</v>
          </cell>
          <cell r="CC128">
            <v>44291</v>
          </cell>
          <cell r="CD128">
            <v>43190</v>
          </cell>
          <cell r="CE128">
            <v>43465</v>
          </cell>
          <cell r="CF128">
            <v>42339</v>
          </cell>
          <cell r="CG128">
            <v>43922</v>
          </cell>
          <cell r="CH128">
            <v>43921</v>
          </cell>
          <cell r="CI128">
            <v>44287</v>
          </cell>
          <cell r="CJ128">
            <v>43555</v>
          </cell>
          <cell r="CK128">
            <v>42278</v>
          </cell>
          <cell r="CL128">
            <v>44196</v>
          </cell>
          <cell r="CM128">
            <v>43830</v>
          </cell>
          <cell r="CN128">
            <v>42825</v>
          </cell>
          <cell r="CO128">
            <v>43921</v>
          </cell>
          <cell r="CP128">
            <v>43039</v>
          </cell>
          <cell r="CQ128">
            <v>44651</v>
          </cell>
          <cell r="CR128">
            <v>43191</v>
          </cell>
          <cell r="CT128">
            <v>45777</v>
          </cell>
          <cell r="CU128">
            <v>46174</v>
          </cell>
          <cell r="CV128">
            <v>46387</v>
          </cell>
          <cell r="CW128">
            <v>43921</v>
          </cell>
          <cell r="CX128">
            <v>42736</v>
          </cell>
          <cell r="CY128">
            <v>45382</v>
          </cell>
          <cell r="CZ128">
            <v>47818</v>
          </cell>
          <cell r="DA128">
            <v>48305</v>
          </cell>
          <cell r="DB128">
            <v>43190</v>
          </cell>
          <cell r="DC128">
            <v>45004</v>
          </cell>
          <cell r="DD128">
            <v>44834</v>
          </cell>
          <cell r="DE128">
            <v>43920</v>
          </cell>
          <cell r="DF128">
            <v>51866</v>
          </cell>
          <cell r="DG128">
            <v>49399</v>
          </cell>
          <cell r="DH128">
            <v>43132</v>
          </cell>
          <cell r="DI128">
            <v>43646</v>
          </cell>
          <cell r="DJ128">
            <v>44108</v>
          </cell>
          <cell r="DK128">
            <v>44470</v>
          </cell>
          <cell r="DL128">
            <v>43164</v>
          </cell>
          <cell r="DM128">
            <v>45777</v>
          </cell>
          <cell r="DN128">
            <v>52687</v>
          </cell>
          <cell r="DO128">
            <v>49399</v>
          </cell>
          <cell r="DP128">
            <v>45016</v>
          </cell>
          <cell r="DQ128">
            <v>44926</v>
          </cell>
          <cell r="DR128">
            <v>49643</v>
          </cell>
          <cell r="DS128">
            <v>43221</v>
          </cell>
          <cell r="DT128">
            <v>49309</v>
          </cell>
          <cell r="DU128">
            <v>42919</v>
          </cell>
          <cell r="DV128">
            <v>42521</v>
          </cell>
          <cell r="DW128">
            <v>43251</v>
          </cell>
          <cell r="DX128">
            <v>43553</v>
          </cell>
          <cell r="DY128">
            <v>42551</v>
          </cell>
          <cell r="DZ128">
            <v>41547</v>
          </cell>
          <cell r="EA128">
            <v>42461</v>
          </cell>
          <cell r="EB128">
            <v>43921</v>
          </cell>
          <cell r="EC128">
            <v>41883</v>
          </cell>
          <cell r="ED128">
            <v>42521</v>
          </cell>
          <cell r="EE128">
            <v>42369</v>
          </cell>
          <cell r="EF128">
            <v>42705</v>
          </cell>
          <cell r="EG128">
            <v>42856</v>
          </cell>
          <cell r="EH128">
            <v>42313</v>
          </cell>
          <cell r="EI128">
            <v>43555</v>
          </cell>
          <cell r="EJ128">
            <v>45747</v>
          </cell>
        </row>
        <row r="129">
          <cell r="C129">
            <v>45247</v>
          </cell>
          <cell r="G129">
            <v>43190</v>
          </cell>
          <cell r="Y129">
            <v>42643</v>
          </cell>
          <cell r="AI129">
            <v>47483</v>
          </cell>
          <cell r="AT129">
            <v>42156</v>
          </cell>
          <cell r="AU129">
            <v>43465</v>
          </cell>
          <cell r="BA129">
            <v>42825</v>
          </cell>
          <cell r="BB129">
            <v>42735</v>
          </cell>
          <cell r="BK129">
            <v>44253</v>
          </cell>
          <cell r="BN129">
            <v>45016</v>
          </cell>
          <cell r="BU129">
            <v>43139</v>
          </cell>
          <cell r="BW129">
            <v>42720</v>
          </cell>
          <cell r="CF129">
            <v>43281</v>
          </cell>
          <cell r="CK129">
            <v>42216</v>
          </cell>
          <cell r="CQ129">
            <v>44651</v>
          </cell>
          <cell r="DC129">
            <v>45527</v>
          </cell>
          <cell r="DD129">
            <v>45107</v>
          </cell>
          <cell r="DI129">
            <v>43220</v>
          </cell>
          <cell r="DL129">
            <v>43164</v>
          </cell>
          <cell r="DZ129">
            <v>42704</v>
          </cell>
          <cell r="EA129">
            <v>43069</v>
          </cell>
          <cell r="EC129">
            <v>42490</v>
          </cell>
        </row>
        <row r="130">
          <cell r="B130">
            <v>42825</v>
          </cell>
          <cell r="C130">
            <v>45247</v>
          </cell>
          <cell r="D130">
            <v>44926</v>
          </cell>
          <cell r="E130">
            <v>42791</v>
          </cell>
          <cell r="F130">
            <v>42735</v>
          </cell>
          <cell r="G130">
            <v>43190</v>
          </cell>
          <cell r="H130">
            <v>43282</v>
          </cell>
          <cell r="I130">
            <v>43921</v>
          </cell>
          <cell r="J130">
            <v>45291</v>
          </cell>
          <cell r="K130">
            <v>42887</v>
          </cell>
          <cell r="L130">
            <v>42920</v>
          </cell>
          <cell r="M130">
            <v>44287</v>
          </cell>
          <cell r="N130">
            <v>42613</v>
          </cell>
          <cell r="O130">
            <v>44562</v>
          </cell>
          <cell r="P130">
            <v>45016</v>
          </cell>
          <cell r="Q130">
            <v>44196</v>
          </cell>
          <cell r="R130">
            <v>42735</v>
          </cell>
          <cell r="S130">
            <v>42538</v>
          </cell>
          <cell r="T130">
            <v>42643</v>
          </cell>
          <cell r="U130">
            <v>51501</v>
          </cell>
          <cell r="V130">
            <v>42674</v>
          </cell>
          <cell r="W130">
            <v>42879</v>
          </cell>
          <cell r="X130">
            <v>44196</v>
          </cell>
          <cell r="Y130">
            <v>42643</v>
          </cell>
          <cell r="Z130">
            <v>42674</v>
          </cell>
          <cell r="AA130">
            <v>45780</v>
          </cell>
          <cell r="AB130">
            <v>45291</v>
          </cell>
          <cell r="AC130">
            <v>43190</v>
          </cell>
          <cell r="AD130">
            <v>44926</v>
          </cell>
          <cell r="AE130">
            <v>52967</v>
          </cell>
          <cell r="AF130">
            <v>46265</v>
          </cell>
          <cell r="AG130">
            <v>44469</v>
          </cell>
          <cell r="AH130">
            <v>45657</v>
          </cell>
          <cell r="AI130">
            <v>47483</v>
          </cell>
          <cell r="AJ130">
            <v>43830</v>
          </cell>
          <cell r="AK130">
            <v>43555</v>
          </cell>
          <cell r="AL130">
            <v>45657</v>
          </cell>
          <cell r="AM130">
            <v>48944</v>
          </cell>
          <cell r="AN130">
            <v>43867</v>
          </cell>
          <cell r="AO130">
            <v>46387</v>
          </cell>
          <cell r="AP130">
            <v>45657</v>
          </cell>
          <cell r="AR130">
            <v>44926</v>
          </cell>
          <cell r="AS130">
            <v>42986</v>
          </cell>
          <cell r="AT130">
            <v>42583</v>
          </cell>
          <cell r="AU130">
            <v>43465</v>
          </cell>
          <cell r="AV130">
            <v>46387</v>
          </cell>
          <cell r="AW130">
            <v>43100</v>
          </cell>
          <cell r="AX130">
            <v>43921</v>
          </cell>
          <cell r="AY130">
            <v>43373</v>
          </cell>
          <cell r="AZ130">
            <v>43100</v>
          </cell>
          <cell r="BA130">
            <v>42825</v>
          </cell>
          <cell r="BB130">
            <v>42735</v>
          </cell>
          <cell r="BC130">
            <v>42307</v>
          </cell>
          <cell r="BD130">
            <v>43921</v>
          </cell>
          <cell r="BE130">
            <v>42673</v>
          </cell>
          <cell r="BF130">
            <v>43921</v>
          </cell>
          <cell r="BG130">
            <v>42855</v>
          </cell>
          <cell r="BH130">
            <v>43830</v>
          </cell>
          <cell r="BI130">
            <v>42338</v>
          </cell>
          <cell r="BJ130">
            <v>43190</v>
          </cell>
          <cell r="BK130">
            <v>44253</v>
          </cell>
          <cell r="BL130">
            <v>42939</v>
          </cell>
          <cell r="BM130">
            <v>44196</v>
          </cell>
          <cell r="BN130">
            <v>45016</v>
          </cell>
          <cell r="BO130">
            <v>43555</v>
          </cell>
          <cell r="BP130">
            <v>42825</v>
          </cell>
          <cell r="BQ130">
            <v>43434</v>
          </cell>
          <cell r="BR130">
            <v>42735</v>
          </cell>
          <cell r="BS130">
            <v>43217</v>
          </cell>
          <cell r="BT130">
            <v>43465</v>
          </cell>
          <cell r="BU130">
            <v>43139</v>
          </cell>
          <cell r="BV130">
            <v>42635</v>
          </cell>
          <cell r="BW130">
            <v>42720</v>
          </cell>
          <cell r="BX130">
            <v>44408</v>
          </cell>
          <cell r="BY130">
            <v>43070</v>
          </cell>
          <cell r="BZ130">
            <v>42825</v>
          </cell>
          <cell r="CA130">
            <v>43190</v>
          </cell>
          <cell r="CB130">
            <v>42464</v>
          </cell>
          <cell r="CC130">
            <v>44291</v>
          </cell>
          <cell r="CD130">
            <v>44651</v>
          </cell>
          <cell r="CE130">
            <v>43465</v>
          </cell>
          <cell r="CF130">
            <v>43281</v>
          </cell>
          <cell r="CG130">
            <v>43190</v>
          </cell>
          <cell r="CH130">
            <v>43921</v>
          </cell>
          <cell r="CI130">
            <v>44287</v>
          </cell>
          <cell r="CJ130">
            <v>43555</v>
          </cell>
          <cell r="CK130">
            <v>42825</v>
          </cell>
          <cell r="CL130">
            <v>44196</v>
          </cell>
          <cell r="CM130">
            <v>43830</v>
          </cell>
          <cell r="CN130">
            <v>43555</v>
          </cell>
          <cell r="CO130">
            <v>43921</v>
          </cell>
          <cell r="CP130">
            <v>43100</v>
          </cell>
          <cell r="CQ130">
            <v>44651</v>
          </cell>
          <cell r="CR130">
            <v>43100</v>
          </cell>
          <cell r="CT130">
            <v>45777</v>
          </cell>
          <cell r="CU130">
            <v>46174</v>
          </cell>
          <cell r="CV130">
            <v>47483</v>
          </cell>
          <cell r="CW130">
            <v>44286</v>
          </cell>
          <cell r="CX130">
            <v>42825</v>
          </cell>
          <cell r="CY130">
            <v>45777</v>
          </cell>
          <cell r="CZ130">
            <v>46357</v>
          </cell>
          <cell r="DB130">
            <v>43190</v>
          </cell>
          <cell r="DC130">
            <v>47004</v>
          </cell>
          <cell r="DD130">
            <v>45107</v>
          </cell>
          <cell r="DE130">
            <v>43920</v>
          </cell>
          <cell r="DF130">
            <v>51866</v>
          </cell>
          <cell r="DG130">
            <v>46112</v>
          </cell>
          <cell r="DH130">
            <v>43312</v>
          </cell>
          <cell r="DI130">
            <v>43281</v>
          </cell>
          <cell r="DJ130">
            <v>44316</v>
          </cell>
          <cell r="DK130">
            <v>43190</v>
          </cell>
          <cell r="DL130">
            <v>43679</v>
          </cell>
          <cell r="DM130">
            <v>45777</v>
          </cell>
          <cell r="DN130">
            <v>53052</v>
          </cell>
          <cell r="DO130">
            <v>49399</v>
          </cell>
          <cell r="DP130">
            <v>45016</v>
          </cell>
          <cell r="DQ130">
            <v>45382</v>
          </cell>
          <cell r="DR130">
            <v>49643</v>
          </cell>
          <cell r="DS130">
            <v>43221</v>
          </cell>
          <cell r="DT130">
            <v>49309</v>
          </cell>
          <cell r="DU130">
            <v>42919</v>
          </cell>
          <cell r="DV130">
            <v>43312</v>
          </cell>
          <cell r="DW130">
            <v>43251</v>
          </cell>
          <cell r="DX130">
            <v>43553</v>
          </cell>
          <cell r="DY130">
            <v>42551</v>
          </cell>
          <cell r="DZ130">
            <v>42704</v>
          </cell>
          <cell r="EA130">
            <v>43404</v>
          </cell>
          <cell r="EB130">
            <v>43921</v>
          </cell>
          <cell r="EC130">
            <v>42559</v>
          </cell>
          <cell r="ED130">
            <v>42521</v>
          </cell>
          <cell r="EE130">
            <v>42551</v>
          </cell>
          <cell r="EF130">
            <v>42705</v>
          </cell>
          <cell r="EG130">
            <v>42856</v>
          </cell>
          <cell r="EH130">
            <v>42695</v>
          </cell>
          <cell r="EI130">
            <v>43555</v>
          </cell>
          <cell r="EJ130">
            <v>45747</v>
          </cell>
        </row>
        <row r="131">
          <cell r="B131" t="str">
            <v>Project - End Date</v>
          </cell>
          <cell r="C131" t="str">
            <v>Project - End Date</v>
          </cell>
          <cell r="D131" t="str">
            <v>Project - End Date</v>
          </cell>
          <cell r="E131" t="str">
            <v>Project - End Date</v>
          </cell>
          <cell r="F131" t="str">
            <v>Project - End Date</v>
          </cell>
          <cell r="G131" t="str">
            <v>Project - End Date</v>
          </cell>
          <cell r="H131" t="str">
            <v>Project - End Date</v>
          </cell>
          <cell r="I131" t="str">
            <v>Project - End Date</v>
          </cell>
          <cell r="J131" t="str">
            <v>Project - End Date</v>
          </cell>
          <cell r="K131" t="str">
            <v>Project - End Date</v>
          </cell>
          <cell r="L131" t="str">
            <v>Project - End Date</v>
          </cell>
          <cell r="M131" t="str">
            <v>Project - End Date</v>
          </cell>
          <cell r="N131" t="str">
            <v>Project - End Date</v>
          </cell>
          <cell r="O131" t="str">
            <v>Project - End Date</v>
          </cell>
          <cell r="P131" t="str">
            <v>Project - End Date</v>
          </cell>
          <cell r="Q131" t="str">
            <v>Project - End Date</v>
          </cell>
          <cell r="R131" t="str">
            <v>Project - End Date</v>
          </cell>
          <cell r="S131" t="str">
            <v>Project - End Date</v>
          </cell>
          <cell r="T131" t="str">
            <v>Project - End Date</v>
          </cell>
          <cell r="U131" t="str">
            <v>Project - End Date</v>
          </cell>
          <cell r="V131" t="str">
            <v>Project - End Date</v>
          </cell>
          <cell r="W131" t="str">
            <v>Project - End Date</v>
          </cell>
          <cell r="X131" t="str">
            <v>Project - End Date</v>
          </cell>
          <cell r="Y131" t="str">
            <v>Project - End Date</v>
          </cell>
          <cell r="Z131" t="str">
            <v>Project - End Date</v>
          </cell>
          <cell r="AA131" t="str">
            <v>Project - End Date</v>
          </cell>
          <cell r="AB131" t="str">
            <v>Project - End Date</v>
          </cell>
          <cell r="AC131" t="str">
            <v>Project - End Date</v>
          </cell>
          <cell r="AD131" t="str">
            <v>Project - End Date</v>
          </cell>
          <cell r="AE131" t="str">
            <v>Project - End Date</v>
          </cell>
          <cell r="AF131" t="str">
            <v>Project - End Date</v>
          </cell>
          <cell r="AG131" t="str">
            <v>Project - End Date</v>
          </cell>
          <cell r="AH131" t="str">
            <v>Project - End Date</v>
          </cell>
          <cell r="AI131" t="str">
            <v>Project - End Date</v>
          </cell>
          <cell r="AJ131" t="str">
            <v>Project - End Date</v>
          </cell>
          <cell r="AK131" t="str">
            <v>Project - End Date</v>
          </cell>
          <cell r="AL131" t="str">
            <v>Project - End Date</v>
          </cell>
          <cell r="AM131" t="str">
            <v>Project - End Date</v>
          </cell>
          <cell r="AN131" t="str">
            <v>Project - End Date</v>
          </cell>
          <cell r="AO131" t="str">
            <v>Project - End Date</v>
          </cell>
          <cell r="AP131" t="str">
            <v>Project - End Date</v>
          </cell>
          <cell r="AQ131" t="str">
            <v>Project - End Date</v>
          </cell>
          <cell r="AR131" t="str">
            <v>Project - End Date</v>
          </cell>
          <cell r="AS131" t="str">
            <v>Project - End Date</v>
          </cell>
          <cell r="AT131" t="str">
            <v>Project - End Date</v>
          </cell>
          <cell r="AU131" t="str">
            <v>Project - End Date</v>
          </cell>
          <cell r="AV131" t="str">
            <v>Project - End Date</v>
          </cell>
          <cell r="AW131" t="str">
            <v>Project - End Date</v>
          </cell>
          <cell r="AX131" t="str">
            <v>Project - End Date</v>
          </cell>
          <cell r="AY131" t="str">
            <v>Project - End Date</v>
          </cell>
          <cell r="AZ131" t="str">
            <v>Project - End Date</v>
          </cell>
          <cell r="BA131" t="str">
            <v>Project - End Date</v>
          </cell>
          <cell r="BB131" t="str">
            <v>Project - End Date</v>
          </cell>
          <cell r="BC131" t="str">
            <v>Project - End Date</v>
          </cell>
          <cell r="BD131" t="str">
            <v>Project - End Date</v>
          </cell>
          <cell r="BE131" t="str">
            <v>Project - End Date</v>
          </cell>
          <cell r="BF131" t="str">
            <v>Project - End Date</v>
          </cell>
          <cell r="BG131" t="str">
            <v>Project - End Date</v>
          </cell>
          <cell r="BH131" t="str">
            <v>Project - End Date</v>
          </cell>
          <cell r="BI131" t="str">
            <v>Project - End Date</v>
          </cell>
          <cell r="BJ131" t="str">
            <v>Project - End Date</v>
          </cell>
          <cell r="BK131" t="str">
            <v>Project - End Date</v>
          </cell>
          <cell r="BL131" t="str">
            <v>Project - End Date</v>
          </cell>
          <cell r="BM131" t="str">
            <v>Project - End Date</v>
          </cell>
          <cell r="BN131" t="str">
            <v>Project - End Date</v>
          </cell>
          <cell r="BO131" t="str">
            <v>Project - End Date</v>
          </cell>
          <cell r="BP131" t="str">
            <v>Project - End Date</v>
          </cell>
          <cell r="BQ131" t="str">
            <v>Project - End Date</v>
          </cell>
          <cell r="BR131" t="str">
            <v>Project - End Date</v>
          </cell>
          <cell r="BS131" t="str">
            <v>Project - End Date</v>
          </cell>
          <cell r="BT131" t="str">
            <v>Project - End Date</v>
          </cell>
          <cell r="BU131" t="str">
            <v>Project - End Date</v>
          </cell>
          <cell r="BV131" t="str">
            <v>Project - End Date</v>
          </cell>
          <cell r="BW131" t="str">
            <v>Project - End Date</v>
          </cell>
          <cell r="BX131" t="str">
            <v>Project - End Date</v>
          </cell>
          <cell r="BY131" t="str">
            <v>Project - End Date</v>
          </cell>
          <cell r="BZ131" t="str">
            <v>Project - End Date</v>
          </cell>
          <cell r="CA131" t="str">
            <v>Project - End Date</v>
          </cell>
          <cell r="CB131" t="str">
            <v>Project - End Date</v>
          </cell>
          <cell r="CC131" t="str">
            <v>Project - End Date</v>
          </cell>
          <cell r="CD131" t="str">
            <v>Project - End Date</v>
          </cell>
          <cell r="CE131" t="str">
            <v>Project - End Date</v>
          </cell>
          <cell r="CF131" t="str">
            <v>Project - End Date</v>
          </cell>
          <cell r="CG131" t="str">
            <v>Project - End Date</v>
          </cell>
          <cell r="CH131" t="str">
            <v>Project - End Date</v>
          </cell>
          <cell r="CI131" t="str">
            <v>Project - End Date</v>
          </cell>
          <cell r="CJ131" t="str">
            <v>Project - End Date</v>
          </cell>
          <cell r="CK131" t="str">
            <v>Project - End Date</v>
          </cell>
          <cell r="CL131" t="str">
            <v>Project - End Date</v>
          </cell>
          <cell r="CM131" t="str">
            <v>Project - End Date</v>
          </cell>
          <cell r="CN131" t="str">
            <v>Project - End Date</v>
          </cell>
          <cell r="CO131" t="str">
            <v>Project - End Date</v>
          </cell>
          <cell r="CP131" t="str">
            <v>Project - End Date</v>
          </cell>
          <cell r="CQ131" t="str">
            <v>Project - End Date</v>
          </cell>
          <cell r="CR131" t="str">
            <v>Project - End Date</v>
          </cell>
          <cell r="CS131" t="str">
            <v>Project - End Date</v>
          </cell>
          <cell r="CT131" t="str">
            <v>Project - End Date</v>
          </cell>
          <cell r="CU131" t="str">
            <v>Project - End Date</v>
          </cell>
          <cell r="CV131" t="str">
            <v>Project - End Date</v>
          </cell>
          <cell r="CW131" t="str">
            <v>Project - End Date</v>
          </cell>
          <cell r="CX131" t="str">
            <v>Project - End Date</v>
          </cell>
          <cell r="CY131" t="str">
            <v>Project - End Date</v>
          </cell>
          <cell r="CZ131" t="str">
            <v>Project - End Date</v>
          </cell>
          <cell r="DA131" t="str">
            <v>Project - End Date</v>
          </cell>
          <cell r="DB131" t="str">
            <v>Project - End Date</v>
          </cell>
          <cell r="DC131" t="str">
            <v>Project - End Date</v>
          </cell>
          <cell r="DD131" t="str">
            <v>Project - End Date</v>
          </cell>
          <cell r="DE131" t="str">
            <v>Project - End Date</v>
          </cell>
          <cell r="DF131" t="str">
            <v>Project - End Date</v>
          </cell>
          <cell r="DG131" t="str">
            <v>Project - End Date</v>
          </cell>
          <cell r="DH131" t="str">
            <v>Project - End Date</v>
          </cell>
          <cell r="DI131" t="str">
            <v>Project - End Date</v>
          </cell>
          <cell r="DJ131" t="str">
            <v>Project - End Date</v>
          </cell>
          <cell r="DK131" t="str">
            <v>Project - End Date</v>
          </cell>
          <cell r="DL131" t="str">
            <v>Project - End Date</v>
          </cell>
          <cell r="DM131" t="str">
            <v>Project - End Date</v>
          </cell>
          <cell r="DN131" t="str">
            <v>Project - End Date</v>
          </cell>
          <cell r="DO131" t="str">
            <v>Project - End Date</v>
          </cell>
          <cell r="DP131" t="str">
            <v>Project - End Date</v>
          </cell>
          <cell r="DQ131" t="str">
            <v>Project - End Date</v>
          </cell>
          <cell r="DR131" t="str">
            <v>Project - End Date</v>
          </cell>
          <cell r="DS131" t="str">
            <v>Project - End Date</v>
          </cell>
          <cell r="DT131" t="str">
            <v>Project - End Date</v>
          </cell>
          <cell r="DU131" t="str">
            <v>Project - End Date</v>
          </cell>
          <cell r="DV131" t="str">
            <v>Project - End Date</v>
          </cell>
          <cell r="DW131" t="str">
            <v>Project - End Date</v>
          </cell>
          <cell r="DX131" t="str">
            <v>Project - End Date</v>
          </cell>
          <cell r="DY131" t="str">
            <v>Project - End Date</v>
          </cell>
          <cell r="DZ131" t="str">
            <v>Project - End Date</v>
          </cell>
          <cell r="EA131" t="str">
            <v>Project - End Date</v>
          </cell>
          <cell r="EB131" t="str">
            <v>Project - End Date</v>
          </cell>
          <cell r="EC131" t="str">
            <v>Project - End Date</v>
          </cell>
          <cell r="ED131" t="str">
            <v>Project - End Date</v>
          </cell>
          <cell r="EE131" t="str">
            <v>Project - End Date</v>
          </cell>
          <cell r="EF131" t="str">
            <v>Project - End Date</v>
          </cell>
          <cell r="EG131" t="str">
            <v>Project - End Date</v>
          </cell>
          <cell r="EH131" t="str">
            <v>Project - End Date</v>
          </cell>
          <cell r="EI131" t="str">
            <v>Project - End Date</v>
          </cell>
          <cell r="EJ131" t="str">
            <v>Project - End Date</v>
          </cell>
        </row>
        <row r="132">
          <cell r="B132" t="str">
            <v>Date of completion of sale of first tranche (Suggested sales period of up to four years from 2016/17 onward for programme of sales)</v>
          </cell>
          <cell r="C132" t="str">
            <v>Linked "Project Closure (End Date)" to  PDP Schedule 1 (Benefits Realisation Report issued and Programme Closed). The orginal end date was linked to Gate 5 review of tranche 1</v>
          </cell>
          <cell r="E132" t="str">
            <v>completion date for phase 1 of the project - please see commentary at 2.02.1 above.</v>
          </cell>
          <cell r="F132" t="str">
            <v>Transition and Occupation Complete</v>
          </cell>
          <cell r="G132" t="str">
            <v>An additional year of programme activity is likely due to the increase in scope - which now includes supporting departments with their blueprints, the creation of the GCO and the transition of staff into the new entity</v>
          </cell>
          <cell r="J132" t="str">
            <v>The programme business case uses two dates: 2021 (in relation to occupation of the hubs) and 2023 (completion of the final hub). We consider the latter to be the more appropriate date to use.</v>
          </cell>
          <cell r="L132" t="str">
            <v>Programme End</v>
          </cell>
          <cell r="S132" t="str">
            <v>Open TTM</v>
          </cell>
          <cell r="U132" t="str">
            <v>This is the indicative date for the first emplacement of legacy radioactive waste in the facility</v>
          </cell>
          <cell r="V132" t="str">
            <v>Consolidation Phase complete.Consolidation contract change value agreed and the start of business as usual. Business Case updated to test 10% target savings.</v>
          </cell>
          <cell r="X132" t="str">
            <v>Programme: Rollout  Complete.</v>
          </cell>
          <cell r="Y132" t="str">
            <v>Closure date taken from FBC; new closure date not formally declared and dependent upon stocktake with CEOs of Civil Service &amp; IPA, HMT, and Defra PS, to take place in Autumn 2016.</v>
          </cell>
          <cell r="AA132" t="str">
            <v>Project Closure (2015/25 Asset works) 10 year contract from date of award (4 Nov 14). Forecast date now amended to reflect earlier contract award, hence change from original baseline date.</v>
          </cell>
          <cell r="AB132" t="str">
            <v>Tunnel construction expected completion in 2023, but commissioning, testing and acceptance process may extend to 2027 depending on certain external factors.The Government’s interests in the project will continue through until system acceptance, which is currently scheduled for 2027. The Government's contingent financial support package will continue to 2027.</v>
          </cell>
          <cell r="AD132" t="str">
            <v>Project End date: Taken as the last school to be delivered under PSBP2.  End date is the End of Defects Liability Period for the last school to be delivered - following handover of the new and/or refurbished buildings the EFA oversees the one year defects liability period. Under PSBP1 some projects in the programme are affected by market interest and/or site specific/technical issues and this means that their delivery timetables go beyond the current public commitment to handover all buildings by end 2017, two years earlier then originally planned.   The majority of new and/or refurbished buildings will be handed over by 31 Dec 2017. The baseline has been corrected from previous submissions to represent the SOC and a latest approved baseline has been included to demonstrate the ministerial acceleration of the programme.</v>
          </cell>
          <cell r="AE132" t="str">
            <v>Due</v>
          </cell>
          <cell r="AG132" t="str">
            <v>Aligns to PCF end project date</v>
          </cell>
          <cell r="AH132" t="str">
            <v>The end date is indicative and has been extended in order to accommodate de trunking work after main works and reflect revised start of operation estimate.</v>
          </cell>
          <cell r="AI132" t="str">
            <v>Project End date changed to reflect agreed programme objective to deliver new capacity by 2030.</v>
          </cell>
          <cell r="AJ132" t="str">
            <v>Opening of stage 5</v>
          </cell>
          <cell r="AK132" t="str">
            <v>To be determined. Earliest date is in CP6</v>
          </cell>
          <cell r="AL132" t="str">
            <v>No defined end period as a rolling programme with works to continue into CP6. We are awaiting confirmation of these dates after the consultation period in June 2016.</v>
          </cell>
          <cell r="AM132" t="str">
            <v>West Midlands to Manchester/Leeds lines operational</v>
          </cell>
          <cell r="AN132">
            <v>0</v>
          </cell>
          <cell r="AO132" t="str">
            <v>Project end date will depend on financing method.  Use of Private Finance could extend delivery timescale.</v>
          </cell>
          <cell r="AP132" t="str">
            <v>Programme is expected to be completed in CP6 (2019-24)</v>
          </cell>
          <cell r="AQ132" t="str">
            <v>December 2022 is a target date for the full programme.</v>
          </cell>
          <cell r="AR132" t="str">
            <v>End of the current franchising schedule.</v>
          </cell>
          <cell r="AS132">
            <v>0</v>
          </cell>
          <cell r="AT132">
            <v>0</v>
          </cell>
          <cell r="AU132" t="str">
            <v>20 trains per hour on Windsor lines delivered, Waterloo works complete.</v>
          </cell>
          <cell r="AV132">
            <v>0</v>
          </cell>
          <cell r="AW132" t="str">
            <v>Programme close</v>
          </cell>
          <cell r="AY132" t="str">
            <v xml:space="preserve">2017/18 season complete, final uptake figures reviewed and season evaluated.  </v>
          </cell>
          <cell r="AZ132" t="str">
            <v>End date is the end date for end of system deployments and residual activity.  Overall BAU support will continue until 2022.</v>
          </cell>
          <cell r="BA132" t="str">
            <v>Updated and agreed by the Programme Board in August 2015.  NB the IPA have further suggested the Programme should be extended to Dec 2017.  In light of the EU Ref the SRO/PB will need to revisit the end date following ministerial steers</v>
          </cell>
          <cell r="BB132" t="str">
            <v xml:space="preserve">An extension FBC has been approved on 11/6/2014 which takes the programme end date to Dec 16. </v>
          </cell>
          <cell r="BC132" t="str">
            <v>Project End Date depends on successful completion of recommendations from the outcome of Gateway Review, confirming transfer to operational service.</v>
          </cell>
          <cell r="BD132" t="str">
            <v xml:space="preserve">Project Closure  - by this date the transition from N3 to HSCN will have completed and a project will no longer be required.  Note that business case funding for services extends to FY21/22 but at this point HSCN will be a service. </v>
          </cell>
          <cell r="BE132" t="str">
            <v xml:space="preserve">Latest provisional date for Gateway 0.  To be reviewed with IPA in July 16 following DH discussions with HMT. </v>
          </cell>
          <cell r="BI132" t="str">
            <v>Expiry date with previous supplier. New supplier 100% responsible for contracted service delivery.</v>
          </cell>
          <cell r="BJ132" t="str">
            <v>End of OBC period</v>
          </cell>
          <cell r="BK132" t="str">
            <v>NHSmail2 Service end date extended to 26/02/2021 as approved by IPMB to preserve 60 months of benefits</v>
          </cell>
          <cell r="BL132" t="str">
            <v>Core Pension Services Go live- current contract ends at midnight on 22/07/2017- new Service Go Live must be 23/07/2017.</v>
          </cell>
          <cell r="BM132" t="str">
            <v>Programme duration will be defined as part of the ongoing business case production</v>
          </cell>
          <cell r="BN132" t="str">
            <v>no change from rebaseline</v>
          </cell>
          <cell r="BQ132" t="str">
            <v xml:space="preserve">Programme implementation complete by March 2018. Some policy 'switches' turned on after this date - Programme determining whether a skeleton PMO structure is required to monitor these 'switches' - they have moved since these dates were set. This will be clarified in the next iteration of the business case.  </v>
          </cell>
          <cell r="BT132" t="str">
            <v>Fraud, Error &amp; Debt Programme End date, reflecting indicative end date for DDMS.</v>
          </cell>
          <cell r="BU132" t="str">
            <v>The Programme plan shows completion the 8th February 2018 when all services will be Exited and Transitioned from the SSBA Hosting Services contract.</v>
          </cell>
          <cell r="BW132" t="str">
            <v>Project end has been reconsidered as part of discussions with IPA and PAAD . An IPA exit review will be scheduled late November 2016, with an EPR scheduled for January 2017.</v>
          </cell>
          <cell r="BY132" t="str">
            <v>Proejct close out following delays due to quality issues as referred to above</v>
          </cell>
          <cell r="CA132" t="str">
            <v>Formal closure will depend on timing of the Gate 5 review</v>
          </cell>
          <cell r="CB132" t="str">
            <v>Construction completion significantly delayed by main contarctor errors</v>
          </cell>
          <cell r="CC132" t="str">
            <v>05/04/21 marks the end of the SR period and the Programme investment, however migration from transitional sites and also associated benefits will continue as part of the 10 year programme (to 2024/25).</v>
          </cell>
          <cell r="CD132" t="str">
            <v>Aspirational date programme closure date</v>
          </cell>
          <cell r="CE132" t="str">
            <v xml:space="preserve">Programme Closure - HMRC Gate 8 </v>
          </cell>
          <cell r="CF132" t="str">
            <v xml:space="preserve">We are scheduled to complete the rollout of TFC on a phased, age based profile by November '17, however elements of the DfE element will carry forward until February '18 and we are planning to retain some of the team for Business handover and 'Issue Resolution' through to the end of June '18. </v>
          </cell>
          <cell r="CG132" t="str">
            <v xml:space="preserve">Date reflects planned transition to new sustainment organisation/governance.  Many programme activities will transfer and continue. </v>
          </cell>
          <cell r="CH132" t="str">
            <v>Unable to forecast due to reset activity</v>
          </cell>
          <cell r="CK132" t="str">
            <v>Programme Closure (project date extended to include delivery of Basics). - End date extended beyond Basics delivery date to incorporate project closure activity</v>
          </cell>
          <cell r="CN132" t="str">
            <v>The Earnst &amp; Young review has recommended adding a further 3 months contingency to end 2018/19.</v>
          </cell>
          <cell r="CP132" t="str">
            <v>End User Device Rollout will complete later due to increased length of procurement timescales</v>
          </cell>
          <cell r="CQ132" t="str">
            <v>Programme Closure</v>
          </cell>
          <cell r="CR132" t="str">
            <v>Delivery Programme Closure</v>
          </cell>
          <cell r="CS132" t="str">
            <v/>
          </cell>
          <cell r="CT132" t="str">
            <v>Programme Closure</v>
          </cell>
          <cell r="CU132" t="str">
            <v>Programme Closure</v>
          </cell>
          <cell r="CV132" t="str">
            <v>Programme Closure</v>
          </cell>
          <cell r="CW132" t="str">
            <v>Programme Closure</v>
          </cell>
          <cell r="CX132" t="str">
            <v>Programme Closure</v>
          </cell>
          <cell r="CY132" t="str">
            <v>Programme Closure</v>
          </cell>
          <cell r="CZ132" t="str">
            <v>Programme Closure</v>
          </cell>
          <cell r="DA132" t="str">
            <v>Programme Closure</v>
          </cell>
          <cell r="DB132" t="str">
            <v>Programme closure</v>
          </cell>
          <cell r="DC132" t="str">
            <v>Programme Closure</v>
          </cell>
          <cell r="DD132" t="str">
            <v>Programme Closure</v>
          </cell>
          <cell r="DE132" t="str">
            <v>Programme Closure</v>
          </cell>
          <cell r="DF132" t="str">
            <v>Future Beyond The Line of Sight (BLOS) Out of Service Date</v>
          </cell>
          <cell r="DG132" t="str">
            <v>Programme Closure</v>
          </cell>
          <cell r="DH132" t="str">
            <v>Programme Closure</v>
          </cell>
          <cell r="DI132" t="str">
            <v>MT Programme Closure</v>
          </cell>
          <cell r="DJ132" t="str">
            <v>Programme Closure</v>
          </cell>
          <cell r="DK132" t="str">
            <v>Programme Closure</v>
          </cell>
          <cell r="DL132" t="str">
            <v>Programme Closure (including scope to extend)</v>
          </cell>
          <cell r="DM132" t="str">
            <v>Programme Closure</v>
          </cell>
          <cell r="DN132" t="str">
            <v>Programme Closure</v>
          </cell>
          <cell r="DO132" t="str">
            <v>Programme Closure</v>
          </cell>
          <cell r="DP132" t="str">
            <v>Programme Closure</v>
          </cell>
          <cell r="DQ132" t="str">
            <v>Completion of  Manufacturing  Phase to achieve Full Operating Capability</v>
          </cell>
          <cell r="DR132" t="str">
            <v>Programme Closure</v>
          </cell>
          <cell r="DS132" t="str">
            <v>Programme Closure</v>
          </cell>
          <cell r="DT132" t="str">
            <v>Programme Closure</v>
          </cell>
          <cell r="DU132" t="str">
            <v>Programme Closure</v>
          </cell>
          <cell r="DV132" t="str">
            <v>Programme closure (AH)</v>
          </cell>
          <cell r="DZ132" t="str">
            <v>Project Close</v>
          </cell>
          <cell r="EA132" t="str">
            <v>Programme end date has slipped due to very complex contract negotiations</v>
          </cell>
          <cell r="EB132" t="str">
            <v>Dates Indicative - Planni g still to be done</v>
          </cell>
          <cell r="EC132" t="str">
            <v xml:space="preserve">Special Children's Act applications on CCMS become mandatory to use from 1 February 2016 with all other types of civil applications becoming mandatory on 1 April 2016. </v>
          </cell>
          <cell r="EE132" t="str">
            <v>Programme had significant issues with resulted in delays</v>
          </cell>
          <cell r="EH132" t="str">
            <v>Slip due to wider CO programme changes</v>
          </cell>
        </row>
        <row r="133">
          <cell r="B133" t="str">
            <v>Business Case End Date</v>
          </cell>
          <cell r="C133" t="str">
            <v>Business Case End Date</v>
          </cell>
          <cell r="D133" t="str">
            <v>Business Case End Date</v>
          </cell>
          <cell r="E133" t="str">
            <v>Business Case End Date</v>
          </cell>
          <cell r="F133" t="str">
            <v>Business Case End Date</v>
          </cell>
          <cell r="G133" t="str">
            <v>Business Case End Date</v>
          </cell>
          <cell r="H133" t="str">
            <v>Business Case End Date</v>
          </cell>
          <cell r="I133" t="str">
            <v>Business Case End Date</v>
          </cell>
          <cell r="J133" t="str">
            <v>Business Case End Date</v>
          </cell>
          <cell r="K133" t="str">
            <v>Business Case End Date</v>
          </cell>
          <cell r="L133" t="str">
            <v>Business Case End Date</v>
          </cell>
          <cell r="M133" t="str">
            <v>Business Case End Date</v>
          </cell>
          <cell r="N133" t="str">
            <v>Business Case End Date</v>
          </cell>
          <cell r="O133" t="str">
            <v>Business Case End Date</v>
          </cell>
          <cell r="P133" t="str">
            <v>Business Case End Date</v>
          </cell>
          <cell r="Q133" t="str">
            <v>Business Case End Date</v>
          </cell>
          <cell r="R133" t="str">
            <v>Business Case End Date</v>
          </cell>
          <cell r="S133" t="str">
            <v>Business Case End Date</v>
          </cell>
          <cell r="T133" t="str">
            <v>Business Case End Date</v>
          </cell>
          <cell r="U133" t="str">
            <v>Business Case End Date</v>
          </cell>
          <cell r="V133" t="str">
            <v>Business Case End Date</v>
          </cell>
          <cell r="W133" t="str">
            <v>Business Case End Date</v>
          </cell>
          <cell r="X133" t="str">
            <v>Business Case End Date</v>
          </cell>
          <cell r="Y133" t="str">
            <v>Business Case End Date</v>
          </cell>
          <cell r="Z133" t="str">
            <v>Business Case End Date</v>
          </cell>
          <cell r="AA133" t="str">
            <v>Business Case End Date</v>
          </cell>
          <cell r="AB133" t="str">
            <v>Business Case End Date</v>
          </cell>
          <cell r="AC133" t="str">
            <v>Business Case End Date</v>
          </cell>
          <cell r="AD133" t="str">
            <v>Business Case End Date</v>
          </cell>
          <cell r="AE133" t="str">
            <v>Business Case End Date</v>
          </cell>
          <cell r="AF133" t="str">
            <v>Business Case End Date</v>
          </cell>
          <cell r="AG133" t="str">
            <v>Business Case End Date</v>
          </cell>
          <cell r="AH133" t="str">
            <v>Business Case End Date</v>
          </cell>
          <cell r="AI133" t="str">
            <v>Business Case End Date</v>
          </cell>
          <cell r="AJ133" t="str">
            <v>Business Case End Date</v>
          </cell>
          <cell r="AK133" t="str">
            <v>Business Case End Date</v>
          </cell>
          <cell r="AL133" t="str">
            <v>Buisness Case End Date</v>
          </cell>
          <cell r="AM133" t="str">
            <v>Business Case End Date</v>
          </cell>
          <cell r="AN133" t="str">
            <v>Business Case End Date</v>
          </cell>
          <cell r="AO133" t="str">
            <v>Business Case End Date</v>
          </cell>
          <cell r="AP133" t="str">
            <v>Business Case End Date</v>
          </cell>
          <cell r="AQ133" t="str">
            <v>Business Case End Date</v>
          </cell>
          <cell r="AR133" t="str">
            <v>Business Case End Date</v>
          </cell>
          <cell r="AS133" t="str">
            <v>Business Case End Date</v>
          </cell>
          <cell r="AT133" t="str">
            <v>Business Case End Date</v>
          </cell>
          <cell r="AU133" t="str">
            <v>Business Case End Date</v>
          </cell>
          <cell r="AV133" t="str">
            <v>Business Case End Date</v>
          </cell>
          <cell r="AW133" t="str">
            <v>Business Case End Date</v>
          </cell>
          <cell r="AX133" t="str">
            <v>Business Case End Date</v>
          </cell>
          <cell r="AY133" t="str">
            <v>Business Case End Date</v>
          </cell>
          <cell r="AZ133" t="str">
            <v>Business Case End Date</v>
          </cell>
          <cell r="BA133" t="str">
            <v>Business Case End Date</v>
          </cell>
          <cell r="BB133" t="str">
            <v>Business Case End Date</v>
          </cell>
          <cell r="BC133" t="str">
            <v>Business Case End Date</v>
          </cell>
          <cell r="BD133" t="str">
            <v>Business Case End Date</v>
          </cell>
          <cell r="BE133" t="str">
            <v>Business Case End Date</v>
          </cell>
          <cell r="BF133" t="str">
            <v>Business Case End Date</v>
          </cell>
          <cell r="BG133" t="str">
            <v>Business Case End Date</v>
          </cell>
          <cell r="BH133" t="str">
            <v>Business Case End Date</v>
          </cell>
          <cell r="BI133" t="str">
            <v>Business Case End Date</v>
          </cell>
          <cell r="BJ133" t="str">
            <v>Business Case End Date</v>
          </cell>
          <cell r="BK133" t="str">
            <v>Business Case End Date</v>
          </cell>
          <cell r="BL133" t="str">
            <v>Business Case End Date</v>
          </cell>
          <cell r="BM133" t="str">
            <v>Business Case End Date</v>
          </cell>
          <cell r="BN133" t="str">
            <v>Business Case End Date</v>
          </cell>
          <cell r="BO133" t="str">
            <v>Business Case End Date</v>
          </cell>
          <cell r="BP133" t="str">
            <v>Business Case End Date</v>
          </cell>
          <cell r="BQ133" t="str">
            <v>Business Case End Date</v>
          </cell>
          <cell r="BR133" t="str">
            <v>Business Case End Date</v>
          </cell>
          <cell r="BS133" t="str">
            <v>Business Case End Date</v>
          </cell>
          <cell r="BT133" t="str">
            <v>Business Case End Date</v>
          </cell>
          <cell r="BU133" t="str">
            <v>Business Case End Date</v>
          </cell>
          <cell r="BV133" t="str">
            <v>Business Case End Date</v>
          </cell>
          <cell r="BW133" t="str">
            <v>Business Case End Date</v>
          </cell>
          <cell r="BX133" t="str">
            <v>Business Case End Date</v>
          </cell>
          <cell r="BY133" t="str">
            <v>Business Case End Date</v>
          </cell>
          <cell r="BZ133" t="str">
            <v>Business Case End Date</v>
          </cell>
          <cell r="CA133" t="str">
            <v>Business Case End Date</v>
          </cell>
          <cell r="CB133" t="str">
            <v>Business Case End Date</v>
          </cell>
          <cell r="CC133" t="str">
            <v>Business Case End Date</v>
          </cell>
          <cell r="CD133" t="str">
            <v>Business Case End Date</v>
          </cell>
          <cell r="CE133" t="str">
            <v>Business Case End Date</v>
          </cell>
          <cell r="CF133" t="str">
            <v>Business Case End Date</v>
          </cell>
          <cell r="CG133" t="str">
            <v>Business Case End Date</v>
          </cell>
          <cell r="CH133" t="str">
            <v>Business Case End Date</v>
          </cell>
          <cell r="CI133" t="str">
            <v>Business Case End Date</v>
          </cell>
          <cell r="CJ133" t="str">
            <v>Business Case End Date</v>
          </cell>
          <cell r="CK133" t="str">
            <v>Business Case End Date</v>
          </cell>
          <cell r="CL133" t="str">
            <v>Business Case End Date</v>
          </cell>
          <cell r="CM133" t="str">
            <v>Business Case End Date</v>
          </cell>
          <cell r="CN133" t="str">
            <v>Business Case End Date</v>
          </cell>
          <cell r="CO133" t="str">
            <v>Business Case End Date</v>
          </cell>
          <cell r="CP133" t="str">
            <v>Business Case End Date</v>
          </cell>
          <cell r="CQ133" t="str">
            <v>Business Case End Date</v>
          </cell>
          <cell r="CR133" t="str">
            <v>Business Case End Date</v>
          </cell>
          <cell r="CS133" t="str">
            <v>Business Case End Date</v>
          </cell>
          <cell r="CT133" t="str">
            <v>Business Case End Date</v>
          </cell>
          <cell r="CU133" t="str">
            <v>Business Case End Date</v>
          </cell>
          <cell r="CV133" t="str">
            <v>Business Case End Date</v>
          </cell>
          <cell r="CW133" t="str">
            <v>Business Case End Date</v>
          </cell>
          <cell r="CX133" t="str">
            <v>Business Case End Date</v>
          </cell>
          <cell r="CY133" t="str">
            <v>Business Case End Date</v>
          </cell>
          <cell r="CZ133" t="str">
            <v>Business Case End Date</v>
          </cell>
          <cell r="DA133" t="str">
            <v>Business Case End Date</v>
          </cell>
          <cell r="DB133" t="str">
            <v>Business Case End Date</v>
          </cell>
          <cell r="DC133" t="str">
            <v>Business Case End Date</v>
          </cell>
          <cell r="DD133" t="str">
            <v>Business Case End Date</v>
          </cell>
          <cell r="DE133" t="str">
            <v>Business Case End Date</v>
          </cell>
          <cell r="DF133" t="str">
            <v>Business Case End Date</v>
          </cell>
          <cell r="DG133" t="str">
            <v>Business Case End Date</v>
          </cell>
          <cell r="DH133" t="str">
            <v>Business Case End Date</v>
          </cell>
          <cell r="DI133" t="str">
            <v>Business Case End Date</v>
          </cell>
          <cell r="DJ133" t="str">
            <v>Business Case End Date</v>
          </cell>
          <cell r="DK133" t="str">
            <v>Business Case End Date</v>
          </cell>
          <cell r="DL133" t="str">
            <v>Business Case End Date</v>
          </cell>
          <cell r="DM133" t="str">
            <v>Business Case End Date</v>
          </cell>
          <cell r="DN133" t="str">
            <v>Business Case End Date</v>
          </cell>
          <cell r="DO133" t="str">
            <v>Business Case End Date</v>
          </cell>
          <cell r="DP133" t="str">
            <v>Business Case End Date</v>
          </cell>
          <cell r="DQ133" t="str">
            <v>Business Case End Date</v>
          </cell>
          <cell r="DR133" t="str">
            <v>Business Case End Date</v>
          </cell>
          <cell r="DS133" t="str">
            <v>Business Case End Date</v>
          </cell>
          <cell r="DT133" t="str">
            <v>Business Case End Date</v>
          </cell>
          <cell r="DU133" t="str">
            <v>Business Case End Date</v>
          </cell>
          <cell r="DV133" t="str">
            <v>Business Case End Date</v>
          </cell>
          <cell r="DW133" t="str">
            <v>Business Case End Date</v>
          </cell>
          <cell r="DX133" t="str">
            <v>Business Case End Date</v>
          </cell>
          <cell r="DY133" t="str">
            <v>Business Case End Date</v>
          </cell>
          <cell r="DZ133" t="str">
            <v>Business Case End Date</v>
          </cell>
          <cell r="EA133" t="str">
            <v>Business Case End Date</v>
          </cell>
          <cell r="EB133" t="str">
            <v>Business Case End Date</v>
          </cell>
          <cell r="EC133" t="str">
            <v>Business Case End Date</v>
          </cell>
          <cell r="ED133" t="str">
            <v>Business Case End Date</v>
          </cell>
          <cell r="EE133" t="str">
            <v>Business Case End Date</v>
          </cell>
          <cell r="EF133" t="str">
            <v>Business Case End Date</v>
          </cell>
          <cell r="EG133" t="str">
            <v>Business Case End Date</v>
          </cell>
          <cell r="EH133" t="str">
            <v>Business Case End Date</v>
          </cell>
          <cell r="EI133" t="str">
            <v>Business Case End Date</v>
          </cell>
          <cell r="EJ133" t="str">
            <v>Business Case End Date</v>
          </cell>
        </row>
        <row r="134">
          <cell r="B134">
            <v>42825</v>
          </cell>
          <cell r="C134">
            <v>46418</v>
          </cell>
          <cell r="D134">
            <v>44286</v>
          </cell>
          <cell r="E134">
            <v>41740</v>
          </cell>
          <cell r="F134">
            <v>42735</v>
          </cell>
          <cell r="G134">
            <v>42825</v>
          </cell>
          <cell r="H134">
            <v>45747</v>
          </cell>
          <cell r="I134">
            <v>43921</v>
          </cell>
          <cell r="J134">
            <v>44561</v>
          </cell>
          <cell r="K134">
            <v>42887</v>
          </cell>
          <cell r="L134">
            <v>42124</v>
          </cell>
          <cell r="M134">
            <v>45747</v>
          </cell>
          <cell r="N134">
            <v>43921</v>
          </cell>
          <cell r="O134">
            <v>44562</v>
          </cell>
          <cell r="P134">
            <v>45016</v>
          </cell>
          <cell r="Q134">
            <v>44196</v>
          </cell>
          <cell r="R134">
            <v>42735</v>
          </cell>
          <cell r="S134">
            <v>48304</v>
          </cell>
          <cell r="T134">
            <v>42643</v>
          </cell>
          <cell r="U134">
            <v>84372</v>
          </cell>
          <cell r="V134">
            <v>46945</v>
          </cell>
          <cell r="W134">
            <v>47208</v>
          </cell>
          <cell r="X134">
            <v>47848</v>
          </cell>
          <cell r="Y134">
            <v>45016</v>
          </cell>
          <cell r="Z134">
            <v>42627</v>
          </cell>
          <cell r="AA134">
            <v>46022</v>
          </cell>
          <cell r="AB134">
            <v>45291</v>
          </cell>
          <cell r="AC134">
            <v>43921</v>
          </cell>
          <cell r="AE134">
            <v>52413</v>
          </cell>
          <cell r="AF134">
            <v>42613</v>
          </cell>
          <cell r="AG134">
            <v>44469</v>
          </cell>
          <cell r="AJ134">
            <v>64375</v>
          </cell>
          <cell r="AT134">
            <v>40715</v>
          </cell>
          <cell r="AV134">
            <v>48213</v>
          </cell>
          <cell r="AW134">
            <v>43100</v>
          </cell>
          <cell r="AX134">
            <v>43921</v>
          </cell>
          <cell r="AY134">
            <v>43008</v>
          </cell>
          <cell r="AZ134">
            <v>44651</v>
          </cell>
          <cell r="BB134">
            <v>41729</v>
          </cell>
          <cell r="BC134">
            <v>43465</v>
          </cell>
          <cell r="BD134">
            <v>43922</v>
          </cell>
          <cell r="BE134">
            <v>44287</v>
          </cell>
          <cell r="BF134">
            <v>43921</v>
          </cell>
          <cell r="BG134">
            <v>43220</v>
          </cell>
          <cell r="BI134">
            <v>44804</v>
          </cell>
          <cell r="BJ134">
            <v>43373</v>
          </cell>
          <cell r="BK134">
            <v>43921</v>
          </cell>
          <cell r="BL134">
            <v>45495</v>
          </cell>
          <cell r="BM134">
            <v>44196</v>
          </cell>
          <cell r="BN134">
            <v>44377</v>
          </cell>
          <cell r="BO134">
            <v>45382</v>
          </cell>
          <cell r="BP134">
            <v>45016</v>
          </cell>
          <cell r="BQ134">
            <v>43190</v>
          </cell>
          <cell r="BR134">
            <v>45016</v>
          </cell>
          <cell r="BS134">
            <v>43217</v>
          </cell>
          <cell r="BT134">
            <v>46112</v>
          </cell>
          <cell r="BU134">
            <v>45016</v>
          </cell>
          <cell r="BV134">
            <v>45016</v>
          </cell>
          <cell r="BW134">
            <v>44651</v>
          </cell>
          <cell r="BX134">
            <v>45717</v>
          </cell>
          <cell r="BY134">
            <v>42292</v>
          </cell>
          <cell r="BZ134">
            <v>42978</v>
          </cell>
          <cell r="CA134">
            <v>43190</v>
          </cell>
          <cell r="CB134">
            <v>42464</v>
          </cell>
          <cell r="CC134">
            <v>45752</v>
          </cell>
          <cell r="CD134">
            <v>43190</v>
          </cell>
          <cell r="CE134">
            <v>44652</v>
          </cell>
          <cell r="CF134">
            <v>44286</v>
          </cell>
          <cell r="CG134">
            <v>43922</v>
          </cell>
          <cell r="CH134">
            <v>45747</v>
          </cell>
          <cell r="CI134">
            <v>44286</v>
          </cell>
          <cell r="CJ134">
            <v>46843</v>
          </cell>
          <cell r="CK134">
            <v>43555</v>
          </cell>
          <cell r="CL134">
            <v>48304</v>
          </cell>
          <cell r="CM134">
            <v>46843</v>
          </cell>
          <cell r="CN134">
            <v>45291</v>
          </cell>
          <cell r="CO134">
            <v>43921</v>
          </cell>
          <cell r="CP134">
            <v>44651</v>
          </cell>
          <cell r="CQ134">
            <v>44651</v>
          </cell>
          <cell r="CR134">
            <v>43191</v>
          </cell>
          <cell r="CT134">
            <v>45777</v>
          </cell>
          <cell r="CU134">
            <v>46174</v>
          </cell>
          <cell r="CV134">
            <v>46387</v>
          </cell>
          <cell r="CW134">
            <v>43921</v>
          </cell>
          <cell r="CX134">
            <v>42736</v>
          </cell>
          <cell r="CY134">
            <v>45382</v>
          </cell>
          <cell r="CZ134">
            <v>47818</v>
          </cell>
          <cell r="DA134">
            <v>48305</v>
          </cell>
          <cell r="DB134">
            <v>43190</v>
          </cell>
          <cell r="DC134">
            <v>45004</v>
          </cell>
          <cell r="DD134">
            <v>44834</v>
          </cell>
          <cell r="DE134">
            <v>43920</v>
          </cell>
          <cell r="DF134">
            <v>51866</v>
          </cell>
          <cell r="DG134">
            <v>49399</v>
          </cell>
          <cell r="DH134">
            <v>43132</v>
          </cell>
          <cell r="DI134">
            <v>43646</v>
          </cell>
          <cell r="DJ134">
            <v>44108</v>
          </cell>
          <cell r="DK134">
            <v>44470</v>
          </cell>
          <cell r="DL134">
            <v>43164</v>
          </cell>
          <cell r="DM134">
            <v>45777</v>
          </cell>
          <cell r="DN134">
            <v>52687</v>
          </cell>
          <cell r="DO134">
            <v>49399</v>
          </cell>
          <cell r="DP134">
            <v>45016</v>
          </cell>
          <cell r="DQ134">
            <v>44926</v>
          </cell>
          <cell r="DR134">
            <v>49643</v>
          </cell>
          <cell r="DS134">
            <v>43221</v>
          </cell>
          <cell r="DT134">
            <v>49309</v>
          </cell>
          <cell r="DU134">
            <v>42919</v>
          </cell>
          <cell r="DV134">
            <v>42521</v>
          </cell>
          <cell r="DW134">
            <v>64708</v>
          </cell>
          <cell r="DX134">
            <v>45380</v>
          </cell>
          <cell r="DY134">
            <v>45016</v>
          </cell>
          <cell r="DZ134">
            <v>42810</v>
          </cell>
          <cell r="EA134">
            <v>42461</v>
          </cell>
          <cell r="EB134">
            <v>43921</v>
          </cell>
          <cell r="EC134">
            <v>41018</v>
          </cell>
          <cell r="ED134">
            <v>42501</v>
          </cell>
          <cell r="EE134">
            <v>42369</v>
          </cell>
          <cell r="EF134">
            <v>42460</v>
          </cell>
          <cell r="EG134">
            <v>42150</v>
          </cell>
          <cell r="EH134">
            <v>42825</v>
          </cell>
          <cell r="EI134">
            <v>42825</v>
          </cell>
          <cell r="EJ134">
            <v>45747</v>
          </cell>
        </row>
        <row r="135">
          <cell r="G135">
            <v>43190</v>
          </cell>
          <cell r="V135">
            <v>46997</v>
          </cell>
          <cell r="BB135">
            <v>42735</v>
          </cell>
          <cell r="BK135">
            <v>44253</v>
          </cell>
          <cell r="BN135">
            <v>45166</v>
          </cell>
          <cell r="BU135">
            <v>43154</v>
          </cell>
          <cell r="BY135">
            <v>42641</v>
          </cell>
          <cell r="CQ135">
            <v>44651</v>
          </cell>
          <cell r="DC135">
            <v>45527</v>
          </cell>
          <cell r="DD135">
            <v>45107</v>
          </cell>
          <cell r="DI135">
            <v>43220</v>
          </cell>
          <cell r="DL135">
            <v>43164</v>
          </cell>
        </row>
        <row r="136">
          <cell r="B136">
            <v>42825</v>
          </cell>
          <cell r="C136">
            <v>46418</v>
          </cell>
          <cell r="D136">
            <v>44286</v>
          </cell>
          <cell r="E136">
            <v>42791</v>
          </cell>
          <cell r="F136">
            <v>42855</v>
          </cell>
          <cell r="G136">
            <v>43190</v>
          </cell>
          <cell r="H136">
            <v>45747</v>
          </cell>
          <cell r="I136">
            <v>43921</v>
          </cell>
          <cell r="J136">
            <v>45291</v>
          </cell>
          <cell r="K136">
            <v>42887</v>
          </cell>
          <cell r="L136">
            <v>42920</v>
          </cell>
          <cell r="M136">
            <v>45747</v>
          </cell>
          <cell r="N136">
            <v>43921</v>
          </cell>
          <cell r="O136">
            <v>44562</v>
          </cell>
          <cell r="P136">
            <v>45016</v>
          </cell>
          <cell r="Q136">
            <v>44196</v>
          </cell>
          <cell r="R136">
            <v>42735</v>
          </cell>
          <cell r="S136">
            <v>48304</v>
          </cell>
          <cell r="T136">
            <v>42643</v>
          </cell>
          <cell r="U136">
            <v>84372</v>
          </cell>
          <cell r="V136">
            <v>46813</v>
          </cell>
          <cell r="W136">
            <v>47208</v>
          </cell>
          <cell r="X136">
            <v>47848</v>
          </cell>
          <cell r="Y136">
            <v>45016</v>
          </cell>
          <cell r="Z136">
            <v>42674</v>
          </cell>
          <cell r="AA136">
            <v>45780</v>
          </cell>
          <cell r="AB136">
            <v>45291</v>
          </cell>
          <cell r="AC136">
            <v>43921</v>
          </cell>
          <cell r="AE136">
            <v>52967</v>
          </cell>
          <cell r="AF136">
            <v>42613</v>
          </cell>
          <cell r="AG136">
            <v>44469</v>
          </cell>
          <cell r="AJ136">
            <v>64375</v>
          </cell>
          <cell r="AS136">
            <v>46112</v>
          </cell>
          <cell r="AT136">
            <v>40715</v>
          </cell>
          <cell r="AV136">
            <v>48213</v>
          </cell>
          <cell r="AW136">
            <v>43100</v>
          </cell>
          <cell r="AX136">
            <v>43921</v>
          </cell>
          <cell r="AY136">
            <v>43008</v>
          </cell>
          <cell r="AZ136">
            <v>44651</v>
          </cell>
          <cell r="BB136">
            <v>42735</v>
          </cell>
          <cell r="BC136">
            <v>43465</v>
          </cell>
          <cell r="BD136">
            <v>44651</v>
          </cell>
          <cell r="BE136">
            <v>44287</v>
          </cell>
          <cell r="BF136">
            <v>43921</v>
          </cell>
          <cell r="BG136">
            <v>43220</v>
          </cell>
          <cell r="BI136">
            <v>44804</v>
          </cell>
          <cell r="BJ136">
            <v>43373</v>
          </cell>
          <cell r="BK136">
            <v>44253</v>
          </cell>
          <cell r="BL136">
            <v>45495</v>
          </cell>
          <cell r="BM136">
            <v>44196</v>
          </cell>
          <cell r="BN136">
            <v>45166</v>
          </cell>
          <cell r="BO136">
            <v>45382</v>
          </cell>
          <cell r="BP136">
            <v>45016</v>
          </cell>
          <cell r="BQ136">
            <v>43190</v>
          </cell>
          <cell r="BR136">
            <v>45016</v>
          </cell>
          <cell r="BS136">
            <v>43217</v>
          </cell>
          <cell r="BT136">
            <v>46112</v>
          </cell>
          <cell r="BU136">
            <v>45016</v>
          </cell>
          <cell r="BV136">
            <v>45016</v>
          </cell>
          <cell r="BW136">
            <v>44651</v>
          </cell>
          <cell r="BX136">
            <v>45717</v>
          </cell>
          <cell r="BY136">
            <v>42704</v>
          </cell>
          <cell r="BZ136">
            <v>42978</v>
          </cell>
          <cell r="CA136">
            <v>43190</v>
          </cell>
          <cell r="CB136">
            <v>42464</v>
          </cell>
          <cell r="CC136">
            <v>45752</v>
          </cell>
          <cell r="CD136">
            <v>44651</v>
          </cell>
          <cell r="CE136">
            <v>44652</v>
          </cell>
          <cell r="CF136">
            <v>44286</v>
          </cell>
          <cell r="CG136">
            <v>43922</v>
          </cell>
          <cell r="CH136">
            <v>45747</v>
          </cell>
          <cell r="CI136">
            <v>44286</v>
          </cell>
          <cell r="CJ136">
            <v>46843</v>
          </cell>
          <cell r="CK136">
            <v>43555</v>
          </cell>
          <cell r="CL136">
            <v>48304</v>
          </cell>
          <cell r="CM136">
            <v>46843</v>
          </cell>
          <cell r="CN136">
            <v>45291</v>
          </cell>
          <cell r="CO136">
            <v>43921</v>
          </cell>
          <cell r="CP136">
            <v>44651</v>
          </cell>
          <cell r="CQ136">
            <v>44651</v>
          </cell>
          <cell r="CR136">
            <v>43100</v>
          </cell>
          <cell r="CT136">
            <v>45777</v>
          </cell>
          <cell r="CU136">
            <v>46174</v>
          </cell>
          <cell r="CV136">
            <v>47483</v>
          </cell>
          <cell r="CW136">
            <v>44286</v>
          </cell>
          <cell r="CX136">
            <v>42825</v>
          </cell>
          <cell r="CY136">
            <v>45777</v>
          </cell>
          <cell r="CZ136">
            <v>46357</v>
          </cell>
          <cell r="DB136">
            <v>43190</v>
          </cell>
          <cell r="DC136">
            <v>47004</v>
          </cell>
          <cell r="DD136">
            <v>45107</v>
          </cell>
          <cell r="DE136">
            <v>43920</v>
          </cell>
          <cell r="DF136">
            <v>51866</v>
          </cell>
          <cell r="DG136">
            <v>46112</v>
          </cell>
          <cell r="DH136">
            <v>43312</v>
          </cell>
          <cell r="DI136">
            <v>43281</v>
          </cell>
          <cell r="DJ136">
            <v>44316</v>
          </cell>
          <cell r="DK136">
            <v>43190</v>
          </cell>
          <cell r="DL136">
            <v>43679</v>
          </cell>
          <cell r="DM136">
            <v>45777</v>
          </cell>
          <cell r="DN136">
            <v>53052</v>
          </cell>
          <cell r="DO136">
            <v>49399</v>
          </cell>
          <cell r="DP136">
            <v>45016</v>
          </cell>
          <cell r="DQ136">
            <v>45382</v>
          </cell>
          <cell r="DR136">
            <v>49643</v>
          </cell>
          <cell r="DS136">
            <v>43221</v>
          </cell>
          <cell r="DT136">
            <v>49309</v>
          </cell>
          <cell r="DU136">
            <v>42919</v>
          </cell>
          <cell r="DV136">
            <v>43312</v>
          </cell>
          <cell r="DW136">
            <v>64708</v>
          </cell>
          <cell r="DX136">
            <v>45380</v>
          </cell>
          <cell r="DY136">
            <v>45016</v>
          </cell>
          <cell r="DZ136">
            <v>42810</v>
          </cell>
          <cell r="EA136">
            <v>43404</v>
          </cell>
          <cell r="EB136">
            <v>43921</v>
          </cell>
          <cell r="EC136">
            <v>42559</v>
          </cell>
          <cell r="ED136">
            <v>42501</v>
          </cell>
          <cell r="EE136">
            <v>43100</v>
          </cell>
          <cell r="EF136">
            <v>42460</v>
          </cell>
          <cell r="EG136">
            <v>45050</v>
          </cell>
          <cell r="EH136">
            <v>42825</v>
          </cell>
          <cell r="EI136">
            <v>42825</v>
          </cell>
          <cell r="EJ136">
            <v>45747</v>
          </cell>
        </row>
        <row r="137">
          <cell r="B137" t="str">
            <v>Business Case - End Date</v>
          </cell>
          <cell r="C137" t="str">
            <v>Business Case - End Date</v>
          </cell>
          <cell r="D137" t="str">
            <v>Business Case - End Date</v>
          </cell>
          <cell r="E137" t="str">
            <v>Business Case - End Date</v>
          </cell>
          <cell r="F137" t="str">
            <v>Business Case - End Date</v>
          </cell>
          <cell r="G137" t="str">
            <v>Business Case - End Date</v>
          </cell>
          <cell r="H137" t="str">
            <v>Business Case - End Date</v>
          </cell>
          <cell r="I137" t="str">
            <v>Business Case - End Date</v>
          </cell>
          <cell r="J137" t="str">
            <v>Business Case - End Date</v>
          </cell>
          <cell r="K137" t="str">
            <v>Business Case - End Date</v>
          </cell>
          <cell r="L137" t="str">
            <v>Business Case - End Date</v>
          </cell>
          <cell r="M137" t="str">
            <v>Business Case - End Date</v>
          </cell>
          <cell r="N137" t="str">
            <v>Business Case - End Date</v>
          </cell>
          <cell r="O137" t="str">
            <v>Business Case - End Date</v>
          </cell>
          <cell r="P137" t="str">
            <v>Business Case - End Date</v>
          </cell>
          <cell r="Q137" t="str">
            <v>Business Case - End Date</v>
          </cell>
          <cell r="R137" t="str">
            <v>Business Case - End Date</v>
          </cell>
          <cell r="S137" t="str">
            <v>Business Case - End Date</v>
          </cell>
          <cell r="T137" t="str">
            <v>Business Case - End Date</v>
          </cell>
          <cell r="U137" t="str">
            <v>Business Case - End Date</v>
          </cell>
          <cell r="V137" t="str">
            <v>Business Case - End Date</v>
          </cell>
          <cell r="W137" t="str">
            <v>Business Case - End Date</v>
          </cell>
          <cell r="X137" t="str">
            <v>Business Case - End Date</v>
          </cell>
          <cell r="Y137" t="str">
            <v>Business Case - End Date</v>
          </cell>
          <cell r="Z137" t="str">
            <v>Business Case - End Date</v>
          </cell>
          <cell r="AA137" t="str">
            <v>Business Case - End Date</v>
          </cell>
          <cell r="AB137" t="str">
            <v>Business Case - End Date</v>
          </cell>
          <cell r="AC137" t="str">
            <v>Business Case - End Date</v>
          </cell>
          <cell r="AD137" t="str">
            <v>Business Case - End Date</v>
          </cell>
          <cell r="AE137" t="str">
            <v>Business Case - End Date</v>
          </cell>
          <cell r="AF137" t="str">
            <v>Business Case - End Date</v>
          </cell>
          <cell r="AG137" t="str">
            <v>Business Case End Date</v>
          </cell>
          <cell r="AH137" t="str">
            <v>Business Case End Date</v>
          </cell>
          <cell r="AI137" t="str">
            <v>Business Case End Date</v>
          </cell>
          <cell r="AJ137" t="str">
            <v>Business Case End Date</v>
          </cell>
          <cell r="AK137" t="str">
            <v>Business Case End Date</v>
          </cell>
          <cell r="AL137" t="str">
            <v>Business Case End Date</v>
          </cell>
          <cell r="AM137" t="str">
            <v>Business Case End Date</v>
          </cell>
          <cell r="AN137" t="str">
            <v>Business Case End Date</v>
          </cell>
          <cell r="AO137" t="str">
            <v>Business Case End Date</v>
          </cell>
          <cell r="AP137" t="str">
            <v>Business Case End Date</v>
          </cell>
          <cell r="AQ137" t="str">
            <v>Business Case End Date</v>
          </cell>
          <cell r="AR137" t="str">
            <v>Business Case End Date</v>
          </cell>
          <cell r="AS137" t="str">
            <v>Business Case End Date</v>
          </cell>
          <cell r="AT137" t="str">
            <v>Business Case End Date</v>
          </cell>
          <cell r="AU137" t="str">
            <v>Business Case End Date</v>
          </cell>
          <cell r="AV137" t="str">
            <v>Business Case End Date</v>
          </cell>
          <cell r="AW137" t="str">
            <v>Business Case - End Date</v>
          </cell>
          <cell r="AX137" t="str">
            <v>Business Case - End Date</v>
          </cell>
          <cell r="AY137" t="str">
            <v>Business Case - End Date</v>
          </cell>
          <cell r="AZ137" t="str">
            <v>Business Case - End Date</v>
          </cell>
          <cell r="BA137" t="str">
            <v>Business Case - End Date</v>
          </cell>
          <cell r="BB137" t="str">
            <v>Business Case - End Date</v>
          </cell>
          <cell r="BC137" t="str">
            <v>Business Case - End Date</v>
          </cell>
          <cell r="BD137" t="str">
            <v>Business Case - End Date</v>
          </cell>
          <cell r="BE137" t="str">
            <v>Business Case - End Date</v>
          </cell>
          <cell r="BF137" t="str">
            <v>Business Case - End Date</v>
          </cell>
          <cell r="BG137" t="str">
            <v>Business Case - End Date</v>
          </cell>
          <cell r="BH137" t="str">
            <v>Business Case - End Date</v>
          </cell>
          <cell r="BI137" t="str">
            <v>Business Case - End Date</v>
          </cell>
          <cell r="BJ137" t="str">
            <v>Business Case  End Date</v>
          </cell>
          <cell r="BK137" t="str">
            <v>Business Case - End Date</v>
          </cell>
          <cell r="BL137" t="str">
            <v>Business Case - End Date</v>
          </cell>
          <cell r="BM137" t="str">
            <v>Business Case - End Date</v>
          </cell>
          <cell r="BN137" t="str">
            <v>Business Case - End Date</v>
          </cell>
          <cell r="BO137" t="str">
            <v>Business Case - End Date</v>
          </cell>
          <cell r="BP137" t="str">
            <v>Business Case - End Date</v>
          </cell>
          <cell r="BQ137" t="str">
            <v>Business Case - End Date</v>
          </cell>
          <cell r="BR137" t="str">
            <v>Business Case - End Date</v>
          </cell>
          <cell r="BS137" t="str">
            <v>Business Case - End Date</v>
          </cell>
          <cell r="BT137" t="str">
            <v>Business Case - End Date</v>
          </cell>
          <cell r="BU137" t="str">
            <v>Business Case - End Date</v>
          </cell>
          <cell r="BV137" t="str">
            <v>Business Case - End Date</v>
          </cell>
          <cell r="BW137" t="str">
            <v>Business Case - End Date</v>
          </cell>
          <cell r="BX137" t="str">
            <v>Business Case - End Date</v>
          </cell>
          <cell r="BY137" t="str">
            <v>Business Case - End Date</v>
          </cell>
          <cell r="BZ137" t="str">
            <v>Business Case - End Date</v>
          </cell>
          <cell r="CA137" t="str">
            <v>Business Case - End Date</v>
          </cell>
          <cell r="CB137" t="str">
            <v>Business Case - End Date</v>
          </cell>
          <cell r="CC137" t="str">
            <v>Business Case - End Date</v>
          </cell>
          <cell r="CD137" t="str">
            <v>Business Case - End Date</v>
          </cell>
          <cell r="CE137" t="str">
            <v>Business Case - End Date</v>
          </cell>
          <cell r="CF137" t="str">
            <v>Business Case - End Date</v>
          </cell>
          <cell r="CG137" t="str">
            <v>Business Case - End Date</v>
          </cell>
          <cell r="CH137" t="str">
            <v>Business Case - End Date</v>
          </cell>
          <cell r="CI137" t="str">
            <v>Business Case - End Date</v>
          </cell>
          <cell r="CJ137" t="str">
            <v>Business Case - End Date</v>
          </cell>
          <cell r="CK137" t="str">
            <v>Business Case - End Date</v>
          </cell>
          <cell r="CL137" t="str">
            <v>Business Case - End Date</v>
          </cell>
          <cell r="CM137" t="str">
            <v>Business Case - End Date</v>
          </cell>
          <cell r="CN137" t="str">
            <v>Business Case - End Date</v>
          </cell>
          <cell r="CO137" t="str">
            <v>Business Case - End Date</v>
          </cell>
          <cell r="CP137" t="str">
            <v>Business Case - End Date</v>
          </cell>
          <cell r="CQ137" t="str">
            <v>Business Case - End Date</v>
          </cell>
          <cell r="CR137" t="str">
            <v>Business Case - End Date</v>
          </cell>
          <cell r="CS137" t="str">
            <v>Business Case - End Date</v>
          </cell>
          <cell r="CT137" t="str">
            <v>Business Case - End Date</v>
          </cell>
          <cell r="CU137" t="str">
            <v>Business Case - End Date</v>
          </cell>
          <cell r="CV137" t="str">
            <v>Business Case - End Date</v>
          </cell>
          <cell r="CW137" t="str">
            <v>Business Case - End Date</v>
          </cell>
          <cell r="CX137" t="str">
            <v>Business Case - End Date</v>
          </cell>
          <cell r="CY137" t="str">
            <v>Business Case - End Date</v>
          </cell>
          <cell r="CZ137" t="str">
            <v>Business Case - End Date</v>
          </cell>
          <cell r="DA137" t="str">
            <v>Business Case - End Date</v>
          </cell>
          <cell r="DB137" t="str">
            <v>Business Case - End Date</v>
          </cell>
          <cell r="DC137" t="str">
            <v>Business Case - End Date</v>
          </cell>
          <cell r="DD137" t="str">
            <v>Business Case - End Date</v>
          </cell>
          <cell r="DE137" t="str">
            <v>Business Case - End Date</v>
          </cell>
          <cell r="DF137" t="str">
            <v>Business Case - End Date</v>
          </cell>
          <cell r="DG137" t="str">
            <v>Business Case - End Date</v>
          </cell>
          <cell r="DH137" t="str">
            <v>Business Case - End Date</v>
          </cell>
          <cell r="DI137" t="str">
            <v>Business Case - End Date</v>
          </cell>
          <cell r="DJ137" t="str">
            <v>Business Case - End Date</v>
          </cell>
          <cell r="DK137" t="str">
            <v>Business Case - End Date</v>
          </cell>
          <cell r="DL137" t="str">
            <v>Business Case - End Date</v>
          </cell>
          <cell r="DM137" t="str">
            <v>Business Case - End Date</v>
          </cell>
          <cell r="DN137" t="str">
            <v>Business Case - End Date</v>
          </cell>
          <cell r="DO137" t="str">
            <v>Business Case - End Date</v>
          </cell>
          <cell r="DP137" t="str">
            <v>Business Case - End Date</v>
          </cell>
          <cell r="DQ137" t="str">
            <v>Business Case - End Date</v>
          </cell>
          <cell r="DR137" t="str">
            <v>Business Case - End Date</v>
          </cell>
          <cell r="DS137" t="str">
            <v>Business Case - End Date</v>
          </cell>
          <cell r="DT137" t="str">
            <v>Business Case - End Date</v>
          </cell>
          <cell r="DU137" t="str">
            <v>Business Case - End Date</v>
          </cell>
          <cell r="DV137" t="str">
            <v>Business Case - End Date</v>
          </cell>
          <cell r="DW137" t="str">
            <v>Business Case - End Date</v>
          </cell>
          <cell r="DX137" t="str">
            <v>Business Case - End Date</v>
          </cell>
          <cell r="DY137" t="str">
            <v>Business Case - End Date</v>
          </cell>
          <cell r="DZ137" t="str">
            <v>Business Case - End Date</v>
          </cell>
          <cell r="EA137" t="str">
            <v>Business Case - End Date</v>
          </cell>
          <cell r="EB137" t="str">
            <v>Business Case - End Date</v>
          </cell>
          <cell r="EC137" t="str">
            <v>Business Case - End Date</v>
          </cell>
          <cell r="ED137" t="str">
            <v>Business Case - End Date</v>
          </cell>
          <cell r="EE137" t="str">
            <v>Business Case - End Date</v>
          </cell>
          <cell r="EF137" t="str">
            <v>Business Case - End Date</v>
          </cell>
          <cell r="EG137" t="str">
            <v>Business Case - End Date</v>
          </cell>
          <cell r="EH137" t="str">
            <v>Business Case - End Date</v>
          </cell>
          <cell r="EI137" t="str">
            <v>Business Case - End Date</v>
          </cell>
          <cell r="EJ137" t="str">
            <v>Business Case - End Date</v>
          </cell>
        </row>
        <row r="138">
          <cell r="B138" t="str">
            <v>Date of completion of sale of first tranche (Suggested sales period of up to four years from 2016/17 onward for programme of sales)</v>
          </cell>
          <cell r="C138" t="str">
            <v>In the OBC, an analysis period of 10 years through to an end date of 31 January 2027 has been used.</v>
          </cell>
          <cell r="F138" t="str">
            <v>Relates to the closure and sale of the existing National Institute of Medical Research.  End date amended for financial profiling reasons.</v>
          </cell>
          <cell r="J138" t="str">
            <v>The programme business case uses two dates:2021 (in relation to occupation of the hubs) and2023 (completion of the final hub). We considerthe latter to be the more appropriate date to use.</v>
          </cell>
          <cell r="O138" t="str">
            <v xml:space="preserve">As above, datecontingent on Programme Board decision </v>
          </cell>
          <cell r="Q138" t="str">
            <v>No FBC</v>
          </cell>
          <cell r="U138" t="str">
            <v>Business case covers the whole life cost of the project and represents  the estimated cost of designing, constructing and operating the GDF out to the 2130s and only relates to a GDF for legacy waste and waste arising from the existing fleet of nuclear reactors.</v>
          </cell>
          <cell r="V138" t="str">
            <v>End of Contract Period.Contract monitoring and benefit realisation run to this date.</v>
          </cell>
          <cell r="X138" t="str">
            <v>Programme: End of 2016 Impact Assessment</v>
          </cell>
          <cell r="Z138" t="str">
            <v>Approved business case was written and went through Governance prior to Programme Plan rebaselineing activity</v>
          </cell>
          <cell r="AA138" t="str">
            <v>Business Case End Date correspondes to Project Closure date above (2015/25 Asset works).10 year contract from date of award (4 Nov 14). Forecast date now amended to reflect earlier contract award, hence change from original baseline date.</v>
          </cell>
          <cell r="AB138" t="str">
            <v>Construction complete (see above)</v>
          </cell>
          <cell r="AC138" t="str">
            <v>To Note - the project does not have an approved business case, and HMT have confirmed that no additional business case approvals will be required.  Therefore for the purposes of this report, we are proposing to model the costs and benefits of the extended 30 Hrs free childcare entitlement over the current SR period and have suggested a Business Case end date of March 2020.</v>
          </cell>
          <cell r="AD138" t="str">
            <v>Period over which costs and benefits in Business Case ran to 2075/76.Cells do not allow the entry of 31/03/2076 for the baseline and the forecast.</v>
          </cell>
          <cell r="AG138" t="str">
            <v>Aligns to PCF end project date. The project has secured Full Business Case funding for the entire project on  30 June 2016</v>
          </cell>
          <cell r="AH138" t="str">
            <v>Unable to input. 31/03/2083 and 31/12/2083 based on a 60 year assessment period from the date of operation.</v>
          </cell>
          <cell r="AI138" t="str">
            <v>Benefits estimates are based on a 60 year realisation period, so until 2085 or 2086.</v>
          </cell>
          <cell r="AJ138" t="str">
            <v>Benefits calculated using standard 60 year life.</v>
          </cell>
          <cell r="AK138" t="str">
            <v xml:space="preserve">Work on-going to procure external consultants after which a BC refresh will take place </v>
          </cell>
          <cell r="AO138" t="str">
            <v>As per WebTag appraisal Business Case end date is 60 yrs from opening.  Spreadsheet won't accept 2084 date.</v>
          </cell>
          <cell r="AQ138" t="str">
            <v>60 year appraisal period</v>
          </cell>
          <cell r="AV138" t="str">
            <v>It is expected that there will be a business case update every 12 months. The business case is in the process of being updated and final work will be completed in July/Aug 2016, then presented to the PPM CoE for review and the DfT BICC for approval</v>
          </cell>
          <cell r="AY138" t="str">
            <v>The business case covers vaccine provision for the 17/18 flu season.  Vaccine should start being delivered by end September 2017.</v>
          </cell>
          <cell r="BA138" t="str">
            <v>No Business case</v>
          </cell>
          <cell r="BB138" t="str">
            <v xml:space="preserve">An extension FBC has been approved on 11/6/2014 which takes the programme end date to Dec 16. </v>
          </cell>
          <cell r="BD138" t="str">
            <v>Business case funding runs until this date.  Please note this has been corrected as the previous submission erroneuously stated an end date of 01/04/2020 (which is the point at which the programme will transition into a service).</v>
          </cell>
          <cell r="BE138" t="str">
            <v>Date for completion of full rollout as laid out in FBC.  May be delayed subject to discussions between DH and HMT around timetable and format for demonstrating additional benefits of L&amp;D as laid out in conditional approval.</v>
          </cell>
          <cell r="BI138" t="str">
            <v>Business Case approvals reflect a 5 year term plus optional 2 year extended term period, commencing 31/8/2015.</v>
          </cell>
          <cell r="BJ138" t="str">
            <v>End of OBC period</v>
          </cell>
          <cell r="BK138" t="str">
            <v>NHSmail2 Service end date extended to 26/02/2021 as approved by IPMB to preserve 60 months of benefits</v>
          </cell>
          <cell r="BM138" t="str">
            <v>Business case is not yet in place so the end date has not yet been determined. Forecast date likely to change.</v>
          </cell>
          <cell r="BN138" t="str">
            <v>New CL4 lab first occupation.Rebaselined on assumption of an OBC approval at the end of 2015 as opposed to previous assumption of end July 2015.</v>
          </cell>
          <cell r="BP138" t="str">
            <v>see Business Case date for benefits</v>
          </cell>
          <cell r="BT138" t="str">
            <v>Fraud, Error &amp; Debt Programme End date, reflecting indicative end date for DDMS.</v>
          </cell>
          <cell r="BY138" t="str">
            <v>Occupation Date - delayed due to issues with contractor achieveing quality required</v>
          </cell>
          <cell r="BZ138" t="str">
            <v>Gateway 5</v>
          </cell>
          <cell r="CA138" t="str">
            <v>Formal end will depend on timing of the Gate 5 review</v>
          </cell>
          <cell r="CB138" t="str">
            <v>OAB handed back and all staff located in KCS. New ways of working delivered.</v>
          </cell>
          <cell r="CC138" t="str">
            <v>No investment currently required past 2020/21 however efficency savings reported upto 2024/25</v>
          </cell>
          <cell r="CF138" t="str">
            <v>Costs have been forecast to 2020/21</v>
          </cell>
          <cell r="CG138" t="str">
            <v xml:space="preserve">Date reflects planned transition to new sustainment organisation/governance.  Many programme activities will transfer and continue. </v>
          </cell>
          <cell r="CK138" t="str">
            <v>Business case being reviewed at PIC in July</v>
          </cell>
          <cell r="CM138" t="str">
            <v>Business Case End date</v>
          </cell>
          <cell r="CN138" t="str">
            <v>The business case end date is currently 2022/23 which is 10 years from when the programme started.  For the next iteration of the business case we are looking into whether the end date should be extended.</v>
          </cell>
          <cell r="CQ138" t="str">
            <v>Programme Closure</v>
          </cell>
          <cell r="CR138" t="str">
            <v>Delivery Programme Closure</v>
          </cell>
          <cell r="CS138" t="str">
            <v/>
          </cell>
          <cell r="CT138" t="str">
            <v>Programme Closure</v>
          </cell>
          <cell r="CU138" t="str">
            <v>Programme Closure</v>
          </cell>
          <cell r="CV138" t="str">
            <v>Programme Closure</v>
          </cell>
          <cell r="CW138" t="str">
            <v>Programme Closure</v>
          </cell>
          <cell r="CX138" t="str">
            <v>Programme Closure</v>
          </cell>
          <cell r="CY138" t="str">
            <v>Programme Closure</v>
          </cell>
          <cell r="CZ138" t="str">
            <v>Programme Closure</v>
          </cell>
          <cell r="DA138" t="str">
            <v>Programme Closure</v>
          </cell>
          <cell r="DB138" t="str">
            <v>Programme closure</v>
          </cell>
          <cell r="DC138" t="str">
            <v>Programme Closure</v>
          </cell>
          <cell r="DD138" t="str">
            <v>Programme Closure</v>
          </cell>
          <cell r="DE138" t="str">
            <v>Programme Closure</v>
          </cell>
          <cell r="DF138" t="str">
            <v>Future Beyond The Line of Sight (BLOS) Out of Service Date</v>
          </cell>
          <cell r="DG138" t="str">
            <v>Programme Closure</v>
          </cell>
          <cell r="DH138" t="str">
            <v>Programme Closure</v>
          </cell>
          <cell r="DI138" t="str">
            <v>MT Programme Closure</v>
          </cell>
          <cell r="DJ138" t="str">
            <v>Programme Closure</v>
          </cell>
          <cell r="DK138" t="str">
            <v>Programme Closure</v>
          </cell>
          <cell r="DL138" t="str">
            <v>Programme Closure (including scope to extend)</v>
          </cell>
          <cell r="DM138" t="str">
            <v>Programme Closure</v>
          </cell>
          <cell r="DN138" t="str">
            <v>Programme Closure</v>
          </cell>
          <cell r="DO138" t="str">
            <v>Programme Closure</v>
          </cell>
          <cell r="DP138" t="str">
            <v>Programme Closure</v>
          </cell>
          <cell r="DQ138" t="str">
            <v>Completion of  Manufacturing  Phase to achieve Full Operating Capability</v>
          </cell>
          <cell r="DR138" t="str">
            <v>Programme Closure</v>
          </cell>
          <cell r="DS138" t="str">
            <v>Programme Closure</v>
          </cell>
          <cell r="DT138" t="str">
            <v>Programme Closure</v>
          </cell>
          <cell r="DU138" t="str">
            <v>Programme Closure</v>
          </cell>
          <cell r="DV138" t="str">
            <v>Programme closure (AH)</v>
          </cell>
          <cell r="DW138" t="str">
            <v>The business case for the prison is 60 years therefore end date is 2077</v>
          </cell>
          <cell r="DZ138" t="str">
            <v>Date of completion, subject to approval processes.</v>
          </cell>
          <cell r="EB138" t="str">
            <v>Business case to be refreshed on a rolling six monthly basis  (milestone will be re-baselined)</v>
          </cell>
          <cell r="EC138" t="str">
            <v>Full Business Case Approved</v>
          </cell>
          <cell r="EE138" t="str">
            <v>Baselined business case based on NICTS contract ending on 31/12/15. Subsequently, the contract has been extended to 31/12/17</v>
          </cell>
          <cell r="EG138" t="str">
            <v>Governance of FBC was delayed due to delays in the evaluation of final bids.</v>
          </cell>
          <cell r="EI138" t="str">
            <v>The programme is currently drafting a Strategic Outline Programme Business Case covering the current financial year</v>
          </cell>
        </row>
        <row r="139">
          <cell r="C139" t="str">
            <v>Royal Assent</v>
          </cell>
          <cell r="J139" t="str">
            <v>Government Hubs Programme Business Case Approved by HMT (TAP)</v>
          </cell>
          <cell r="N139" t="str">
            <v>Print Contract Award (25%)</v>
          </cell>
          <cell r="U139" t="str">
            <v>Beginning of surface level investigations</v>
          </cell>
          <cell r="W139" t="str">
            <v>Share Transfer.  Sellafield becomes a subsidiary of NDA.</v>
          </cell>
          <cell r="Z139" t="str">
            <v>SM &amp; SI Consultants mobilised</v>
          </cell>
          <cell r="AF139" t="str">
            <v>1 Ministerial Approval of Business Case</v>
          </cell>
          <cell r="BJ139" t="str">
            <v>Starting Gate</v>
          </cell>
          <cell r="BK139" t="str">
            <v>Starting Gate</v>
          </cell>
          <cell r="BM139" t="str">
            <v>Current Investment &amp; Spend Approval end date</v>
          </cell>
          <cell r="BN139" t="str">
            <v>Reciept of full town planning permission</v>
          </cell>
          <cell r="BP139" t="str">
            <v>Original Baseline Start Date</v>
          </cell>
          <cell r="BQ139" t="str">
            <v>Staging of large employers - 100%</v>
          </cell>
          <cell r="BR139" t="str">
            <v>EPR</v>
          </cell>
          <cell r="BS139" t="str">
            <v xml:space="preserve">Level 0 Blueprint (Property list) agreed by ET </v>
          </cell>
          <cell r="BX139" t="str">
            <v>Transition Commences</v>
          </cell>
          <cell r="CL139" t="str">
            <v>Transition complete</v>
          </cell>
          <cell r="DW139" t="str">
            <v>Prison opens</v>
          </cell>
          <cell r="DX139" t="str">
            <v>Azure Tranisition Start</v>
          </cell>
          <cell r="DZ139" t="str">
            <v xml:space="preserve">OJEU Note Issued </v>
          </cell>
          <cell r="EB139" t="str">
            <v>Digitisation of Probabe Service Complete</v>
          </cell>
          <cell r="EC139" t="str">
            <v>CCMS Conference Room Pilots completed</v>
          </cell>
          <cell r="EG139" t="str">
            <v>25% completion - Market engagement, publication of the OJEU notice and launch of the competition</v>
          </cell>
          <cell r="EH139" t="str">
            <v>MS07 Build Complete</v>
          </cell>
        </row>
        <row r="140">
          <cell r="C140">
            <v>42047</v>
          </cell>
          <cell r="J140">
            <v>42464</v>
          </cell>
          <cell r="N140">
            <v>42276</v>
          </cell>
          <cell r="U140">
            <v>44926</v>
          </cell>
          <cell r="W140">
            <v>42461</v>
          </cell>
          <cell r="Z140">
            <v>42636</v>
          </cell>
          <cell r="AF140">
            <v>40816</v>
          </cell>
          <cell r="BM140">
            <v>42643</v>
          </cell>
          <cell r="BN140">
            <v>42368</v>
          </cell>
          <cell r="BP140">
            <v>42064</v>
          </cell>
          <cell r="BQ140">
            <v>41698</v>
          </cell>
          <cell r="BR140">
            <v>42735</v>
          </cell>
          <cell r="BS140">
            <v>42401</v>
          </cell>
          <cell r="BX140">
            <v>42515</v>
          </cell>
          <cell r="CL140">
            <v>43830</v>
          </cell>
          <cell r="DW140">
            <v>42793</v>
          </cell>
          <cell r="DX140">
            <v>42582</v>
          </cell>
          <cell r="DZ140">
            <v>42558</v>
          </cell>
          <cell r="EB140">
            <v>42825</v>
          </cell>
          <cell r="EC140">
            <v>40641</v>
          </cell>
          <cell r="EG140">
            <v>41761</v>
          </cell>
          <cell r="EH140">
            <v>42590</v>
          </cell>
        </row>
        <row r="141">
          <cell r="Z141">
            <v>42604</v>
          </cell>
          <cell r="BN141">
            <v>43159</v>
          </cell>
        </row>
        <row r="142">
          <cell r="C142">
            <v>42047</v>
          </cell>
          <cell r="J142">
            <v>42464</v>
          </cell>
          <cell r="N142">
            <v>42242</v>
          </cell>
          <cell r="U142">
            <v>44926</v>
          </cell>
          <cell r="W142">
            <v>42461</v>
          </cell>
          <cell r="Z142">
            <v>42614</v>
          </cell>
          <cell r="AF142">
            <v>40816</v>
          </cell>
          <cell r="BM142">
            <v>42643</v>
          </cell>
          <cell r="BN142">
            <v>43159</v>
          </cell>
          <cell r="BP142">
            <v>42064</v>
          </cell>
          <cell r="BQ142">
            <v>41698</v>
          </cell>
          <cell r="BR142">
            <v>42735</v>
          </cell>
          <cell r="BS142">
            <v>42401</v>
          </cell>
          <cell r="BX142">
            <v>42515</v>
          </cell>
          <cell r="CL142">
            <v>43830</v>
          </cell>
          <cell r="DW142">
            <v>42793</v>
          </cell>
          <cell r="DX142">
            <v>42582</v>
          </cell>
          <cell r="DZ142">
            <v>42558</v>
          </cell>
          <cell r="EB142">
            <v>42825</v>
          </cell>
          <cell r="EC142">
            <v>40641</v>
          </cell>
          <cell r="EG142">
            <v>41761</v>
          </cell>
          <cell r="EH142">
            <v>42590</v>
          </cell>
        </row>
        <row r="143">
          <cell r="C143" t="str">
            <v>Project</v>
          </cell>
          <cell r="J143" t="str">
            <v>Project</v>
          </cell>
          <cell r="N143" t="str">
            <v xml:space="preserve">Other </v>
          </cell>
          <cell r="U143" t="str">
            <v>Project</v>
          </cell>
          <cell r="W143" t="str">
            <v>Project</v>
          </cell>
          <cell r="Z143" t="str">
            <v>Project</v>
          </cell>
          <cell r="AF143" t="str">
            <v>Project</v>
          </cell>
          <cell r="AX143" t="str">
            <v>Assurance - MPA other</v>
          </cell>
          <cell r="BJ143" t="str">
            <v>Assurance - MPA Starting Gate</v>
          </cell>
          <cell r="BK143" t="str">
            <v>Assurance - Other</v>
          </cell>
          <cell r="BM143" t="str">
            <v xml:space="preserve">Other </v>
          </cell>
          <cell r="BN143" t="str">
            <v>Project</v>
          </cell>
          <cell r="BQ143" t="str">
            <v>Project</v>
          </cell>
          <cell r="BR143" t="str">
            <v>Project</v>
          </cell>
          <cell r="BS143" t="str">
            <v>Approval - Departmental</v>
          </cell>
          <cell r="BX143" t="str">
            <v>Project</v>
          </cell>
          <cell r="CL143" t="str">
            <v>Project</v>
          </cell>
          <cell r="DW143" t="str">
            <v>Project</v>
          </cell>
          <cell r="DX143" t="str">
            <v>Project</v>
          </cell>
          <cell r="DZ143" t="str">
            <v>Procurement</v>
          </cell>
          <cell r="EB143" t="str">
            <v>Project</v>
          </cell>
          <cell r="EC143" t="str">
            <v>Project</v>
          </cell>
          <cell r="EH143" t="str">
            <v>Project</v>
          </cell>
        </row>
        <row r="144">
          <cell r="J144" t="str">
            <v>Approved</v>
          </cell>
          <cell r="Z144" t="str">
            <v>Delivery Board agreement that engagement should start in Sep</v>
          </cell>
          <cell r="BJ144" t="str">
            <v>Not undertaken at the time</v>
          </cell>
          <cell r="BK144" t="str">
            <v>Not undertaken at the time</v>
          </cell>
          <cell r="BM144" t="str">
            <v xml:space="preserve">This is the end of the current investment justification </v>
          </cell>
          <cell r="BN144" t="str">
            <v>Town planning process extended to allow for new Localism act which requires formal public engagement process. This is not a precise/known requirement as the act is still being tested through individual cases in court. Budgetary approval was delayed by one month, hence critical path is pushed out.  25%</v>
          </cell>
          <cell r="BR144" t="str">
            <v>40% complete</v>
          </cell>
          <cell r="BX144">
            <v>0.25</v>
          </cell>
          <cell r="EG144" t="str">
            <v>Market engagement, publication of the OJEU notice and launch of the competition were key project milestones achieved by this date</v>
          </cell>
        </row>
        <row r="145">
          <cell r="C145" t="str">
            <v>Phase 1 Complete</v>
          </cell>
          <cell r="J145" t="str">
            <v>Full Programme team in place</v>
          </cell>
          <cell r="K145" t="str">
            <v>ISSC1 Go Live</v>
          </cell>
          <cell r="N145" t="str">
            <v>Go - Live of services under CGI Extension, PSN S, PSN C and Print Contracts 50%</v>
          </cell>
          <cell r="U145" t="str">
            <v>Beginning of construction</v>
          </cell>
          <cell r="Z145" t="str">
            <v>Initial Operating Capability in Place</v>
          </cell>
          <cell r="AF145" t="str">
            <v xml:space="preserve">2 Airport Contract Signed </v>
          </cell>
          <cell r="BJ145" t="str">
            <v>PVR</v>
          </cell>
          <cell r="BP145" t="str">
            <v>Original Baseline Project Closure (End Date)</v>
          </cell>
          <cell r="BQ145" t="str">
            <v>Staging of medium employers - 100%</v>
          </cell>
          <cell r="BS145" t="str">
            <v>Estates Target Operating Model agreed</v>
          </cell>
          <cell r="BX145" t="str">
            <v>Transition Complete</v>
          </cell>
          <cell r="CL145" t="str">
            <v>US/MS Design Baselined</v>
          </cell>
          <cell r="DW145" t="str">
            <v xml:space="preserve">Industries contract award </v>
          </cell>
          <cell r="DX145" t="str">
            <v>Azure Tranisition Complete</v>
          </cell>
          <cell r="DZ145" t="str">
            <v>Invitation To Tender</v>
          </cell>
          <cell r="EA145" t="str">
            <v>SIAM Contract Award</v>
          </cell>
          <cell r="EB145" t="str">
            <v xml:space="preserve">Digital portal for streamlining the Social Security and Child Support Tribunal process </v>
          </cell>
          <cell r="EC145" t="str">
            <v>Rollout Strategy Produced</v>
          </cell>
          <cell r="ED145" t="str">
            <v>Open Crime Contract ConsultationOpen Crime Contract Consultation</v>
          </cell>
          <cell r="EG145" t="str">
            <v>50% completion - ITPD documen release, dialogue sessions with bidders, submission and evaluation of bids and contract award</v>
          </cell>
          <cell r="EH145" t="str">
            <v>MS13 Cutover</v>
          </cell>
        </row>
        <row r="146">
          <cell r="C146">
            <v>43325</v>
          </cell>
          <cell r="J146">
            <v>42643</v>
          </cell>
          <cell r="K146">
            <v>41426</v>
          </cell>
          <cell r="N146">
            <v>42339</v>
          </cell>
          <cell r="U146">
            <v>48579</v>
          </cell>
          <cell r="Z146">
            <v>42681</v>
          </cell>
          <cell r="AF146">
            <v>40847</v>
          </cell>
          <cell r="BP146">
            <v>42825</v>
          </cell>
          <cell r="BQ146">
            <v>42124</v>
          </cell>
          <cell r="BS146">
            <v>42480</v>
          </cell>
          <cell r="BX146" t="str">
            <v>30/06/2018</v>
          </cell>
          <cell r="CL146">
            <v>42499</v>
          </cell>
          <cell r="DW146">
            <v>42825</v>
          </cell>
          <cell r="DX146">
            <v>42735</v>
          </cell>
          <cell r="DZ146">
            <v>42613</v>
          </cell>
          <cell r="EA146">
            <v>41305</v>
          </cell>
          <cell r="EB146">
            <v>43190</v>
          </cell>
          <cell r="EC146">
            <v>40682</v>
          </cell>
          <cell r="ED146">
            <v>42441</v>
          </cell>
          <cell r="EG146">
            <v>42615</v>
          </cell>
          <cell r="EH146">
            <v>42695</v>
          </cell>
        </row>
        <row r="147">
          <cell r="J147">
            <v>42825</v>
          </cell>
          <cell r="EA147">
            <v>41519</v>
          </cell>
        </row>
        <row r="148">
          <cell r="C148">
            <v>43325</v>
          </cell>
          <cell r="J148">
            <v>42643</v>
          </cell>
          <cell r="K148">
            <v>41430</v>
          </cell>
          <cell r="N148">
            <v>42339</v>
          </cell>
          <cell r="U148">
            <v>48579</v>
          </cell>
          <cell r="Z148">
            <v>42681</v>
          </cell>
          <cell r="AF148">
            <v>40847</v>
          </cell>
          <cell r="BP148">
            <v>42825</v>
          </cell>
          <cell r="BQ148">
            <v>42124</v>
          </cell>
          <cell r="BS148">
            <v>42480</v>
          </cell>
          <cell r="BX148" t="str">
            <v>30/06/2018</v>
          </cell>
          <cell r="CL148">
            <v>42499</v>
          </cell>
          <cell r="DW148">
            <v>42825</v>
          </cell>
          <cell r="DX148">
            <v>42735</v>
          </cell>
          <cell r="DZ148">
            <v>42613</v>
          </cell>
          <cell r="EA148">
            <v>41519</v>
          </cell>
          <cell r="EB148">
            <v>43190</v>
          </cell>
          <cell r="EC148">
            <v>40682</v>
          </cell>
          <cell r="ED148">
            <v>42441</v>
          </cell>
          <cell r="EG148">
            <v>42615</v>
          </cell>
          <cell r="EH148">
            <v>42695</v>
          </cell>
        </row>
        <row r="149">
          <cell r="C149" t="str">
            <v>Project</v>
          </cell>
          <cell r="J149" t="str">
            <v>Project</v>
          </cell>
          <cell r="K149" t="str">
            <v>Project</v>
          </cell>
          <cell r="U149" t="str">
            <v>Project</v>
          </cell>
          <cell r="Z149" t="str">
            <v>Project</v>
          </cell>
          <cell r="AF149" t="str">
            <v>Project</v>
          </cell>
          <cell r="BJ149" t="str">
            <v>Assurance - Project Validation Review (PVR)</v>
          </cell>
          <cell r="BQ149" t="str">
            <v>Project</v>
          </cell>
          <cell r="BS149" t="str">
            <v>Approval - Departmental</v>
          </cell>
          <cell r="BX149" t="str">
            <v>Project</v>
          </cell>
          <cell r="CL149" t="str">
            <v>Project</v>
          </cell>
          <cell r="DW149" t="str">
            <v>Project</v>
          </cell>
          <cell r="DX149" t="str">
            <v>Project</v>
          </cell>
          <cell r="DZ149" t="str">
            <v>Procurement</v>
          </cell>
          <cell r="EA149" t="str">
            <v>Approval - HMT Other</v>
          </cell>
          <cell r="EB149" t="str">
            <v>Project</v>
          </cell>
          <cell r="EC149" t="str">
            <v>Project</v>
          </cell>
          <cell r="ED149" t="str">
            <v xml:space="preserve">Other </v>
          </cell>
          <cell r="EH149" t="str">
            <v>Project</v>
          </cell>
        </row>
        <row r="150">
          <cell r="J150" t="str">
            <v>Delays in budget and HR approval and challenges faced to recruit Property Professionals have held up programme team assembly. Rebaselining has taken place accordingly. Taken views from Experts such as National Proprety Advisors to rebaseline programme Plan and working through approval roadmap to ensure realistic timings.</v>
          </cell>
          <cell r="BJ150" t="str">
            <v>Not undertaken at the time</v>
          </cell>
          <cell r="BX150">
            <v>0.5</v>
          </cell>
          <cell r="EA150" t="str">
            <v>Slippage due to complex contract negotiations</v>
          </cell>
          <cell r="EG150" t="str">
            <v>ITPD documen release, dialogue sessions with bidders, submission and evaluation of bids and contract award were key milestones achieved by this date</v>
          </cell>
        </row>
        <row r="151">
          <cell r="C151" t="str">
            <v>Phase 2 Complete</v>
          </cell>
          <cell r="J151" t="str">
            <v>Tranche 1 Development Activities Complete</v>
          </cell>
          <cell r="K151" t="str">
            <v>ISSC1 Contract Novation</v>
          </cell>
          <cell r="N151" t="str">
            <v>75% Deployment of new Print Solution to entire CPS estate</v>
          </cell>
          <cell r="U151" t="str">
            <v>First emplacement of legacy radioactive waste</v>
          </cell>
          <cell r="Z151" t="str">
            <v>Service Desk Available</v>
          </cell>
          <cell r="AF151" t="str">
            <v>3 Compete Construction Facilities</v>
          </cell>
          <cell r="AX151" t="str">
            <v xml:space="preserve">PAR Gateway Review </v>
          </cell>
          <cell r="BN151" t="str">
            <v>Construction/enabling to start</v>
          </cell>
          <cell r="BP151" t="str">
            <v>Original Baseline Business Case End Date</v>
          </cell>
          <cell r="BQ151" t="str">
            <v>Staging of small/micro/new employers - 10%</v>
          </cell>
          <cell r="BS151" t="str">
            <v xml:space="preserve">L1 design OED handed to delivery </v>
          </cell>
          <cell r="BX151" t="str">
            <v>Managed Migration (JSA/IB/HB) Concludes</v>
          </cell>
          <cell r="CL151" t="str">
            <v>US Network Approval Testing Service  (NATS) available</v>
          </cell>
          <cell r="DW151" t="str">
            <v>Phase 2 - section handover of prison</v>
          </cell>
          <cell r="DX151" t="str">
            <v>IDAM MVP Complete</v>
          </cell>
          <cell r="DZ151" t="str">
            <v>Award Recommendation</v>
          </cell>
          <cell r="EA151" t="str">
            <v>Networks VVI Contract Award</v>
          </cell>
          <cell r="EB151" t="str">
            <v>Civil, Family, Tribunal Wi-Fi delivered in hearing centres (National roll-out)</v>
          </cell>
          <cell r="EC151" t="str">
            <v>IDP Rollout Roadmap produced</v>
          </cell>
          <cell r="ED151" t="str">
            <v>Launch 8 week consultation - Transforming Legal Aid</v>
          </cell>
          <cell r="EG151" t="str">
            <v xml:space="preserve">75% completion - Mobilisation and transition </v>
          </cell>
          <cell r="EH151" t="str">
            <v>MS17 Post Go Live</v>
          </cell>
        </row>
        <row r="152">
          <cell r="C152">
            <v>45247</v>
          </cell>
          <cell r="J152">
            <v>42735</v>
          </cell>
          <cell r="K152">
            <v>41456</v>
          </cell>
          <cell r="N152">
            <v>42401</v>
          </cell>
          <cell r="U152">
            <v>51501</v>
          </cell>
          <cell r="Z152">
            <v>42919</v>
          </cell>
          <cell r="AF152">
            <v>41061</v>
          </cell>
          <cell r="AX152">
            <v>42040</v>
          </cell>
          <cell r="BN152">
            <v>42552</v>
          </cell>
          <cell r="BP152">
            <v>44651</v>
          </cell>
          <cell r="BQ152">
            <v>43159</v>
          </cell>
          <cell r="BS152">
            <v>42521</v>
          </cell>
          <cell r="BX152">
            <v>44012</v>
          </cell>
          <cell r="CL152">
            <v>42591</v>
          </cell>
          <cell r="DW152">
            <v>42853</v>
          </cell>
          <cell r="DX152">
            <v>42582</v>
          </cell>
          <cell r="DZ152">
            <v>42752</v>
          </cell>
          <cell r="EA152">
            <v>41501</v>
          </cell>
          <cell r="EB152">
            <v>42884</v>
          </cell>
          <cell r="EC152">
            <v>40694</v>
          </cell>
          <cell r="ED152">
            <v>41383</v>
          </cell>
          <cell r="EG152">
            <v>42495</v>
          </cell>
          <cell r="EH152">
            <v>42748</v>
          </cell>
        </row>
        <row r="153">
          <cell r="Z153">
            <v>42947</v>
          </cell>
          <cell r="BN153" t="str">
            <v xml:space="preserve"> 01/07/2018</v>
          </cell>
          <cell r="EA153">
            <v>41649</v>
          </cell>
        </row>
        <row r="154">
          <cell r="C154">
            <v>45247</v>
          </cell>
          <cell r="J154">
            <v>42735</v>
          </cell>
          <cell r="K154">
            <v>41566</v>
          </cell>
          <cell r="N154">
            <v>42555</v>
          </cell>
          <cell r="U154">
            <v>51501</v>
          </cell>
          <cell r="Z154">
            <v>42947</v>
          </cell>
          <cell r="AF154">
            <v>41061</v>
          </cell>
          <cell r="AX154">
            <v>42040</v>
          </cell>
          <cell r="BN154" t="str">
            <v xml:space="preserve"> 01/07/2018</v>
          </cell>
          <cell r="BP154">
            <v>44651</v>
          </cell>
          <cell r="BQ154">
            <v>43159</v>
          </cell>
          <cell r="BS154">
            <v>42521</v>
          </cell>
          <cell r="BX154">
            <v>44012</v>
          </cell>
          <cell r="CL154">
            <v>42591</v>
          </cell>
          <cell r="DW154">
            <v>42853</v>
          </cell>
          <cell r="DX154">
            <v>42582</v>
          </cell>
          <cell r="DZ154">
            <v>42752</v>
          </cell>
          <cell r="EA154">
            <v>41649</v>
          </cell>
          <cell r="EB154">
            <v>42884</v>
          </cell>
          <cell r="EC154">
            <v>40694</v>
          </cell>
          <cell r="ED154">
            <v>41383</v>
          </cell>
          <cell r="EG154">
            <v>42495</v>
          </cell>
          <cell r="EH154">
            <v>42748</v>
          </cell>
        </row>
        <row r="155">
          <cell r="C155" t="str">
            <v>Project</v>
          </cell>
          <cell r="J155" t="str">
            <v>Project</v>
          </cell>
          <cell r="K155" t="str">
            <v>Project</v>
          </cell>
          <cell r="U155" t="str">
            <v>Project</v>
          </cell>
          <cell r="Z155" t="str">
            <v>Project</v>
          </cell>
          <cell r="AF155" t="str">
            <v>Project</v>
          </cell>
          <cell r="AX155" t="str">
            <v>Assurance - MPA PAR</v>
          </cell>
          <cell r="BN155" t="str">
            <v>Project</v>
          </cell>
          <cell r="BQ155" t="str">
            <v>Project</v>
          </cell>
          <cell r="BS155" t="str">
            <v xml:space="preserve">Other </v>
          </cell>
          <cell r="BX155" t="str">
            <v>Project</v>
          </cell>
          <cell r="CL155" t="str">
            <v>Project</v>
          </cell>
          <cell r="DW155" t="str">
            <v>Project</v>
          </cell>
          <cell r="DX155" t="str">
            <v>Project</v>
          </cell>
          <cell r="DZ155" t="str">
            <v>Procurement</v>
          </cell>
          <cell r="EA155" t="str">
            <v>Approval - HMT Other</v>
          </cell>
          <cell r="EB155" t="str">
            <v>Project</v>
          </cell>
          <cell r="EC155" t="str">
            <v>Project</v>
          </cell>
          <cell r="ED155" t="str">
            <v xml:space="preserve">Other </v>
          </cell>
          <cell r="EH155" t="str">
            <v>Project</v>
          </cell>
        </row>
        <row r="156">
          <cell r="J156" t="str">
            <v xml:space="preserve">On track - Reviewed delivery milestones to include the Main Case approval points by tranches because Locality projects delivery commence only after the Business Cases to sign the lease have been approved by HMT.  </v>
          </cell>
          <cell r="Z156" t="str">
            <v>Rebaselined as part of 'Baseline 2'</v>
          </cell>
          <cell r="AX156" t="str">
            <v>Programme Assurance Review has been completed from 3-5 February 2015.</v>
          </cell>
          <cell r="BN156" t="str">
            <v>Subject to agreement on FBC approval and risk appetite 25%</v>
          </cell>
          <cell r="BX156">
            <v>0.75</v>
          </cell>
          <cell r="DW156" t="str">
            <v>Section one includes everything needed to operate the prsion with two of three houseblocks (accomodating 1404 men at full capacity)</v>
          </cell>
          <cell r="EA156" t="str">
            <v>Slippage due to complex contract negotiations</v>
          </cell>
          <cell r="EG156" t="str">
            <v>Mobilisation and transition milestones were achieved by this date leading to service commencement.</v>
          </cell>
        </row>
        <row r="157">
          <cell r="B157" t="str">
            <v>HMT PBC(Please provide version in notes)</v>
          </cell>
          <cell r="C157" t="str">
            <v>HMT PBC(Please provide version in notes)</v>
          </cell>
          <cell r="D157" t="str">
            <v>HMT PBC(Please provide version in notes)</v>
          </cell>
          <cell r="E157" t="str">
            <v>HMT PBC(Please provide version in notes)</v>
          </cell>
          <cell r="F157" t="str">
            <v>HMT PBC(Please provide version in notes)</v>
          </cell>
          <cell r="G157" t="str">
            <v>HMT PBC(Please provide version in notes)</v>
          </cell>
          <cell r="H157" t="str">
            <v>HMT PBC(Please provide version in notes)</v>
          </cell>
          <cell r="I157" t="str">
            <v>HMT PBC(Please provide version in notes)</v>
          </cell>
          <cell r="J157" t="str">
            <v>HMT PBC(Please provide version in notes)</v>
          </cell>
          <cell r="K157" t="str">
            <v>HMT PBC(Please provide version in notes)</v>
          </cell>
          <cell r="L157" t="str">
            <v>HMT PBC(Please provide version in notes)</v>
          </cell>
          <cell r="M157" t="str">
            <v>HMT PBC(Please provide version in notes)</v>
          </cell>
          <cell r="N157" t="str">
            <v>HMT PBC(Please provide version in notes)</v>
          </cell>
          <cell r="O157" t="str">
            <v>HMT PBC(Please provide version in notes)</v>
          </cell>
          <cell r="P157" t="str">
            <v>HMT PBC(Please provide version in notes)</v>
          </cell>
          <cell r="Q157" t="str">
            <v>HMT PBC(Please provide version in notes)</v>
          </cell>
          <cell r="R157" t="str">
            <v>HMT PBC(Please provide version in notes)</v>
          </cell>
          <cell r="S157" t="str">
            <v>HMT PBC(Please provide version in notes)</v>
          </cell>
          <cell r="T157" t="str">
            <v>HMT PBC(Please provide version in notes)</v>
          </cell>
          <cell r="U157" t="str">
            <v>HMT PBC(Please provide version in notes)</v>
          </cell>
          <cell r="V157" t="str">
            <v>HMT PBC(Please provide version in notes)</v>
          </cell>
          <cell r="W157" t="str">
            <v>HMT PBC(Please provide version in notes)</v>
          </cell>
          <cell r="X157" t="str">
            <v>HMT PBC(Please provide version in notes)</v>
          </cell>
          <cell r="Y157" t="str">
            <v>HMT PBC(Please provide version in notes)</v>
          </cell>
          <cell r="Z157" t="str">
            <v>HMT PBC(Please provide version in notes)</v>
          </cell>
          <cell r="AA157" t="str">
            <v>HMT PBC(Please provide version in notes)</v>
          </cell>
          <cell r="AB157" t="str">
            <v>HMT PBC(Please provide version in notes)</v>
          </cell>
          <cell r="AC157" t="str">
            <v>HMT PBC(Please provide version in notes)</v>
          </cell>
          <cell r="AD157" t="str">
            <v>HMT PBC(Please provide version in notes)</v>
          </cell>
          <cell r="AE157" t="str">
            <v>HMT PBC(Please provide version in notes)</v>
          </cell>
          <cell r="AF157" t="str">
            <v>HMT PBC(Please provide version in notes)</v>
          </cell>
          <cell r="AW157" t="str">
            <v>HMT PBC(Please provide version in notes)</v>
          </cell>
          <cell r="AX157" t="str">
            <v>HMT PBC(Please provide version in notes)</v>
          </cell>
          <cell r="AY157" t="str">
            <v>HMT PBC(Please provide version in notes)</v>
          </cell>
          <cell r="AZ157" t="str">
            <v>HMT PBC(Please provide version in notes)</v>
          </cell>
          <cell r="BA157" t="str">
            <v>HMT PBC(Please provide version in notes)</v>
          </cell>
          <cell r="BB157" t="str">
            <v>HMT PBC(Please provide version in notes)</v>
          </cell>
          <cell r="BC157" t="str">
            <v>HMT PBC(Please provide version in notes)</v>
          </cell>
          <cell r="BD157" t="str">
            <v>HMT PBC(Please provide version in notes)</v>
          </cell>
          <cell r="BE157" t="str">
            <v>HMT PBC(Please provide version in notes)</v>
          </cell>
          <cell r="BF157" t="str">
            <v>HMT PBC(Please provide version in notes)</v>
          </cell>
          <cell r="BG157" t="str">
            <v>HMT PBC(Please provide version in notes)</v>
          </cell>
          <cell r="BH157" t="str">
            <v>HMT PBC(Please provide version in notes)</v>
          </cell>
          <cell r="BI157" t="str">
            <v>HMT PBC(Please provide version in notes)</v>
          </cell>
          <cell r="BJ157" t="str">
            <v>HMT PBC
(Please provide version in notes)</v>
          </cell>
          <cell r="BK157" t="str">
            <v>HMT PBC(Please provide version in notes)</v>
          </cell>
          <cell r="BL157" t="str">
            <v>HMT PBC(Please provide version in notes)</v>
          </cell>
          <cell r="BM157" t="str">
            <v>HMT PBC(Please provide version in notes)</v>
          </cell>
          <cell r="BN157" t="str">
            <v>HMT PBC(Please provide version in notes)</v>
          </cell>
          <cell r="BO157" t="str">
            <v>HMT PBC(Please provide version in notes)</v>
          </cell>
          <cell r="BP157" t="str">
            <v>HMT PBC(Please provide version in notes)</v>
          </cell>
          <cell r="BQ157" t="str">
            <v>HMT PBC(Please provide version in notes)</v>
          </cell>
          <cell r="BR157" t="str">
            <v>HMT PBC(Please provide version in notes)</v>
          </cell>
          <cell r="BS157" t="str">
            <v>HMT PBC(Please provide version in notes)</v>
          </cell>
          <cell r="BT157" t="str">
            <v>HMT PBC(Please provide version in notes)</v>
          </cell>
          <cell r="BU157" t="str">
            <v>HMT PBC(Please provide version in notes)</v>
          </cell>
          <cell r="BV157" t="str">
            <v>HMT PBC(Please provide version in notes)</v>
          </cell>
          <cell r="BW157" t="str">
            <v>HMT PBC(Please provide version in notes)</v>
          </cell>
          <cell r="BX157" t="str">
            <v>HMT PBC(Please provide version in notes)</v>
          </cell>
          <cell r="BY157" t="str">
            <v>HMT PBC(Please provide version in notes)</v>
          </cell>
          <cell r="BZ157" t="str">
            <v>HMT PBC(Please provide version in notes)</v>
          </cell>
          <cell r="CA157" t="str">
            <v>HMT PBC(Please provide version in notes)</v>
          </cell>
          <cell r="CB157" t="str">
            <v>HMT PBC(Please provide version in notes)</v>
          </cell>
          <cell r="CC157" t="str">
            <v>HMT PBC(Please provide version in notes)</v>
          </cell>
          <cell r="CD157" t="str">
            <v>HMT PBC(Please provide version in notes)</v>
          </cell>
          <cell r="CE157" t="str">
            <v>HMT PBC(Please provide version in notes)</v>
          </cell>
          <cell r="CF157" t="str">
            <v>HMT PBC(Please provide version in notes)</v>
          </cell>
          <cell r="CG157" t="str">
            <v>HMT PBC(Please provide version in notes)</v>
          </cell>
          <cell r="CH157" t="str">
            <v>HMT PBC(Please provide version in notes)</v>
          </cell>
          <cell r="CI157" t="str">
            <v>HMT PBC(Please provide version in notes)</v>
          </cell>
          <cell r="CJ157" t="str">
            <v>HMT PBC(Please provide version in notes)</v>
          </cell>
          <cell r="CK157" t="str">
            <v>HMT PBC(Please provide version in notes)</v>
          </cell>
          <cell r="CL157" t="str">
            <v>HMT PBC(Please provide version in notes)</v>
          </cell>
          <cell r="CM157" t="str">
            <v>HMT PBC(Please provide version in notes)</v>
          </cell>
          <cell r="CN157" t="str">
            <v>HMT PBC(Please provide version in notes)</v>
          </cell>
          <cell r="CO157" t="str">
            <v>HMT PBC(Please provide version in notes)</v>
          </cell>
          <cell r="CP157" t="str">
            <v>HMT PBC(Please provide version in notes)</v>
          </cell>
          <cell r="DW157" t="str">
            <v>HMT PBC(Please provide version in notes)</v>
          </cell>
          <cell r="DX157" t="str">
            <v>HMT PBC(Please provide version in notes)</v>
          </cell>
          <cell r="DY157" t="str">
            <v>HMT PBC(Please provide version in notes)</v>
          </cell>
          <cell r="DZ157" t="str">
            <v>HMT PBC(Please provide version in notes)</v>
          </cell>
          <cell r="EA157" t="str">
            <v>HMT PBC(Please provide version in notes)</v>
          </cell>
          <cell r="EB157" t="str">
            <v>HMT PBC(Please provide version in notes)</v>
          </cell>
          <cell r="EC157" t="str">
            <v>HMT PBC(Please provide version in notes)</v>
          </cell>
          <cell r="ED157" t="str">
            <v>HMT PBC(Please provide version in notes)</v>
          </cell>
          <cell r="EE157" t="str">
            <v>HMT PBC(Please provide version in notes)</v>
          </cell>
          <cell r="EF157" t="str">
            <v>HMT PBC(Please provide version in notes)</v>
          </cell>
          <cell r="EG157" t="str">
            <v>HMT PBC(Please provide version in notes)</v>
          </cell>
          <cell r="EH157" t="str">
            <v>HMT PBC(Please provide version in notes)</v>
          </cell>
          <cell r="EI157" t="str">
            <v>HMT PBC(Please provide version in notes)</v>
          </cell>
          <cell r="EJ157" t="str">
            <v>HMT PBC(Please provide version in notes)</v>
          </cell>
        </row>
        <row r="158">
          <cell r="I158">
            <v>42795</v>
          </cell>
          <cell r="J158">
            <v>42286</v>
          </cell>
          <cell r="M158">
            <v>42464</v>
          </cell>
          <cell r="P158">
            <v>42548</v>
          </cell>
          <cell r="Z158">
            <v>42551</v>
          </cell>
          <cell r="AX158">
            <v>41993</v>
          </cell>
          <cell r="BD158">
            <v>42062</v>
          </cell>
          <cell r="BF158">
            <v>42572</v>
          </cell>
          <cell r="BL158">
            <v>42578</v>
          </cell>
          <cell r="BM158">
            <v>42674</v>
          </cell>
          <cell r="BO158">
            <v>42466</v>
          </cell>
          <cell r="CG158">
            <v>42495</v>
          </cell>
          <cell r="CI158">
            <v>42418</v>
          </cell>
          <cell r="CJ158">
            <v>42320</v>
          </cell>
          <cell r="CM158">
            <v>42613</v>
          </cell>
          <cell r="CN158">
            <v>42094</v>
          </cell>
          <cell r="CO158">
            <v>42670</v>
          </cell>
          <cell r="CP158">
            <v>42551</v>
          </cell>
          <cell r="DX158">
            <v>41578</v>
          </cell>
          <cell r="DY158">
            <v>41891</v>
          </cell>
          <cell r="EB158">
            <v>42205</v>
          </cell>
          <cell r="EI158">
            <v>42521</v>
          </cell>
          <cell r="EJ158">
            <v>42490</v>
          </cell>
        </row>
        <row r="159">
          <cell r="I159">
            <v>42333</v>
          </cell>
          <cell r="AX159">
            <v>42118</v>
          </cell>
          <cell r="BM159">
            <v>42735</v>
          </cell>
          <cell r="BO159">
            <v>42535</v>
          </cell>
          <cell r="CJ159">
            <v>42334</v>
          </cell>
          <cell r="DX159">
            <v>41626</v>
          </cell>
        </row>
        <row r="160">
          <cell r="I160">
            <v>42795</v>
          </cell>
          <cell r="J160">
            <v>42286</v>
          </cell>
          <cell r="M160">
            <v>42464</v>
          </cell>
          <cell r="P160">
            <v>42548</v>
          </cell>
          <cell r="Z160">
            <v>42584</v>
          </cell>
          <cell r="AX160">
            <v>42521</v>
          </cell>
          <cell r="BD160">
            <v>42355</v>
          </cell>
          <cell r="BF160">
            <v>42572</v>
          </cell>
          <cell r="BL160">
            <v>42558</v>
          </cell>
          <cell r="BM160">
            <v>42735</v>
          </cell>
          <cell r="BO160">
            <v>42582</v>
          </cell>
          <cell r="CG160">
            <v>42495</v>
          </cell>
          <cell r="CI160">
            <v>42486</v>
          </cell>
          <cell r="CJ160">
            <v>42369</v>
          </cell>
          <cell r="CM160">
            <v>42613</v>
          </cell>
          <cell r="CN160">
            <v>42089</v>
          </cell>
          <cell r="CO160">
            <v>42670</v>
          </cell>
          <cell r="CP160">
            <v>42559</v>
          </cell>
          <cell r="DX160">
            <v>41626</v>
          </cell>
          <cell r="DY160">
            <v>41908</v>
          </cell>
          <cell r="EB160">
            <v>42212</v>
          </cell>
          <cell r="EI160">
            <v>42643</v>
          </cell>
          <cell r="EJ160">
            <v>42542</v>
          </cell>
        </row>
        <row r="161">
          <cell r="B161" t="str">
            <v>Approval - HMT PBC</v>
          </cell>
          <cell r="C161" t="str">
            <v>Approval - HMT PBC</v>
          </cell>
          <cell r="D161" t="str">
            <v>Approval - HMT PBC</v>
          </cell>
          <cell r="E161" t="str">
            <v>Approval - HMT PBC</v>
          </cell>
          <cell r="F161" t="str">
            <v>Approval - HMT PBC</v>
          </cell>
          <cell r="G161" t="str">
            <v>Approval - HMT PBC</v>
          </cell>
          <cell r="H161" t="str">
            <v>Approval - HMT PBC</v>
          </cell>
          <cell r="I161" t="str">
            <v>Approval - HMT PBC</v>
          </cell>
          <cell r="J161" t="str">
            <v>Approval - HMT PBC</v>
          </cell>
          <cell r="K161" t="str">
            <v>Approval - HMT PBC</v>
          </cell>
          <cell r="L161" t="str">
            <v>Approval - HMT PBC</v>
          </cell>
          <cell r="M161" t="str">
            <v>Approval - HMT PBC</v>
          </cell>
          <cell r="N161" t="str">
            <v>Approval - HMT PBC</v>
          </cell>
          <cell r="O161" t="str">
            <v>Approval - HMT PBC</v>
          </cell>
          <cell r="P161" t="str">
            <v>Approval - HMT PBC</v>
          </cell>
          <cell r="Q161" t="str">
            <v>Approval - HMT PBC</v>
          </cell>
          <cell r="R161" t="str">
            <v>Approval - HMT PBC</v>
          </cell>
          <cell r="S161" t="str">
            <v>Approval - HMT PBC</v>
          </cell>
          <cell r="T161" t="str">
            <v>Approval - HMT PBC</v>
          </cell>
          <cell r="U161" t="str">
            <v>Approval - HMT PBC</v>
          </cell>
          <cell r="V161" t="str">
            <v>Approval - HMT PBC</v>
          </cell>
          <cell r="W161" t="str">
            <v>Approval - HMT PBC</v>
          </cell>
          <cell r="X161" t="str">
            <v>Approval - HMT PBC</v>
          </cell>
          <cell r="Y161" t="str">
            <v>Approval - HMT PBC</v>
          </cell>
          <cell r="Z161" t="str">
            <v>Approval - HMT PBC</v>
          </cell>
          <cell r="AA161" t="str">
            <v>Approval - HMT PBC</v>
          </cell>
          <cell r="AB161" t="str">
            <v>Approval - HMT PBC</v>
          </cell>
          <cell r="AC161" t="str">
            <v>Approval - HMT PBC</v>
          </cell>
          <cell r="AD161" t="str">
            <v>Approval - HMT PBC</v>
          </cell>
          <cell r="AE161" t="str">
            <v>Approval - HMT PBC</v>
          </cell>
          <cell r="AF161" t="str">
            <v>Approval - HMT PBC</v>
          </cell>
          <cell r="AW161" t="str">
            <v>Approval - HMT PBC</v>
          </cell>
          <cell r="AX161" t="str">
            <v>Approval - HMT PBC</v>
          </cell>
          <cell r="AY161" t="str">
            <v>Approval - HMT PBC</v>
          </cell>
          <cell r="AZ161" t="str">
            <v>Approval - HMT PBC</v>
          </cell>
          <cell r="BA161" t="str">
            <v>Approval - HMT PBC</v>
          </cell>
          <cell r="BB161" t="str">
            <v>Approval - HMT PBC</v>
          </cell>
          <cell r="BC161" t="str">
            <v>Approval - HMT PBC</v>
          </cell>
          <cell r="BD161" t="str">
            <v>Approval - HMT PBC</v>
          </cell>
          <cell r="BE161" t="str">
            <v>Approval - HMT PBC</v>
          </cell>
          <cell r="BF161" t="str">
            <v>Approval - HMT PBC</v>
          </cell>
          <cell r="BG161" t="str">
            <v>Approval - HMT PBC</v>
          </cell>
          <cell r="BH161" t="str">
            <v>Approval - HMT PBC</v>
          </cell>
          <cell r="BI161" t="str">
            <v>Approval - HMT PBC</v>
          </cell>
          <cell r="BJ161" t="str">
            <v>Approval - HMT PBC</v>
          </cell>
          <cell r="BK161" t="str">
            <v>Approval - HMT PBC</v>
          </cell>
          <cell r="BL161" t="str">
            <v>Approval - HMT PBC</v>
          </cell>
          <cell r="BM161" t="str">
            <v>Approval - HMT PBC</v>
          </cell>
          <cell r="BN161" t="str">
            <v>Approval - HMT PBC</v>
          </cell>
          <cell r="BO161" t="str">
            <v>Approval - HMT PBC</v>
          </cell>
          <cell r="BP161" t="str">
            <v>Approval - HMT PBC</v>
          </cell>
          <cell r="BQ161" t="str">
            <v>Approval - HMT PBC</v>
          </cell>
          <cell r="BR161" t="str">
            <v>Approval - HMT PBC</v>
          </cell>
          <cell r="BS161" t="str">
            <v>Approval - HMT PBC</v>
          </cell>
          <cell r="BT161" t="str">
            <v>Approval - HMT PBC</v>
          </cell>
          <cell r="BU161" t="str">
            <v>Approval - HMT PBC</v>
          </cell>
          <cell r="BV161" t="str">
            <v>Approval - HMT PBC</v>
          </cell>
          <cell r="BW161" t="str">
            <v>Approval - HMT PBC</v>
          </cell>
          <cell r="BX161" t="str">
            <v>Approval - HMT PBC</v>
          </cell>
          <cell r="BY161" t="str">
            <v>Approval - HMT PBC</v>
          </cell>
          <cell r="BZ161" t="str">
            <v>Approval - HMT PBC</v>
          </cell>
          <cell r="CA161" t="str">
            <v>Approval - HMT PBC</v>
          </cell>
          <cell r="CB161" t="str">
            <v>Approval - HMT PBC</v>
          </cell>
          <cell r="CC161" t="str">
            <v>Approval - HMT PBC</v>
          </cell>
          <cell r="CD161" t="str">
            <v>Approval - HMT PBC</v>
          </cell>
          <cell r="CE161" t="str">
            <v>Approval - HMT PBC</v>
          </cell>
          <cell r="CF161" t="str">
            <v>Approval - HMT PBC</v>
          </cell>
          <cell r="CG161" t="str">
            <v>Approval - HMT PBC</v>
          </cell>
          <cell r="CH161" t="str">
            <v>Approval - HMT PBC</v>
          </cell>
          <cell r="CI161" t="str">
            <v>Approval - HMT PBC</v>
          </cell>
          <cell r="CJ161" t="str">
            <v>Approval - HMT PBC</v>
          </cell>
          <cell r="CK161" t="str">
            <v>Approval - HMT PBC</v>
          </cell>
          <cell r="CL161" t="str">
            <v>Approval - HMT PBC</v>
          </cell>
          <cell r="CM161" t="str">
            <v>Approval - HMT PBC</v>
          </cell>
          <cell r="CN161" t="str">
            <v>Approval - HMT PBC</v>
          </cell>
          <cell r="CO161" t="str">
            <v>Approval - HMT PBC</v>
          </cell>
          <cell r="CP161" t="str">
            <v>Approval - HMT PBC</v>
          </cell>
          <cell r="DW161" t="str">
            <v>Approval - HMT PBC</v>
          </cell>
          <cell r="DX161" t="str">
            <v>Approval - HMT PBC</v>
          </cell>
          <cell r="DY161" t="str">
            <v>Approval - HMT PBC</v>
          </cell>
          <cell r="DZ161" t="str">
            <v>Approval - HMT PBC</v>
          </cell>
          <cell r="EA161" t="str">
            <v>Approval - HMT PBC</v>
          </cell>
          <cell r="EB161" t="str">
            <v>Approval - HMT PBC</v>
          </cell>
          <cell r="EC161" t="str">
            <v>Approval - HMT PBC</v>
          </cell>
          <cell r="ED161" t="str">
            <v>Approval - HMT PBC</v>
          </cell>
          <cell r="EE161" t="str">
            <v>Approval - HMT PBC</v>
          </cell>
          <cell r="EF161" t="str">
            <v>Approval - HMT PBC</v>
          </cell>
          <cell r="EG161" t="str">
            <v>Approval - HMT PBC</v>
          </cell>
          <cell r="EH161" t="str">
            <v>Approval - HMT PBC</v>
          </cell>
          <cell r="EI161" t="str">
            <v>Approval - HMT PBC</v>
          </cell>
          <cell r="EJ161" t="str">
            <v>Approval - HMT PBC</v>
          </cell>
        </row>
        <row r="162">
          <cell r="G162" t="str">
            <v>N/a</v>
          </cell>
          <cell r="I162" t="str">
            <v>Year on year funding was bid for between 2012-13 to 2015-16. We received funding as part of SR. The next TAP is the end of FY 16-17.</v>
          </cell>
          <cell r="J162" t="str">
            <v>Captured as part of 2015 SR settlement.</v>
          </cell>
          <cell r="Z162" t="str">
            <v>EU Referendum results meant that there was a delay in approval of the PBC</v>
          </cell>
          <cell r="AW162" t="str">
            <v>Not required</v>
          </cell>
          <cell r="AX162" t="str">
            <v>*** Dates unchanged pending release of the NDG review and completion of appropriate impact assessment on the programme. ***Programme Business Case entered the assurance and approval process in February 2015, after being endorsed by the Programme Board.  The case was reviewed by DH Economists. Questions regarding alignment to other HSCIC programme areas. These issues have been resolved and a revised PBC is being developed and will enter the internal review and approvals process in January 2016.</v>
          </cell>
          <cell r="BA162" t="str">
            <v xml:space="preserve">Ministerial mandate - no business case completed.  Individual business cases prepared and agreed for Programme's projects as requried. </v>
          </cell>
          <cell r="BD162" t="str">
            <v>NB - The HSCN PBC was approved by MCO on 20/03/15 but HMT approval was deferred due to resourcing issues. Agreement was reached with HMT to approve the PBC alongside the OBC which was approved on the 17/12/2015</v>
          </cell>
          <cell r="BL162" t="str">
            <v>Medical Services: Programme  Business Case.The dates have changed as a result of a period of re-planning in May 2015.  The Project Plan was baselined at the Hutton Steering Committee on 26/09/2015, it was a draft plan up until that date. All previous dates reported were from an un-baselined plan</v>
          </cell>
          <cell r="BM162" t="str">
            <v>3 month delay in bringing in business case expertise to develop the PBC</v>
          </cell>
          <cell r="BO162" t="str">
            <v xml:space="preserve">Still awaiting formal notification of PBC approval with no new issues identified. Ongoing discussions between David Williams and Andrew Baigent are focussed on two challenges- PBC requests capital over this SR (which is scarce) - PBC assumes a change to funding flows within the system from FY18/19 but funding is not agreed until March 18 for FY18/19Assuming a way forward on the above is agreed the PBC will go to Lord Prior’s office for approval. Target still end July 2016. </v>
          </cell>
          <cell r="BP162" t="str">
            <v xml:space="preserve">Project entered GMPP at HMTs request at FBC </v>
          </cell>
          <cell r="BU162" t="str">
            <v xml:space="preserve">Project entered GMPP at HMTs request at FBC </v>
          </cell>
          <cell r="CA162" t="str">
            <v>NA (optional step)</v>
          </cell>
          <cell r="CG162" t="str">
            <v>Approved by PIC on 05/05/2016. Currently going through HMT approval.</v>
          </cell>
          <cell r="CI162" t="str">
            <v>Cyclamen business cases are approved by Government Digital Service (GDS) under technology spend controls and noted by HMT. They are issued to GDS/HMT on PIC approval. and assumed timeline is then 4 weeks, giving the baseline.  The Programme Business Case was approved by PIC on 18/2/16 and by  GDS on 26 April</v>
          </cell>
          <cell r="CJ162" t="str">
            <v>Programme Business Case Approval scheduled 2 weeks after PIC consideration</v>
          </cell>
          <cell r="CM162" t="str">
            <v>Iteration 2 of the PBC approval.</v>
          </cell>
          <cell r="CN162" t="str">
            <v>HMT &amp; Cabinet Office Funding Approval until March 2016</v>
          </cell>
          <cell r="CP162" t="str">
            <v>PBC Approved by GDS/HMT. 2015 PBC agrred by GDS/HMT May 2016.  2016 PBC with Cabinet Office for approval at the moment</v>
          </cell>
          <cell r="DX162" t="str">
            <v>Programme BC approval CO/HMT</v>
          </cell>
          <cell r="DY162" t="str">
            <v>Programme BC approval CO/HMT</v>
          </cell>
          <cell r="EB162" t="str">
            <v>Next TAP date TBC following SR outcome</v>
          </cell>
          <cell r="EI162" t="str">
            <v xml:space="preserve">SOP covering FY 2016/17.  Target date is provisional date of submission to HMT; the BC will be considered by the NCA board on 4 July, further development over the summer with the aim of submitting to Home Secretary in September for agreement. </v>
          </cell>
          <cell r="EJ162" t="str">
            <v>V1.0Delay due to awaiting HMT decision</v>
          </cell>
        </row>
        <row r="163">
          <cell r="B163" t="str">
            <v>SOBC (or equivalent)</v>
          </cell>
          <cell r="C163" t="str">
            <v>SOBC (or equivalent)</v>
          </cell>
          <cell r="D163" t="str">
            <v>SOBC (or equivalent)</v>
          </cell>
          <cell r="E163" t="str">
            <v>SOBC (or equivalent)</v>
          </cell>
          <cell r="F163" t="str">
            <v>SOBC (or equivalent)</v>
          </cell>
          <cell r="G163" t="str">
            <v>SOBC (or equivalent)</v>
          </cell>
          <cell r="H163" t="str">
            <v>SOBC (or equivalent)</v>
          </cell>
          <cell r="I163" t="str">
            <v>SOBC (or equivalent)</v>
          </cell>
          <cell r="J163" t="str">
            <v>SOBC (or equivalent)</v>
          </cell>
          <cell r="K163" t="str">
            <v>SOBC (or equivalent)</v>
          </cell>
          <cell r="L163" t="str">
            <v>SOBC (or equivalent)</v>
          </cell>
          <cell r="M163" t="str">
            <v>SOBC (or equivalent)</v>
          </cell>
          <cell r="N163" t="str">
            <v>SOBC (or equivalent)</v>
          </cell>
          <cell r="O163" t="str">
            <v>SOBC (or equivalent)</v>
          </cell>
          <cell r="P163" t="str">
            <v>SOBC (or equivalent)</v>
          </cell>
          <cell r="Q163" t="str">
            <v>SOBC (or equivalent)</v>
          </cell>
          <cell r="R163" t="str">
            <v>SOBC (or equivalent)</v>
          </cell>
          <cell r="S163" t="str">
            <v>SOBC (or equivalent)</v>
          </cell>
          <cell r="T163" t="str">
            <v>SOBC (or equivalent)</v>
          </cell>
          <cell r="U163" t="str">
            <v>SOBC (or equivalent)</v>
          </cell>
          <cell r="V163" t="str">
            <v>SOBC (or equivalent)</v>
          </cell>
          <cell r="W163" t="str">
            <v>SOBC (or equivalent)</v>
          </cell>
          <cell r="X163" t="str">
            <v>SOBC (or equivalent)</v>
          </cell>
          <cell r="Y163" t="str">
            <v>SOBC (or equivalent)</v>
          </cell>
          <cell r="Z163" t="str">
            <v>SOBC (or equivalent)</v>
          </cell>
          <cell r="AA163" t="str">
            <v>SOBC (or equivalent)</v>
          </cell>
          <cell r="AB163" t="str">
            <v>SOBC (or equivalent)</v>
          </cell>
          <cell r="AC163" t="str">
            <v>SOBC (or equivalent)</v>
          </cell>
          <cell r="AD163" t="str">
            <v>SOBC (or equivalent)</v>
          </cell>
          <cell r="AE163" t="str">
            <v>SOBC (or equivalent)</v>
          </cell>
          <cell r="AF163" t="str">
            <v>SOBC (or equivalent)</v>
          </cell>
          <cell r="AG163" t="str">
            <v>SOBC - HMT Approval</v>
          </cell>
          <cell r="AH163" t="str">
            <v>SOBC - HMT Approval</v>
          </cell>
          <cell r="AI163" t="str">
            <v>SOBC - HMT Approval</v>
          </cell>
          <cell r="AJ163" t="str">
            <v>SOBC - HMT Approval</v>
          </cell>
          <cell r="AK163" t="str">
            <v>SOBC - HMT Approval</v>
          </cell>
          <cell r="AL163" t="str">
            <v>SOBC - HMT Approval</v>
          </cell>
          <cell r="AM163" t="str">
            <v>SOBC - HMT Approval</v>
          </cell>
          <cell r="AN163" t="str">
            <v>SOBC - HMT Approval</v>
          </cell>
          <cell r="AO163" t="str">
            <v>SOBC - HMT Approval</v>
          </cell>
          <cell r="AP163" t="str">
            <v>SOBC - HMT Approval</v>
          </cell>
          <cell r="AQ163" t="str">
            <v>SOBC - HMT Approval</v>
          </cell>
          <cell r="AR163" t="str">
            <v>SOBC - HMT Approval</v>
          </cell>
          <cell r="AS163" t="str">
            <v>SOBC - HMT Approval</v>
          </cell>
          <cell r="AT163" t="str">
            <v>SOBC - HMT Approval</v>
          </cell>
          <cell r="AU163" t="str">
            <v>SOBC - HMT Approval</v>
          </cell>
          <cell r="AV163" t="str">
            <v>SOBC - HMT Approval</v>
          </cell>
          <cell r="AW163" t="str">
            <v>SOBC (or equivalent)</v>
          </cell>
          <cell r="AX163" t="str">
            <v>SOBC (or equivalent)</v>
          </cell>
          <cell r="AY163" t="str">
            <v>SOBC (or equivalent)</v>
          </cell>
          <cell r="AZ163" t="str">
            <v>SOBC (or equivalent)</v>
          </cell>
          <cell r="BA163" t="str">
            <v>SOBC (or equivalent)</v>
          </cell>
          <cell r="BB163" t="str">
            <v>SOBC (or equivalent)</v>
          </cell>
          <cell r="BC163" t="str">
            <v>SOBC (or equivalent)</v>
          </cell>
          <cell r="BD163" t="str">
            <v>SOBC (or equivalent)</v>
          </cell>
          <cell r="BE163" t="str">
            <v>SOBC (or equivalent)</v>
          </cell>
          <cell r="BF163" t="str">
            <v>SOBC (or equivalent)</v>
          </cell>
          <cell r="BG163" t="str">
            <v>SOBC (or equivalent)</v>
          </cell>
          <cell r="BH163" t="str">
            <v>SOBC (or equivalent)</v>
          </cell>
          <cell r="BI163" t="str">
            <v>SOBC (or equivalent)</v>
          </cell>
          <cell r="BJ163" t="str">
            <v>SOBC (or equivalent)</v>
          </cell>
          <cell r="BK163" t="str">
            <v>SOBC (or equivalent)</v>
          </cell>
          <cell r="BL163" t="str">
            <v>SOBC (or equivalent)</v>
          </cell>
          <cell r="BM163" t="str">
            <v>SOBC (or equivalent)</v>
          </cell>
          <cell r="BN163" t="str">
            <v>SOBC (or equivalent)</v>
          </cell>
          <cell r="BO163" t="str">
            <v>SOBC (or equivalent)</v>
          </cell>
          <cell r="BP163" t="str">
            <v>SOBC (or equivalent)</v>
          </cell>
          <cell r="BQ163" t="str">
            <v>SOBC (or equivalent)</v>
          </cell>
          <cell r="BR163" t="str">
            <v>SOBC (or equivalent)</v>
          </cell>
          <cell r="BS163" t="str">
            <v>SOBC (or equivalent)</v>
          </cell>
          <cell r="BT163" t="str">
            <v>SOBC (or equivalent)</v>
          </cell>
          <cell r="BU163" t="str">
            <v>SOBC (or equivalent)</v>
          </cell>
          <cell r="BV163" t="str">
            <v>SOBC (or equivalent)</v>
          </cell>
          <cell r="BW163" t="str">
            <v>SOBC (or equivalent)</v>
          </cell>
          <cell r="BX163" t="str">
            <v>SOBC (or equivalent)</v>
          </cell>
          <cell r="BY163" t="str">
            <v>SOBC (or equivalent)</v>
          </cell>
          <cell r="BZ163" t="str">
            <v>SOBC (or equivalent)</v>
          </cell>
          <cell r="CA163" t="str">
            <v>SOBC (or equivalent)</v>
          </cell>
          <cell r="CB163" t="str">
            <v>SOBC (or equivalent)</v>
          </cell>
          <cell r="CC163" t="str">
            <v>SOBC (or equivalent)</v>
          </cell>
          <cell r="CD163" t="str">
            <v>SOBC (or equivalent)</v>
          </cell>
          <cell r="CE163" t="str">
            <v>SOBC (or equivalent)</v>
          </cell>
          <cell r="CF163" t="str">
            <v>SOBC (or equivalent)</v>
          </cell>
          <cell r="CG163" t="str">
            <v>SOBC (or equivalent)</v>
          </cell>
          <cell r="CH163" t="str">
            <v>SOBC (or equivalent)</v>
          </cell>
          <cell r="CI163" t="str">
            <v>SOBC (or equivalent)</v>
          </cell>
          <cell r="CJ163" t="str">
            <v>SOBC (or equivalent)</v>
          </cell>
          <cell r="CK163" t="str">
            <v>SOBC (or equivalent)</v>
          </cell>
          <cell r="CL163" t="str">
            <v>SOBC (or equivalent)</v>
          </cell>
          <cell r="CM163" t="str">
            <v>SOBC (or equivalent)</v>
          </cell>
          <cell r="CN163" t="str">
            <v>SOBC (or equivalent)</v>
          </cell>
          <cell r="CO163" t="str">
            <v>SOBC (or equivalent)</v>
          </cell>
          <cell r="CP163" t="str">
            <v>SOBC (or equivalent)</v>
          </cell>
          <cell r="DW163" t="str">
            <v>SOBC (or equivalent)</v>
          </cell>
          <cell r="DX163" t="str">
            <v>SOBC (or equivalent)</v>
          </cell>
          <cell r="DY163" t="str">
            <v>SOBC (or equivalent)</v>
          </cell>
          <cell r="DZ163" t="str">
            <v>SOBC (or equivalent)</v>
          </cell>
          <cell r="EA163" t="str">
            <v>SOBC (or equivalent)</v>
          </cell>
          <cell r="EB163" t="str">
            <v>SOBC (or equivalent)</v>
          </cell>
          <cell r="EC163" t="str">
            <v>SOBC (or equivalent)</v>
          </cell>
          <cell r="ED163" t="str">
            <v>SOBC (or equivalent)</v>
          </cell>
          <cell r="EE163" t="str">
            <v>SOBC (or equivalent)</v>
          </cell>
          <cell r="EF163" t="str">
            <v>SOBC (or equivalent)</v>
          </cell>
          <cell r="EG163" t="str">
            <v>SOBC (or equivalent)</v>
          </cell>
          <cell r="EH163" t="str">
            <v>SOBC (or equivalent)</v>
          </cell>
          <cell r="EI163" t="str">
            <v>SOBC (or equivalent)</v>
          </cell>
          <cell r="EJ163" t="str">
            <v>SOBC (or equivalent)</v>
          </cell>
        </row>
        <row r="164">
          <cell r="D164">
            <v>41757</v>
          </cell>
          <cell r="E164">
            <v>40927</v>
          </cell>
          <cell r="K164">
            <v>40967</v>
          </cell>
          <cell r="L164">
            <v>40967</v>
          </cell>
          <cell r="N164">
            <v>42027</v>
          </cell>
          <cell r="U164">
            <v>41759</v>
          </cell>
          <cell r="V164">
            <v>41054</v>
          </cell>
          <cell r="X164">
            <v>40663</v>
          </cell>
          <cell r="Y164">
            <v>40882</v>
          </cell>
          <cell r="Z164">
            <v>42152</v>
          </cell>
          <cell r="AA164">
            <v>41120</v>
          </cell>
          <cell r="AB164">
            <v>41547</v>
          </cell>
          <cell r="AD164">
            <v>41421</v>
          </cell>
          <cell r="AE164">
            <v>40854</v>
          </cell>
          <cell r="AF164">
            <v>38442</v>
          </cell>
          <cell r="AG164">
            <v>41534</v>
          </cell>
          <cell r="AH164">
            <v>42583</v>
          </cell>
          <cell r="AI164">
            <v>42338</v>
          </cell>
          <cell r="AJ164">
            <v>37894</v>
          </cell>
          <cell r="AK164">
            <v>41091</v>
          </cell>
          <cell r="AL164">
            <v>41087</v>
          </cell>
          <cell r="AN164">
            <v>38960</v>
          </cell>
          <cell r="AO164">
            <v>42551</v>
          </cell>
          <cell r="AU164">
            <v>41087</v>
          </cell>
          <cell r="AZ164">
            <v>40970</v>
          </cell>
          <cell r="BC164">
            <v>41164</v>
          </cell>
          <cell r="BD164">
            <v>41388</v>
          </cell>
          <cell r="BG164">
            <v>41305</v>
          </cell>
          <cell r="BH164">
            <v>40951</v>
          </cell>
          <cell r="BI164">
            <v>41607</v>
          </cell>
          <cell r="BJ164">
            <v>41477</v>
          </cell>
          <cell r="BK164">
            <v>41347</v>
          </cell>
          <cell r="BQ164">
            <v>39220</v>
          </cell>
          <cell r="BV164">
            <v>41599</v>
          </cell>
          <cell r="BW164">
            <v>40917</v>
          </cell>
          <cell r="BX164">
            <v>41912</v>
          </cell>
          <cell r="BY164">
            <v>39113</v>
          </cell>
          <cell r="CB164">
            <v>41201</v>
          </cell>
          <cell r="CC164">
            <v>42674</v>
          </cell>
          <cell r="CE164">
            <v>42039</v>
          </cell>
          <cell r="CF164">
            <v>41662</v>
          </cell>
          <cell r="CG164">
            <v>40530</v>
          </cell>
          <cell r="CL164">
            <v>41243</v>
          </cell>
          <cell r="CM164">
            <v>41914</v>
          </cell>
          <cell r="CO164">
            <v>42543</v>
          </cell>
          <cell r="CP164">
            <v>41850</v>
          </cell>
          <cell r="DW164">
            <v>41284</v>
          </cell>
          <cell r="DX164">
            <v>41485</v>
          </cell>
          <cell r="DY164">
            <v>41485</v>
          </cell>
          <cell r="ED164">
            <v>41519</v>
          </cell>
          <cell r="EF164">
            <v>41605</v>
          </cell>
          <cell r="EJ164">
            <v>41485</v>
          </cell>
        </row>
        <row r="165">
          <cell r="AD165">
            <v>41962</v>
          </cell>
          <cell r="AG165">
            <v>41537</v>
          </cell>
          <cell r="AO165">
            <v>42520</v>
          </cell>
        </row>
        <row r="166">
          <cell r="D166">
            <v>41757</v>
          </cell>
          <cell r="E166">
            <v>40927</v>
          </cell>
          <cell r="K166">
            <v>40967</v>
          </cell>
          <cell r="L166">
            <v>40967</v>
          </cell>
          <cell r="N166">
            <v>42032</v>
          </cell>
          <cell r="U166">
            <v>41796</v>
          </cell>
          <cell r="V166">
            <v>41054</v>
          </cell>
          <cell r="X166">
            <v>40633</v>
          </cell>
          <cell r="Y166">
            <v>40892</v>
          </cell>
          <cell r="Z166">
            <v>42152</v>
          </cell>
          <cell r="AA166">
            <v>41120</v>
          </cell>
          <cell r="AB166">
            <v>41463</v>
          </cell>
          <cell r="AD166">
            <v>41962</v>
          </cell>
          <cell r="AE166">
            <v>40854</v>
          </cell>
          <cell r="AF166">
            <v>38442</v>
          </cell>
          <cell r="AG166">
            <v>41537</v>
          </cell>
          <cell r="AH166">
            <v>42583</v>
          </cell>
          <cell r="AI166">
            <v>42338</v>
          </cell>
          <cell r="AJ166">
            <v>37894</v>
          </cell>
          <cell r="AK166">
            <v>41091</v>
          </cell>
          <cell r="AL166">
            <v>41087</v>
          </cell>
          <cell r="AN166">
            <v>38960</v>
          </cell>
          <cell r="AO166">
            <v>42387</v>
          </cell>
          <cell r="AU166">
            <v>41087</v>
          </cell>
          <cell r="AZ166">
            <v>40970</v>
          </cell>
          <cell r="BC166">
            <v>41164</v>
          </cell>
          <cell r="BD166">
            <v>41515</v>
          </cell>
          <cell r="BG166">
            <v>41284</v>
          </cell>
          <cell r="BH166">
            <v>40951</v>
          </cell>
          <cell r="BI166">
            <v>41620</v>
          </cell>
          <cell r="BJ166">
            <v>41519</v>
          </cell>
          <cell r="BK166">
            <v>41466</v>
          </cell>
          <cell r="BQ166">
            <v>39220</v>
          </cell>
          <cell r="BV166">
            <v>41599</v>
          </cell>
          <cell r="BW166">
            <v>40954</v>
          </cell>
          <cell r="BX166">
            <v>41912</v>
          </cell>
          <cell r="BY166">
            <v>39113</v>
          </cell>
          <cell r="CB166">
            <v>41201</v>
          </cell>
          <cell r="CC166">
            <v>42674</v>
          </cell>
          <cell r="CE166">
            <v>42039</v>
          </cell>
          <cell r="CF166">
            <v>41662</v>
          </cell>
          <cell r="CG166">
            <v>40483</v>
          </cell>
          <cell r="CL166">
            <v>41243</v>
          </cell>
          <cell r="CM166">
            <v>41914</v>
          </cell>
          <cell r="CO166">
            <v>42543</v>
          </cell>
          <cell r="CP166">
            <v>41848</v>
          </cell>
          <cell r="DW166">
            <v>41305</v>
          </cell>
          <cell r="DX166">
            <v>41485</v>
          </cell>
          <cell r="DY166">
            <v>41485</v>
          </cell>
          <cell r="ED166">
            <v>41695</v>
          </cell>
          <cell r="EF166">
            <v>41605</v>
          </cell>
          <cell r="EJ166">
            <v>41485</v>
          </cell>
        </row>
        <row r="167">
          <cell r="B167" t="str">
            <v>Approval - HMT SOBC</v>
          </cell>
          <cell r="C167" t="str">
            <v>Approval - HMT SOBC</v>
          </cell>
          <cell r="D167" t="str">
            <v>Approval - HMT SOBC</v>
          </cell>
          <cell r="E167" t="str">
            <v>Approval - HMT SOBC</v>
          </cell>
          <cell r="F167" t="str">
            <v>Approval - HMT SOBC</v>
          </cell>
          <cell r="G167" t="str">
            <v>Approval - HMT SOBC</v>
          </cell>
          <cell r="H167" t="str">
            <v>Approval - HMT SOBC</v>
          </cell>
          <cell r="I167" t="str">
            <v>Approval - HMT SOBC</v>
          </cell>
          <cell r="J167" t="str">
            <v>Approval - HMT SOBC</v>
          </cell>
          <cell r="K167" t="str">
            <v>Approval - HMT SOBC</v>
          </cell>
          <cell r="L167" t="str">
            <v>Approval - HMT SOBC</v>
          </cell>
          <cell r="M167" t="str">
            <v>Approval - HMT SOBC</v>
          </cell>
          <cell r="N167" t="str">
            <v>Approval - HMT SOBC</v>
          </cell>
          <cell r="O167" t="str">
            <v>Approval - HMT SOBC</v>
          </cell>
          <cell r="P167" t="str">
            <v>Approval - HMT SOBC</v>
          </cell>
          <cell r="Q167" t="str">
            <v>Approval - HMT SOBC</v>
          </cell>
          <cell r="R167" t="str">
            <v>Approval - HMT SOBC</v>
          </cell>
          <cell r="S167" t="str">
            <v>Approval - HMT SOBC</v>
          </cell>
          <cell r="T167" t="str">
            <v>Approval - HMT SOBC</v>
          </cell>
          <cell r="U167" t="str">
            <v>Approval - HMT SOBC</v>
          </cell>
          <cell r="V167" t="str">
            <v>Approval - HMT SOBC</v>
          </cell>
          <cell r="W167" t="str">
            <v>Approval - HMT SOBC</v>
          </cell>
          <cell r="X167" t="str">
            <v>Approval - HMT SOBC</v>
          </cell>
          <cell r="Y167" t="str">
            <v>Approval - HMT SOBC</v>
          </cell>
          <cell r="Z167" t="str">
            <v>Approval - HMT SOBC</v>
          </cell>
          <cell r="AA167" t="str">
            <v>Approval - HMT SOBC</v>
          </cell>
          <cell r="AB167" t="str">
            <v>Approval - HMT SOBC</v>
          </cell>
          <cell r="AC167" t="str">
            <v>Approval - HMT SOBC</v>
          </cell>
          <cell r="AD167" t="str">
            <v>Approval - HMT SOBC</v>
          </cell>
          <cell r="AE167" t="str">
            <v>Approval - HMT SOBC</v>
          </cell>
          <cell r="AF167" t="str">
            <v>Approval - HMT SOBC</v>
          </cell>
          <cell r="AG167" t="str">
            <v>Approval - HMT SOBC</v>
          </cell>
          <cell r="AH167" t="str">
            <v>Approval - HMT SOBC</v>
          </cell>
          <cell r="AI167" t="str">
            <v>Approval - HMT SOBC</v>
          </cell>
          <cell r="AJ167" t="str">
            <v>Approval - HMT SOBC</v>
          </cell>
          <cell r="AK167" t="str">
            <v>Approval - HMT SOBC</v>
          </cell>
          <cell r="AL167" t="str">
            <v>Approval - HMT SOBC</v>
          </cell>
          <cell r="AM167" t="str">
            <v>Approval - HMT SOBC</v>
          </cell>
          <cell r="AN167" t="str">
            <v>Approval - HMT SOBC</v>
          </cell>
          <cell r="AO167" t="str">
            <v>Approval - HMT SOBC</v>
          </cell>
          <cell r="AP167" t="str">
            <v>Approval - HMT SOBC</v>
          </cell>
          <cell r="AQ167" t="str">
            <v>Approval - HMT SOBC</v>
          </cell>
          <cell r="AR167" t="str">
            <v>Approval - HMT SOBC</v>
          </cell>
          <cell r="AS167" t="str">
            <v>Approval - HMT SOBC</v>
          </cell>
          <cell r="AT167" t="str">
            <v>Approval - HMT SOBC</v>
          </cell>
          <cell r="AU167" t="str">
            <v>Approval - HMT SOBC</v>
          </cell>
          <cell r="AV167" t="str">
            <v>Approval - HMT SOBC</v>
          </cell>
          <cell r="AW167" t="str">
            <v>Approval - HMT SOBC</v>
          </cell>
          <cell r="AX167" t="str">
            <v>Approval - HMT SOBC</v>
          </cell>
          <cell r="AY167" t="str">
            <v>Approval - HMT SOBC</v>
          </cell>
          <cell r="AZ167" t="str">
            <v>Approval - HMT SOBC</v>
          </cell>
          <cell r="BA167" t="str">
            <v>Approval - HMT SOBC</v>
          </cell>
          <cell r="BB167" t="str">
            <v>Approval - HMT SOBC</v>
          </cell>
          <cell r="BC167" t="str">
            <v>Approval - HMT SOBC</v>
          </cell>
          <cell r="BD167" t="str">
            <v>Approval - HMT SOBC</v>
          </cell>
          <cell r="BE167" t="str">
            <v>Approval - HMT SOBC</v>
          </cell>
          <cell r="BF167" t="str">
            <v>Approval - HMT SOBC</v>
          </cell>
          <cell r="BG167" t="str">
            <v>Approval - HMT SOBC</v>
          </cell>
          <cell r="BH167" t="str">
            <v>Approval - HMT SOBC</v>
          </cell>
          <cell r="BI167" t="str">
            <v>Approval - HMT SOBC</v>
          </cell>
          <cell r="BJ167" t="str">
            <v>Approval - HMT SOBC</v>
          </cell>
          <cell r="BK167" t="str">
            <v>Approval - HMT SOBC</v>
          </cell>
          <cell r="BL167" t="str">
            <v>Approval - HMT SOBC</v>
          </cell>
          <cell r="BM167" t="str">
            <v>Approval - HMT SOBC</v>
          </cell>
          <cell r="BN167" t="str">
            <v>Approval - HMT SOBC</v>
          </cell>
          <cell r="BO167" t="str">
            <v>Approval - HMT SOBC</v>
          </cell>
          <cell r="BP167" t="str">
            <v>Approval - HMT SOBC</v>
          </cell>
          <cell r="BQ167" t="str">
            <v>Approval - HMT SOBC</v>
          </cell>
          <cell r="BR167" t="str">
            <v>Approval - HMT SOBC</v>
          </cell>
          <cell r="BS167" t="str">
            <v>Approval - HMT SOBC</v>
          </cell>
          <cell r="BT167" t="str">
            <v>Approval - HMT SOBC</v>
          </cell>
          <cell r="BU167" t="str">
            <v>Approval - HMT SOBC</v>
          </cell>
          <cell r="BV167" t="str">
            <v>Approval - HMT SOBC</v>
          </cell>
          <cell r="BW167" t="str">
            <v>Approval - HMT SOBC</v>
          </cell>
          <cell r="BX167" t="str">
            <v>Approval - HMT SOBC</v>
          </cell>
          <cell r="BY167" t="str">
            <v>Approval - HMT SOBC</v>
          </cell>
          <cell r="BZ167" t="str">
            <v>Approval - HMT SOBC</v>
          </cell>
          <cell r="CA167" t="str">
            <v>Approval - HMT SOBC</v>
          </cell>
          <cell r="CB167" t="str">
            <v>Approval - HMT SOBC</v>
          </cell>
          <cell r="CC167" t="str">
            <v>Approval - HMT SOBC</v>
          </cell>
          <cell r="CD167" t="str">
            <v>Approval - HMT SOBC</v>
          </cell>
          <cell r="CE167" t="str">
            <v>Approval - HMT SOBC</v>
          </cell>
          <cell r="CF167" t="str">
            <v>Approval - HMT SOBC</v>
          </cell>
          <cell r="CG167" t="str">
            <v>Approval - HMT SOBC</v>
          </cell>
          <cell r="CH167" t="str">
            <v>Approval - HMT SOBC</v>
          </cell>
          <cell r="CI167" t="str">
            <v>Approval - HMT SOBC</v>
          </cell>
          <cell r="CJ167" t="str">
            <v>Approval - HMT SOBC</v>
          </cell>
          <cell r="CK167" t="str">
            <v>Approval - HMT SOBC</v>
          </cell>
          <cell r="CL167" t="str">
            <v>Approval - HMT SOBC</v>
          </cell>
          <cell r="CM167" t="str">
            <v>Approval - HMT SOBC</v>
          </cell>
          <cell r="CN167" t="str">
            <v>Approval - HMT SOBC</v>
          </cell>
          <cell r="CO167" t="str">
            <v>Approval - HMT SOBC</v>
          </cell>
          <cell r="CP167" t="str">
            <v>Approval - HMT SOBC</v>
          </cell>
          <cell r="DW167" t="str">
            <v>Approval - HMT SOBC</v>
          </cell>
          <cell r="DX167" t="str">
            <v>Approval - HMT SOBC</v>
          </cell>
          <cell r="DY167" t="str">
            <v>Approval - HMT SOBC</v>
          </cell>
          <cell r="DZ167" t="str">
            <v>Approval - HMT SOBC</v>
          </cell>
          <cell r="EA167" t="str">
            <v>Approval - HMT SOBC</v>
          </cell>
          <cell r="EB167" t="str">
            <v>Approval - HMT SOBC</v>
          </cell>
          <cell r="EC167" t="str">
            <v>Approval - HMT SOBC</v>
          </cell>
          <cell r="ED167" t="str">
            <v>Approval - HMT SOBC</v>
          </cell>
          <cell r="EE167" t="str">
            <v>Approval - HMT SOBC</v>
          </cell>
          <cell r="EF167" t="str">
            <v>Approval - HMT SOBC</v>
          </cell>
          <cell r="EG167" t="str">
            <v>Approval - HMT SOBC</v>
          </cell>
          <cell r="EH167" t="str">
            <v>Approval - HMT SOBC</v>
          </cell>
          <cell r="EI167" t="str">
            <v>Approval - HMT SOBC</v>
          </cell>
          <cell r="EJ167" t="str">
            <v>Approval - HMT SOBC</v>
          </cell>
        </row>
        <row r="168">
          <cell r="D168" t="str">
            <v>Approval of Strategic Outline Business Case</v>
          </cell>
          <cell r="E168" t="str">
            <v>HMT approval of SBC</v>
          </cell>
          <cell r="G168" t="str">
            <v>N/a</v>
          </cell>
          <cell r="I168" t="str">
            <v>SR</v>
          </cell>
          <cell r="L168" t="str">
            <v>NGSS SOBC agreed by Ministers</v>
          </cell>
          <cell r="M168" t="str">
            <v>N/A</v>
          </cell>
          <cell r="N168" t="str">
            <v>HMT Approval SOBC</v>
          </cell>
          <cell r="U168" t="str">
            <v>Strategic Outline Programme Business Case (overall GDF Programme)  Incorporating a proposal for the payment of community benefits</v>
          </cell>
          <cell r="V168" t="str">
            <v>HMT Concurrence with Strategic Outline Business Case</v>
          </cell>
          <cell r="X168" t="str">
            <v xml:space="preserve">Programme: DECC Approvals Committee: Outline Business Case (OBC) </v>
          </cell>
          <cell r="Y168" t="str">
            <v>SOC approved by HMT - TAP 1</v>
          </cell>
          <cell r="AA168" t="str">
            <v>Defra approval of Strategic Outline Case</v>
          </cell>
          <cell r="AB168" t="str">
            <v>Strategic Outline Business Case approval</v>
          </cell>
          <cell r="AD168" t="str">
            <v>Taken as the SOBC for PSBP2. This sees the milestone moved backwards from original PSBP1 date to the later PSBP2 date due to the conslifation of the two phases into a single programme.</v>
          </cell>
          <cell r="AF168" t="str">
            <v>HMT SOBC</v>
          </cell>
          <cell r="AG168" t="str">
            <v>HMT SOBC and OBC Combined for Stage 0, 1 &amp; 2 Approval</v>
          </cell>
          <cell r="AI168" t="str">
            <v>HMT were consulted and passed comment but formal approval not sought</v>
          </cell>
          <cell r="AJ168" t="str">
            <v xml:space="preserve">The Department and Transport for London (the sponsors) and Cross London Rail Links produced a business case to inform the decision on whether to invest in Crossrail. </v>
          </cell>
          <cell r="AK168" t="str">
            <v>HMT approval for SOBC as part of sign-off for HLOS process</v>
          </cell>
          <cell r="AL168" t="str">
            <v>Date HMT wrote to DfT Ministers approving the HLOS</v>
          </cell>
          <cell r="AO168" t="str">
            <v xml:space="preserve">BICC has asked that H M Treasury approval of the SOBC is sought at the same time as DfT approval.  H M T have endorsed the decision to proceed to consultation.  Written confirmation of H M T approval is awaited and with DfT to progress. </v>
          </cell>
          <cell r="AU168" t="str">
            <v>Date HMT wrote to DfT ministers approving HLOS</v>
          </cell>
          <cell r="AZ168" t="str">
            <v>HMT Letter of Intent (LOI) final approval</v>
          </cell>
          <cell r="BB168" t="str">
            <v>Not undertaken at the time</v>
          </cell>
          <cell r="BD168" t="str">
            <v>HMT Approval of SOC</v>
          </cell>
          <cell r="BG168" t="str">
            <v>Strategic Outline Case Approved by HMT</v>
          </cell>
          <cell r="BH168" t="str">
            <v>PBT Programme SOC Approved</v>
          </cell>
          <cell r="BI168" t="str">
            <v>SOC Approval</v>
          </cell>
          <cell r="BJ168" t="str">
            <v>NHS e-RS SOC + ICT Spend Approval approved by DH, Cabinet Office and HM Treasury</v>
          </cell>
          <cell r="BK168" t="str">
            <v>Approval completed</v>
          </cell>
          <cell r="BQ168" t="str">
            <v>HMT SOBC Approval</v>
          </cell>
          <cell r="BR168" t="str">
            <v>N/A due to date project started</v>
          </cell>
          <cell r="BT168" t="str">
            <v>SOBC shared with HMT early 2012, not for formal approval</v>
          </cell>
          <cell r="BV168" t="str">
            <v>MPRG</v>
          </cell>
          <cell r="BW168" t="str">
            <v>SOBC v2.0</v>
          </cell>
          <cell r="BX168" t="str">
            <v>Completed</v>
          </cell>
          <cell r="BY168" t="str">
            <v>Approval HMT SOBC</v>
          </cell>
          <cell r="CA168" t="str">
            <v>NA (optional step)</v>
          </cell>
          <cell r="CB168" t="str">
            <v>HMT approval</v>
          </cell>
          <cell r="CC168" t="str">
            <v>The rebaselined SOC will be shared with Investment Committee and GPU/HMT.</v>
          </cell>
          <cell r="CE168" t="str">
            <v>SOC to HMRC Investment Committee (HMRC Gate 3)</v>
          </cell>
          <cell r="CF168" t="str">
            <v>HMRC Change Framework Gate 3 approval - SOC</v>
          </cell>
          <cell r="CG168" t="str">
            <v>SOBC</v>
          </cell>
          <cell r="CM168" t="str">
            <v>PIC approval</v>
          </cell>
          <cell r="CP168" t="str">
            <v>SOBC approved by GDS/HMT</v>
          </cell>
          <cell r="DW168" t="str">
            <v xml:space="preserve">SOBC for the bulid </v>
          </cell>
          <cell r="DX168" t="str">
            <v>2013/14 PBC Treasury approval</v>
          </cell>
          <cell r="DY168" t="str">
            <v>Capital funding secured from HMT, subject to Business Case(s)</v>
          </cell>
          <cell r="EB168" t="str">
            <v>N/A</v>
          </cell>
          <cell r="ED168" t="str">
            <v>Procurement</v>
          </cell>
          <cell r="EF168" t="str">
            <v>PROGRAMME - SOBC TAP</v>
          </cell>
        </row>
        <row r="169">
          <cell r="B169" t="str">
            <v>OBC (or equivalent)</v>
          </cell>
          <cell r="C169" t="str">
            <v>OBC (or equivalent)</v>
          </cell>
          <cell r="D169" t="str">
            <v>OBC (or equivalent)</v>
          </cell>
          <cell r="E169" t="str">
            <v>OBC (or equivalent)</v>
          </cell>
          <cell r="F169" t="str">
            <v>OBC (or equivalent)</v>
          </cell>
          <cell r="G169" t="str">
            <v>OBC (or equivalent)</v>
          </cell>
          <cell r="H169" t="str">
            <v>OBC (or equivalent)</v>
          </cell>
          <cell r="I169" t="str">
            <v>OBC (or equivalent)</v>
          </cell>
          <cell r="J169" t="str">
            <v>OBC (or equivalent)</v>
          </cell>
          <cell r="K169" t="str">
            <v>OBC (or equivalent)</v>
          </cell>
          <cell r="L169" t="str">
            <v>OBC (or equivalent)</v>
          </cell>
          <cell r="M169" t="str">
            <v>OBC (or equivalent)</v>
          </cell>
          <cell r="N169" t="str">
            <v>OBC (or equivalent)</v>
          </cell>
          <cell r="O169" t="str">
            <v>OBC (or equivalent)</v>
          </cell>
          <cell r="P169" t="str">
            <v>OBC (or equivalent)</v>
          </cell>
          <cell r="Q169" t="str">
            <v>OBC (or equivalent)</v>
          </cell>
          <cell r="R169" t="str">
            <v>OBC (or equivalent)</v>
          </cell>
          <cell r="S169" t="str">
            <v>OBC (or equivalent)</v>
          </cell>
          <cell r="T169" t="str">
            <v>OBC (or equivalent)</v>
          </cell>
          <cell r="U169" t="str">
            <v>OBC (or equivalent)</v>
          </cell>
          <cell r="V169" t="str">
            <v>OBC (or equivalent)</v>
          </cell>
          <cell r="W169" t="str">
            <v>OBC (or equivalent)</v>
          </cell>
          <cell r="X169" t="str">
            <v>OBC (or equivalent)</v>
          </cell>
          <cell r="Y169" t="str">
            <v>OBC (or equivalent)</v>
          </cell>
          <cell r="Z169" t="str">
            <v>OBC (or equivalent)</v>
          </cell>
          <cell r="AA169" t="str">
            <v>OBC (or equivalent)</v>
          </cell>
          <cell r="AB169" t="str">
            <v>OBC (or equivalent)</v>
          </cell>
          <cell r="AC169" t="str">
            <v>OBC (or equivalent)</v>
          </cell>
          <cell r="AD169" t="str">
            <v>OBC (or equivalent)</v>
          </cell>
          <cell r="AE169" t="str">
            <v>OBC (or equivalent)</v>
          </cell>
          <cell r="AF169" t="str">
            <v>OBC (or equivalent)</v>
          </cell>
          <cell r="AG169" t="str">
            <v>OBC - HMT Approval</v>
          </cell>
          <cell r="AH169" t="str">
            <v>OBC - HMT Approval</v>
          </cell>
          <cell r="AI169" t="str">
            <v>OBC - HMT Approval</v>
          </cell>
          <cell r="AJ169" t="str">
            <v>OBC - HMT Approval</v>
          </cell>
          <cell r="AK169" t="str">
            <v>OBC - HMT Approval</v>
          </cell>
          <cell r="AL169" t="str">
            <v>OBC - HMT Approval</v>
          </cell>
          <cell r="AM169" t="str">
            <v>OBC - HMT Approval</v>
          </cell>
          <cell r="AN169" t="str">
            <v>OBC - HMT Approval</v>
          </cell>
          <cell r="AO169" t="str">
            <v>OBC - HMT Approval</v>
          </cell>
          <cell r="AP169" t="str">
            <v>OBC - HMT Approval</v>
          </cell>
          <cell r="AQ169" t="str">
            <v>OBC - HMT Approval</v>
          </cell>
          <cell r="AR169" t="str">
            <v>OBC - HMT Approval</v>
          </cell>
          <cell r="AS169" t="str">
            <v>OBC - HMT Approval</v>
          </cell>
          <cell r="AT169" t="str">
            <v>OBC - HMT Approval</v>
          </cell>
          <cell r="AU169" t="str">
            <v>OBC - HMT Approval</v>
          </cell>
          <cell r="AV169" t="str">
            <v>OBC - HMT Approval</v>
          </cell>
          <cell r="AW169" t="str">
            <v>OBC (or equivalent)</v>
          </cell>
          <cell r="AX169" t="str">
            <v>OBC (or equivalent)</v>
          </cell>
          <cell r="AY169" t="str">
            <v>OBC (or equivalent)</v>
          </cell>
          <cell r="AZ169" t="str">
            <v>OBC (or equivalent)</v>
          </cell>
          <cell r="BA169" t="str">
            <v>OBC (or equivalent)</v>
          </cell>
          <cell r="BB169" t="str">
            <v>OBC (or equivalent)</v>
          </cell>
          <cell r="BC169" t="str">
            <v>OBC (or equivalent)</v>
          </cell>
          <cell r="BD169" t="str">
            <v>OBC (or equivalent)</v>
          </cell>
          <cell r="BE169" t="str">
            <v>OBC (or equivalent)</v>
          </cell>
          <cell r="BF169" t="str">
            <v>OBC (or equivalent)</v>
          </cell>
          <cell r="BG169" t="str">
            <v>OBC (or equivalent)</v>
          </cell>
          <cell r="BH169" t="str">
            <v>OBC (or equivalent)</v>
          </cell>
          <cell r="BI169" t="str">
            <v>OBC (or equivalent)</v>
          </cell>
          <cell r="BJ169" t="str">
            <v>OBC (or equivalent)</v>
          </cell>
          <cell r="BK169" t="str">
            <v>OBC (or equivalent)</v>
          </cell>
          <cell r="BL169" t="str">
            <v>OBC (or equivalent)</v>
          </cell>
          <cell r="BM169" t="str">
            <v>OBC (or equivalent)</v>
          </cell>
          <cell r="BN169" t="str">
            <v>OBC (or equivalent)</v>
          </cell>
          <cell r="BO169" t="str">
            <v>OBC (or equivalent)</v>
          </cell>
          <cell r="BP169" t="str">
            <v>OBC (or equivalent)</v>
          </cell>
          <cell r="BQ169" t="str">
            <v>OBC (or equivalent)</v>
          </cell>
          <cell r="BR169" t="str">
            <v>OBC (or equivalent)</v>
          </cell>
          <cell r="BS169" t="str">
            <v>OBC (or equivalent)</v>
          </cell>
          <cell r="BT169" t="str">
            <v>OBC (or equivalent)</v>
          </cell>
          <cell r="BU169" t="str">
            <v>OBC (or equivalent)</v>
          </cell>
          <cell r="BV169" t="str">
            <v>OBC (or equivalent)</v>
          </cell>
          <cell r="BW169" t="str">
            <v>OBC (or equivalent)</v>
          </cell>
          <cell r="BX169" t="str">
            <v>OBC (or equivalent)</v>
          </cell>
          <cell r="BY169" t="str">
            <v>OBC (or equivalent)</v>
          </cell>
          <cell r="BZ169" t="str">
            <v>OBC (or equivalent)</v>
          </cell>
          <cell r="CA169" t="str">
            <v>OBC (or equivalent)</v>
          </cell>
          <cell r="CB169" t="str">
            <v>OBC (or equivalent)</v>
          </cell>
          <cell r="CC169" t="str">
            <v>OBC (or equivalent)</v>
          </cell>
          <cell r="CD169" t="str">
            <v>OBC (or equivalent)</v>
          </cell>
          <cell r="CE169" t="str">
            <v>OBC (or equivalent)</v>
          </cell>
          <cell r="CF169" t="str">
            <v>OBC (or equivalent)</v>
          </cell>
          <cell r="CG169" t="str">
            <v>OBC (or equivalent)</v>
          </cell>
          <cell r="CH169" t="str">
            <v>OBC (or equivalent)</v>
          </cell>
          <cell r="CI169" t="str">
            <v>OBC (or equivalent)</v>
          </cell>
          <cell r="CJ169" t="str">
            <v>OBC (or equivalent)</v>
          </cell>
          <cell r="CK169" t="str">
            <v>OBC (or equivalent)</v>
          </cell>
          <cell r="CL169" t="str">
            <v>OBC (or equivalent)</v>
          </cell>
          <cell r="CM169" t="str">
            <v>OBC (or equivalent)</v>
          </cell>
          <cell r="CN169" t="str">
            <v>OBC (or equivalent)</v>
          </cell>
          <cell r="CO169" t="str">
            <v>OBC (or equivalent)</v>
          </cell>
          <cell r="CP169" t="str">
            <v>OBC (or equivalent)</v>
          </cell>
          <cell r="DW169" t="str">
            <v>OBC (or equivalent)</v>
          </cell>
          <cell r="DX169" t="str">
            <v>OBC (or equivalent)</v>
          </cell>
          <cell r="DY169" t="str">
            <v>OBC (or equivalent)</v>
          </cell>
          <cell r="DZ169" t="str">
            <v>OBC (or equivalent)</v>
          </cell>
          <cell r="EA169" t="str">
            <v>OBC (or equivalent)</v>
          </cell>
          <cell r="EB169" t="str">
            <v>OBC (or equivalent)</v>
          </cell>
          <cell r="EC169" t="str">
            <v>OBC (or equivalent)</v>
          </cell>
          <cell r="ED169" t="str">
            <v>OBC (or equivalent)</v>
          </cell>
          <cell r="EE169" t="str">
            <v>OBC (or equivalent)</v>
          </cell>
          <cell r="EF169" t="str">
            <v>OBC (or equivalent)</v>
          </cell>
          <cell r="EG169" t="str">
            <v>OBC (or equivalent)</v>
          </cell>
          <cell r="EH169" t="str">
            <v>OBC (or equivalent)</v>
          </cell>
          <cell r="EI169" t="str">
            <v>OBC (or equivalent)</v>
          </cell>
          <cell r="EJ169" t="str">
            <v>OBC (or equivalent)</v>
          </cell>
        </row>
        <row r="170">
          <cell r="B170">
            <v>41446</v>
          </cell>
          <cell r="C170">
            <v>42094</v>
          </cell>
          <cell r="D170">
            <v>42090</v>
          </cell>
          <cell r="E170">
            <v>41305</v>
          </cell>
          <cell r="F170">
            <v>40148</v>
          </cell>
          <cell r="H170">
            <v>42186</v>
          </cell>
          <cell r="K170">
            <v>41361</v>
          </cell>
          <cell r="L170">
            <v>41361</v>
          </cell>
          <cell r="N170">
            <v>42027</v>
          </cell>
          <cell r="Q170">
            <v>40787</v>
          </cell>
          <cell r="R170">
            <v>40981</v>
          </cell>
          <cell r="T170">
            <v>41150</v>
          </cell>
          <cell r="U170">
            <v>42734</v>
          </cell>
          <cell r="V170">
            <v>41102</v>
          </cell>
          <cell r="W170">
            <v>41944</v>
          </cell>
          <cell r="X170">
            <v>41081</v>
          </cell>
          <cell r="Y170">
            <v>40973</v>
          </cell>
          <cell r="AA170">
            <v>41516</v>
          </cell>
          <cell r="AB170">
            <v>41729</v>
          </cell>
          <cell r="AD170">
            <v>41157</v>
          </cell>
          <cell r="AE170">
            <v>41585</v>
          </cell>
          <cell r="AF170">
            <v>40389</v>
          </cell>
          <cell r="AG170">
            <v>41534</v>
          </cell>
          <cell r="AH170">
            <v>43131</v>
          </cell>
          <cell r="AJ170">
            <v>38384</v>
          </cell>
          <cell r="AM170">
            <v>41576</v>
          </cell>
          <cell r="AN170">
            <v>39141</v>
          </cell>
          <cell r="AO170">
            <v>42723</v>
          </cell>
          <cell r="AS170">
            <v>40816</v>
          </cell>
          <cell r="AT170">
            <v>40715</v>
          </cell>
          <cell r="AX170">
            <v>42460</v>
          </cell>
          <cell r="AY170">
            <v>41404</v>
          </cell>
          <cell r="AZ170">
            <v>41151</v>
          </cell>
          <cell r="BC170">
            <v>41408</v>
          </cell>
          <cell r="BD170">
            <v>41500</v>
          </cell>
          <cell r="BE170">
            <v>41396</v>
          </cell>
          <cell r="BF170">
            <v>42572</v>
          </cell>
          <cell r="BG170">
            <v>41578</v>
          </cell>
          <cell r="BH170">
            <v>41394</v>
          </cell>
          <cell r="BI170">
            <v>41607</v>
          </cell>
          <cell r="BJ170">
            <v>41541</v>
          </cell>
          <cell r="BK170">
            <v>41449</v>
          </cell>
          <cell r="BL170">
            <v>42272</v>
          </cell>
          <cell r="BN170">
            <v>41942</v>
          </cell>
          <cell r="BQ170">
            <v>39801</v>
          </cell>
          <cell r="BS170">
            <v>42338</v>
          </cell>
          <cell r="BT170">
            <v>41729</v>
          </cell>
          <cell r="BV170">
            <v>41771</v>
          </cell>
          <cell r="BW170">
            <v>41026</v>
          </cell>
          <cell r="BX170">
            <v>42277</v>
          </cell>
          <cell r="BY170">
            <v>40817</v>
          </cell>
          <cell r="BZ170">
            <v>42352</v>
          </cell>
          <cell r="CA170">
            <v>42205</v>
          </cell>
          <cell r="CB170">
            <v>40989</v>
          </cell>
          <cell r="CD170">
            <v>42401</v>
          </cell>
          <cell r="CE170">
            <v>42250</v>
          </cell>
          <cell r="CF170">
            <v>41883</v>
          </cell>
          <cell r="CG170">
            <v>40591</v>
          </cell>
          <cell r="CK170">
            <v>40728</v>
          </cell>
          <cell r="CL170">
            <v>41725</v>
          </cell>
          <cell r="DW170">
            <v>41517</v>
          </cell>
          <cell r="DX170">
            <v>41740</v>
          </cell>
          <cell r="DY170">
            <v>41628</v>
          </cell>
          <cell r="DZ170">
            <v>40755</v>
          </cell>
          <cell r="EA170">
            <v>41351</v>
          </cell>
          <cell r="ED170">
            <v>41911</v>
          </cell>
          <cell r="EE170">
            <v>40817</v>
          </cell>
          <cell r="EF170">
            <v>41578</v>
          </cell>
          <cell r="EG170">
            <v>41761</v>
          </cell>
          <cell r="EI170">
            <v>42825</v>
          </cell>
          <cell r="EJ170">
            <v>42489</v>
          </cell>
        </row>
        <row r="171">
          <cell r="E171">
            <v>41404</v>
          </cell>
          <cell r="H171">
            <v>42304</v>
          </cell>
          <cell r="T171">
            <v>41221</v>
          </cell>
          <cell r="U171">
            <v>44104</v>
          </cell>
          <cell r="Y171">
            <v>41258</v>
          </cell>
          <cell r="AA171">
            <v>41537</v>
          </cell>
          <cell r="AG171">
            <v>41537</v>
          </cell>
          <cell r="AO171">
            <v>42705</v>
          </cell>
          <cell r="AX171">
            <v>42521</v>
          </cell>
          <cell r="BD171">
            <v>41828</v>
          </cell>
          <cell r="BG171">
            <v>41954</v>
          </cell>
          <cell r="BH171">
            <v>41455</v>
          </cell>
          <cell r="BJ171">
            <v>41624</v>
          </cell>
          <cell r="BN171">
            <v>42354</v>
          </cell>
          <cell r="DW171">
            <v>41498</v>
          </cell>
          <cell r="DY171">
            <v>41838</v>
          </cell>
          <cell r="EA171">
            <v>41590</v>
          </cell>
        </row>
        <row r="172">
          <cell r="B172">
            <v>41446</v>
          </cell>
          <cell r="C172">
            <v>42277</v>
          </cell>
          <cell r="D172">
            <v>42090</v>
          </cell>
          <cell r="E172">
            <v>41740</v>
          </cell>
          <cell r="F172">
            <v>40148</v>
          </cell>
          <cell r="H172">
            <v>42304</v>
          </cell>
          <cell r="K172">
            <v>41361</v>
          </cell>
          <cell r="L172">
            <v>41361</v>
          </cell>
          <cell r="N172">
            <v>42032</v>
          </cell>
          <cell r="Q172">
            <v>40787</v>
          </cell>
          <cell r="R172">
            <v>40981</v>
          </cell>
          <cell r="T172">
            <v>41221</v>
          </cell>
          <cell r="U172">
            <v>44104</v>
          </cell>
          <cell r="V172">
            <v>41102</v>
          </cell>
          <cell r="W172">
            <v>41983</v>
          </cell>
          <cell r="X172">
            <v>41136</v>
          </cell>
          <cell r="Y172">
            <v>41261</v>
          </cell>
          <cell r="AA172">
            <v>41537</v>
          </cell>
          <cell r="AB172">
            <v>41794</v>
          </cell>
          <cell r="AD172">
            <v>41211</v>
          </cell>
          <cell r="AE172">
            <v>41614</v>
          </cell>
          <cell r="AF172">
            <v>40389</v>
          </cell>
          <cell r="AG172">
            <v>41537</v>
          </cell>
          <cell r="AH172">
            <v>43131</v>
          </cell>
          <cell r="AJ172">
            <v>38384</v>
          </cell>
          <cell r="AM172">
            <v>41576</v>
          </cell>
          <cell r="AN172">
            <v>39141</v>
          </cell>
          <cell r="AO172">
            <v>42705</v>
          </cell>
          <cell r="AS172">
            <v>40816</v>
          </cell>
          <cell r="AT172">
            <v>40715</v>
          </cell>
          <cell r="AX172">
            <v>42521</v>
          </cell>
          <cell r="AY172">
            <v>41453</v>
          </cell>
          <cell r="AZ172">
            <v>41151</v>
          </cell>
          <cell r="BC172">
            <v>41408</v>
          </cell>
          <cell r="BD172">
            <v>42355</v>
          </cell>
          <cell r="BE172">
            <v>41603</v>
          </cell>
          <cell r="BF172">
            <v>42572</v>
          </cell>
          <cell r="BG172">
            <v>42034</v>
          </cell>
          <cell r="BH172">
            <v>41471</v>
          </cell>
          <cell r="BI172">
            <v>41620</v>
          </cell>
          <cell r="BJ172">
            <v>41624</v>
          </cell>
          <cell r="BK172">
            <v>41659</v>
          </cell>
          <cell r="BL172">
            <v>42453</v>
          </cell>
          <cell r="BN172">
            <v>42354</v>
          </cell>
          <cell r="BQ172">
            <v>39801</v>
          </cell>
          <cell r="BS172">
            <v>42338</v>
          </cell>
          <cell r="BT172">
            <v>42433</v>
          </cell>
          <cell r="BV172">
            <v>41789</v>
          </cell>
          <cell r="BW172">
            <v>41080</v>
          </cell>
          <cell r="BX172">
            <v>42336</v>
          </cell>
          <cell r="BY172">
            <v>41144</v>
          </cell>
          <cell r="BZ172">
            <v>42354</v>
          </cell>
          <cell r="CA172">
            <v>42303</v>
          </cell>
          <cell r="CB172">
            <v>41536</v>
          </cell>
          <cell r="CD172">
            <v>42401</v>
          </cell>
          <cell r="CE172">
            <v>42284</v>
          </cell>
          <cell r="CF172">
            <v>41906</v>
          </cell>
          <cell r="CG172">
            <v>40591</v>
          </cell>
          <cell r="CK172">
            <v>40763</v>
          </cell>
          <cell r="CL172">
            <v>41738</v>
          </cell>
          <cell r="DW172">
            <v>41520</v>
          </cell>
          <cell r="DX172">
            <v>42041</v>
          </cell>
          <cell r="DY172">
            <v>41838</v>
          </cell>
          <cell r="DZ172">
            <v>40872</v>
          </cell>
          <cell r="EA172">
            <v>41590</v>
          </cell>
          <cell r="ED172">
            <v>41956</v>
          </cell>
          <cell r="EE172">
            <v>40815</v>
          </cell>
          <cell r="EF172">
            <v>41606</v>
          </cell>
          <cell r="EG172">
            <v>41761</v>
          </cell>
          <cell r="EI172">
            <v>42825</v>
          </cell>
          <cell r="EJ172">
            <v>42489</v>
          </cell>
        </row>
        <row r="173">
          <cell r="B173" t="str">
            <v>Approval - HMT OBC</v>
          </cell>
          <cell r="C173" t="str">
            <v>Approval - HMT OBC</v>
          </cell>
          <cell r="D173" t="str">
            <v>Approval - HMT OBC</v>
          </cell>
          <cell r="E173" t="str">
            <v>Approval - HMT OBC</v>
          </cell>
          <cell r="F173" t="str">
            <v>Approval - HMT OBC</v>
          </cell>
          <cell r="G173" t="str">
            <v>Approval - HMT OBC</v>
          </cell>
          <cell r="H173" t="str">
            <v>Approval - HMT OBC</v>
          </cell>
          <cell r="I173" t="str">
            <v>Approval - HMT OBC</v>
          </cell>
          <cell r="J173" t="str">
            <v>Approval - HMT OBC</v>
          </cell>
          <cell r="K173" t="str">
            <v>Approval - HMT OBC</v>
          </cell>
          <cell r="L173" t="str">
            <v>Approval - HMT OBC</v>
          </cell>
          <cell r="M173" t="str">
            <v>Approval - HMT OBC</v>
          </cell>
          <cell r="N173" t="str">
            <v>Approval - HMT OBC</v>
          </cell>
          <cell r="O173" t="str">
            <v>Approval - HMT OBC</v>
          </cell>
          <cell r="P173" t="str">
            <v>Approval - HMT OBC</v>
          </cell>
          <cell r="Q173" t="str">
            <v>Approval - HMT OBC</v>
          </cell>
          <cell r="R173" t="str">
            <v>Approval - HMT OBC</v>
          </cell>
          <cell r="S173" t="str">
            <v>Approval - HMT OBC</v>
          </cell>
          <cell r="T173" t="str">
            <v>Approval - HMT OBC</v>
          </cell>
          <cell r="U173" t="str">
            <v>Approval - HMT OBC</v>
          </cell>
          <cell r="V173" t="str">
            <v>Approval - HMT OBC</v>
          </cell>
          <cell r="W173" t="str">
            <v>Approval - HMT OBC</v>
          </cell>
          <cell r="X173" t="str">
            <v>Approval - HMT OBC</v>
          </cell>
          <cell r="Y173" t="str">
            <v>Approval - HMT OBC</v>
          </cell>
          <cell r="Z173" t="str">
            <v>Approval - HMT OBC</v>
          </cell>
          <cell r="AA173" t="str">
            <v>Approval - HMT OBC</v>
          </cell>
          <cell r="AB173" t="str">
            <v>Approval - HMT OBC</v>
          </cell>
          <cell r="AC173" t="str">
            <v>Approval - HMT OBC</v>
          </cell>
          <cell r="AD173" t="str">
            <v>Approval - HMT OBC</v>
          </cell>
          <cell r="AE173" t="str">
            <v>Approval - HMT OBC</v>
          </cell>
          <cell r="AF173" t="str">
            <v>Approval - HMT OBC</v>
          </cell>
          <cell r="AG173" t="str">
            <v>Approval - HMT OBC</v>
          </cell>
          <cell r="AH173" t="str">
            <v>Approval - HMT OBC</v>
          </cell>
          <cell r="AI173" t="str">
            <v>Approval - HMT OBC</v>
          </cell>
          <cell r="AJ173" t="str">
            <v>Approval - HMT OBC</v>
          </cell>
          <cell r="AK173" t="str">
            <v>Approval - HMT OBC</v>
          </cell>
          <cell r="AL173" t="str">
            <v>Approval - HMT OBC</v>
          </cell>
          <cell r="AM173" t="str">
            <v>Approval - HMT OBC</v>
          </cell>
          <cell r="AN173" t="str">
            <v>Approval - HMT OBC</v>
          </cell>
          <cell r="AO173" t="str">
            <v>Approval - HMT OBC</v>
          </cell>
          <cell r="AP173" t="str">
            <v>Approval - HMT OBC</v>
          </cell>
          <cell r="AQ173" t="str">
            <v>Approval - HMT OBC</v>
          </cell>
          <cell r="AR173" t="str">
            <v>Approval - HMT OBC</v>
          </cell>
          <cell r="AS173" t="str">
            <v>Approval - HMT OBC</v>
          </cell>
          <cell r="AT173" t="str">
            <v>Approval - HMT OBC</v>
          </cell>
          <cell r="AU173" t="str">
            <v>Approval - HMT OBC</v>
          </cell>
          <cell r="AV173" t="str">
            <v>Approval - HMT OBC</v>
          </cell>
          <cell r="AW173" t="str">
            <v>Approval - HMT OBC</v>
          </cell>
          <cell r="AX173" t="str">
            <v>Approval - HMT OBC</v>
          </cell>
          <cell r="AY173" t="str">
            <v>Approval - HMT OBC</v>
          </cell>
          <cell r="AZ173" t="str">
            <v>Approval - HMT OBC</v>
          </cell>
          <cell r="BA173" t="str">
            <v>Approval - HMT OBC</v>
          </cell>
          <cell r="BB173" t="str">
            <v>Approval - HMT OBC</v>
          </cell>
          <cell r="BC173" t="str">
            <v>Approval - HMT OBC</v>
          </cell>
          <cell r="BD173" t="str">
            <v>Approval - HMT OBC</v>
          </cell>
          <cell r="BE173" t="str">
            <v>Approval - HMT OBC</v>
          </cell>
          <cell r="BF173" t="str">
            <v>Approval - HMT OBC</v>
          </cell>
          <cell r="BG173" t="str">
            <v>Approval - HMT OBC</v>
          </cell>
          <cell r="BH173" t="str">
            <v>Approval - HMT OBC</v>
          </cell>
          <cell r="BI173" t="str">
            <v>Approval - HMT OBC</v>
          </cell>
          <cell r="BJ173" t="str">
            <v>Approval - HMT OBC</v>
          </cell>
          <cell r="BK173" t="str">
            <v>Approval - HMT OBC</v>
          </cell>
          <cell r="BL173" t="str">
            <v>Approval - HMT OBC</v>
          </cell>
          <cell r="BM173" t="str">
            <v>Approval - HMT OBC</v>
          </cell>
          <cell r="BN173" t="str">
            <v>Approval - HMT OBC</v>
          </cell>
          <cell r="BO173" t="str">
            <v>Approval - HMT OBC</v>
          </cell>
          <cell r="BP173" t="str">
            <v>Approval - HMT OBC</v>
          </cell>
          <cell r="BQ173" t="str">
            <v>Approval - HMT OBC</v>
          </cell>
          <cell r="BR173" t="str">
            <v>Approval - HMT OBC</v>
          </cell>
          <cell r="BS173" t="str">
            <v>Approval - HMT OBC</v>
          </cell>
          <cell r="BT173" t="str">
            <v>Approval - HMT OBC</v>
          </cell>
          <cell r="BU173" t="str">
            <v>Approval - HMT OBC</v>
          </cell>
          <cell r="BV173" t="str">
            <v>Approval - HMT OBC</v>
          </cell>
          <cell r="BW173" t="str">
            <v>Approval - HMT OBC</v>
          </cell>
          <cell r="BX173" t="str">
            <v>Approval - HMT OBC</v>
          </cell>
          <cell r="BY173" t="str">
            <v>Approval - HMT OBC</v>
          </cell>
          <cell r="BZ173" t="str">
            <v>Approval - HMT OBC</v>
          </cell>
          <cell r="CA173" t="str">
            <v>Approval - HMT OBC</v>
          </cell>
          <cell r="CB173" t="str">
            <v>Approval - HMT OBC</v>
          </cell>
          <cell r="CC173" t="str">
            <v>Approval - HMT OBC</v>
          </cell>
          <cell r="CD173" t="str">
            <v>Approval - HMT OBC</v>
          </cell>
          <cell r="CE173" t="str">
            <v>Approval - HMT OBC</v>
          </cell>
          <cell r="CF173" t="str">
            <v>Approval - HMT OBC</v>
          </cell>
          <cell r="CG173" t="str">
            <v>Approval - HMT OBC</v>
          </cell>
          <cell r="CH173" t="str">
            <v>Approval - HMT OBC</v>
          </cell>
          <cell r="CI173" t="str">
            <v>Approval - HMT OBC</v>
          </cell>
          <cell r="CJ173" t="str">
            <v>Approval - HMT OBC</v>
          </cell>
          <cell r="CK173" t="str">
            <v>Approval - HMT OBC</v>
          </cell>
          <cell r="CL173" t="str">
            <v>Approval - HMT OBC</v>
          </cell>
          <cell r="CM173" t="str">
            <v>Approval - HMT OBC</v>
          </cell>
          <cell r="CN173" t="str">
            <v>Approval - HMT OBC</v>
          </cell>
          <cell r="CO173" t="str">
            <v>Approval - HMT OBC</v>
          </cell>
          <cell r="CP173" t="str">
            <v>Approval - HMT OBC</v>
          </cell>
          <cell r="DW173" t="str">
            <v>Approval - HMT OBC</v>
          </cell>
          <cell r="DX173" t="str">
            <v>Approval - HMT OBC</v>
          </cell>
          <cell r="DY173" t="str">
            <v>Approval - HMT OBC</v>
          </cell>
          <cell r="DZ173" t="str">
            <v>Approval - HMT OBC</v>
          </cell>
          <cell r="EA173" t="str">
            <v>Approval - HMT OBC</v>
          </cell>
          <cell r="EB173" t="str">
            <v>Approval - HMT OBC</v>
          </cell>
          <cell r="EC173" t="str">
            <v>Approval - HMT OBC</v>
          </cell>
          <cell r="ED173" t="str">
            <v>Approval - HMT OBC</v>
          </cell>
          <cell r="EE173" t="str">
            <v>Approval - HMT OBC</v>
          </cell>
          <cell r="EF173" t="str">
            <v>Approval - HMT OBC</v>
          </cell>
          <cell r="EG173" t="str">
            <v>Approval - HMT OBC</v>
          </cell>
          <cell r="EH173" t="str">
            <v>Approval - HMT OBC</v>
          </cell>
          <cell r="EI173" t="str">
            <v>Approval - HMT OBC</v>
          </cell>
          <cell r="EJ173" t="str">
            <v>Approval - HMT OBC</v>
          </cell>
        </row>
        <row r="174">
          <cell r="B174" t="str">
            <v>Following OBC approval in June 2013, to bridge gap between FBC planned for Nov 2015, Ministerial Submission approved by BIS and HMT in July 2015 outlining strategic/economic/financial/management cases and approval to move to market engagement</v>
          </cell>
          <cell r="C174" t="str">
            <v>OBC has been approved by HMT. Awaiting GDS Spend form approval.</v>
          </cell>
          <cell r="D174" t="str">
            <v>Approval of Outline Business Case</v>
          </cell>
          <cell r="E174" t="str">
            <v>HMT approval of update to OBC</v>
          </cell>
          <cell r="F174" t="str">
            <v>Outline Business Case approval</v>
          </cell>
          <cell r="G174" t="str">
            <v>N/a</v>
          </cell>
          <cell r="H174" t="str">
            <v>The planned OBC approval date was slipped to allow the fullest involvement of all key stakeholders, taking their comments fully into account, and to accommodate the need for prior Cabinet Office approval.</v>
          </cell>
          <cell r="L174" t="str">
            <v>ISSC2 HMT Approval</v>
          </cell>
          <cell r="M174" t="str">
            <v>N/A</v>
          </cell>
          <cell r="N174" t="str">
            <v>HMT Approval OBC</v>
          </cell>
          <cell r="Q174" t="str">
            <v>OBC</v>
          </cell>
          <cell r="R174" t="str">
            <v>OBC</v>
          </cell>
          <cell r="T174" t="str">
            <v xml:space="preserve">MPRG - approve OBC and agree commencement of exploratory discussions with NNB to understand the Key Terms of their proposal </v>
          </cell>
          <cell r="U174" t="str">
            <v>Updated GDF Programme level business case</v>
          </cell>
          <cell r="V174" t="str">
            <v>HMT Approval to issue contract notice - TAP</v>
          </cell>
          <cell r="W174" t="str">
            <v xml:space="preserve">Not significantly different from original baseline.  39 days change from original baseline; 0 days change from the rebaseline. </v>
          </cell>
          <cell r="X174" t="str">
            <v xml:space="preserve">Commercial: Data and Communications Company (DCC) Licencing: HMT Approval </v>
          </cell>
          <cell r="Y174" t="str">
            <v>OBC approved by HMT - TAP 2</v>
          </cell>
          <cell r="AA174" t="str">
            <v>Approval of TEP1 OBC</v>
          </cell>
          <cell r="AB174" t="str">
            <v>Outline Business Case approval</v>
          </cell>
          <cell r="AD174" t="str">
            <v xml:space="preserve">Taken as the first school Feasibility Study that was approved for PSBP1. </v>
          </cell>
          <cell r="AE174" t="str">
            <v>Additonal information required on VfM</v>
          </cell>
          <cell r="AF174" t="str">
            <v>HMT OBC</v>
          </cell>
          <cell r="AG174" t="str">
            <v>HMT SOBC and OBC Combined for Stage 0, 1 &amp; 2 Approval</v>
          </cell>
          <cell r="AI174" t="str">
            <v>Requirements for HMT Approval to be confirmed</v>
          </cell>
          <cell r="AL174" t="str">
            <v>N/A - no OBC produced</v>
          </cell>
          <cell r="AO174" t="str">
            <v xml:space="preserve">Project will seek HMT approval of OBC after DfT approval.  Date shown is to support Preferred Route Announcement at the time of the Autumn Statement in late Nov/early Dec 2016. </v>
          </cell>
          <cell r="AS174" t="str">
            <v xml:space="preserve"> OBC &amp; SOBC done together following transfer from MoD</v>
          </cell>
          <cell r="AX174" t="str">
            <v>*** Dates unchanged pending release of the NDG review and completion of appropriate impact assessment on the programme. ***OBC for Phase 1. The OBC entered the internal review cycle in November 2016. IPMB and DH approvals are expected during April 2016 ahead of formal HMT approval by the end of May 2016.</v>
          </cell>
          <cell r="AY174" t="str">
            <v>Outline business case (for vaccine purchase from 14/15-17/18) review and approval by HMT</v>
          </cell>
          <cell r="AZ174" t="str">
            <v>HMT Interim Agreement final approval</v>
          </cell>
          <cell r="BB174" t="str">
            <v>Not undertaken at the time</v>
          </cell>
          <cell r="BD174" t="str">
            <v>HMT OBC received HMT approval on 17/12/2015. Original dates referred to planned OBC date from N3 SOC.</v>
          </cell>
          <cell r="BE174" t="str">
            <v>HM Treasury approval of Outline Business Case</v>
          </cell>
          <cell r="BG174" t="str">
            <v>Outline Business Case for Phase 1 and ICT Spend Request Approved by HMT</v>
          </cell>
          <cell r="BH174" t="str">
            <v>HM Treasury Approval of Trusts' OBCs</v>
          </cell>
          <cell r="BI174" t="str">
            <v>OBC Approval</v>
          </cell>
          <cell r="BJ174" t="str">
            <v>NHS e-RS OBC + ICT Spend Approval approved – HM Treasury</v>
          </cell>
          <cell r="BK174" t="str">
            <v>Approval completed</v>
          </cell>
          <cell r="BL174" t="str">
            <v>The dates have changed as a result of a period of re-planning in May 2015.  The Project Plan was baselined at the Hutton Steering Committee on 26/09/2015, it was a draft plan up until that date. All previous dates reported were from an un-baselined plan.  The OBC was approved 24/03/2016</v>
          </cell>
          <cell r="BN174" t="str">
            <v>Interim decision of Porton only option given by the Chancellor on Sept 17th 2015. Remainder of preferred option for Colindale and London HQ was  considered as part of the Spending Review.  The approval for this option was announced as part of the SR on November 25th.  All subsequent dates are being reviewed in light of the SR  decision and spend profile.  This involves discussion with DH as part of this settlement.  Dates will be amended once key milstones and dates are agreed.</v>
          </cell>
          <cell r="BQ174" t="str">
            <v>HMT OBC Approval</v>
          </cell>
          <cell r="BR174" t="str">
            <v>N/A due to date project started</v>
          </cell>
          <cell r="BT174" t="str">
            <v xml:space="preserve">A further refresh will be considered towards the end of 2017. </v>
          </cell>
          <cell r="BV174" t="str">
            <v>TAP - HMT OBC approval</v>
          </cell>
          <cell r="BW174" t="str">
            <v>OBC V1 baselined internally 18/05/12. (within standard tolerence) delay reflects HMT scheduling and clarifications</v>
          </cell>
          <cell r="BX174" t="str">
            <v>Completed</v>
          </cell>
          <cell r="BY174" t="str">
            <v>HMT Approval</v>
          </cell>
          <cell r="BZ174" t="str">
            <v>Two day delay in clearing OBC. Not a significant change to project as flex built into timeplan. Project still running to plan.</v>
          </cell>
          <cell r="CA174" t="str">
            <v>HMT approval received</v>
          </cell>
          <cell r="CB174" t="str">
            <v>HMT approval</v>
          </cell>
          <cell r="CD174" t="str">
            <v xml:space="preserve">Chancellor's approval to proceed with the second phased of the Programme.  </v>
          </cell>
          <cell r="CE174" t="str">
            <v>OBC originally submitted to Inv Comm 07/09/2015 but conditions applied &amp; OBC re-submitted to Inv Comm 07/10/2015.  This is a Departmental Approval</v>
          </cell>
          <cell r="CF174" t="str">
            <v>HMRC Gate 4 approval - OBC</v>
          </cell>
          <cell r="CG174" t="str">
            <v xml:space="preserve">The programme maintains a programme buisness case that is refreshed and submitted for approval at agreed intervals.  The last such refresh was in December 2014 in order to secure approval for activities in 2015/16. The next refresh is due in March 2016 to cover acivtivities during 2016/17. </v>
          </cell>
          <cell r="CK174" t="str">
            <v>OBC - HMT Approval</v>
          </cell>
          <cell r="DW174" t="str">
            <v>This business case was for the construction only</v>
          </cell>
          <cell r="DX174" t="str">
            <v>2014/15 OBC Treasury approval</v>
          </cell>
          <cell r="DY174" t="str">
            <v>DCC OBC approval by CO and HMT</v>
          </cell>
          <cell r="DZ174" t="str">
            <v>Treasury Asurance Point (TAP) for  Outline Business Case (FBC)</v>
          </cell>
          <cell r="EA174" t="str">
            <v>Security (Protective Monitoring) Contract Award</v>
          </cell>
          <cell r="EB174" t="str">
            <v>N/A</v>
          </cell>
          <cell r="ED174" t="str">
            <v>HMT Information Point</v>
          </cell>
          <cell r="EE174" t="str">
            <v>MPA &amp; HMT Approval for OBC</v>
          </cell>
          <cell r="EF174" t="str">
            <v>COMPETITION - OBC TAP</v>
          </cell>
          <cell r="EI174" t="str">
            <v xml:space="preserve">OBC for IT Transformation </v>
          </cell>
          <cell r="EJ174" t="str">
            <v>PLEASE NOTE: THIS HAS BEEN RENAMED - PROGRAMME BUSINESS CASE</v>
          </cell>
        </row>
        <row r="175">
          <cell r="B175" t="str">
            <v>FBC (or equivalent)</v>
          </cell>
          <cell r="C175" t="str">
            <v>FBC (or equivalent)</v>
          </cell>
          <cell r="D175" t="str">
            <v>FBC (or equivalent)</v>
          </cell>
          <cell r="E175" t="str">
            <v>FBC (or equivalent)</v>
          </cell>
          <cell r="F175" t="str">
            <v>FBC (or equivalent)</v>
          </cell>
          <cell r="G175" t="str">
            <v>FBC (or equivalent)</v>
          </cell>
          <cell r="H175" t="str">
            <v>FBC (or equivalent)</v>
          </cell>
          <cell r="I175" t="str">
            <v>FBC (or equivalent)</v>
          </cell>
          <cell r="J175" t="str">
            <v>FBC (or equivalent)</v>
          </cell>
          <cell r="K175" t="str">
            <v>FBC (or equivalent)</v>
          </cell>
          <cell r="L175" t="str">
            <v>FBC (or equivalent)</v>
          </cell>
          <cell r="M175" t="str">
            <v>FBC (or equivalent)</v>
          </cell>
          <cell r="N175" t="str">
            <v>FBC (or equivalent)</v>
          </cell>
          <cell r="O175" t="str">
            <v>FBC (or equivalent)</v>
          </cell>
          <cell r="P175" t="str">
            <v>FBC (or equivalent)</v>
          </cell>
          <cell r="Q175" t="str">
            <v>FBC (or equivalent)</v>
          </cell>
          <cell r="R175" t="str">
            <v>FBC (or equivalent)</v>
          </cell>
          <cell r="S175" t="str">
            <v>FBC (or equivalent)</v>
          </cell>
          <cell r="T175" t="str">
            <v>FBC (or equivalent)</v>
          </cell>
          <cell r="U175" t="str">
            <v>FBC (or equivalent)</v>
          </cell>
          <cell r="V175" t="str">
            <v>FBC (or equivalent)</v>
          </cell>
          <cell r="W175" t="str">
            <v>FBC (or equivalent)</v>
          </cell>
          <cell r="X175" t="str">
            <v>FBC (or equivalent)</v>
          </cell>
          <cell r="Y175" t="str">
            <v>FBC (or equivalent)</v>
          </cell>
          <cell r="Z175" t="str">
            <v>FBC (or equivalent)</v>
          </cell>
          <cell r="AA175" t="str">
            <v>FBC (or equivalent)</v>
          </cell>
          <cell r="AB175" t="str">
            <v>FBC (or equivalent)</v>
          </cell>
          <cell r="AC175" t="str">
            <v>FBC (or equivalent)</v>
          </cell>
          <cell r="AD175" t="str">
            <v>FBC (or equivalent)</v>
          </cell>
          <cell r="AE175" t="str">
            <v>FBC (or equivalent)</v>
          </cell>
          <cell r="AF175" t="str">
            <v>FBC (or equivalent)</v>
          </cell>
          <cell r="AG175" t="str">
            <v>FBC - HMT Approval</v>
          </cell>
          <cell r="AH175" t="str">
            <v>FBC - HMT Approval</v>
          </cell>
          <cell r="AI175" t="str">
            <v>FBC - HMT Approval</v>
          </cell>
          <cell r="AJ175" t="str">
            <v>FBC - HMT Approval</v>
          </cell>
          <cell r="AK175" t="str">
            <v>FBC - HMT Approval</v>
          </cell>
          <cell r="AL175" t="str">
            <v>FBC - HMT Approval</v>
          </cell>
          <cell r="AM175" t="str">
            <v>FBC - HMT Approval</v>
          </cell>
          <cell r="AN175" t="str">
            <v>FBC - HMT Approval</v>
          </cell>
          <cell r="AO175" t="str">
            <v>FBC - HMT Approval</v>
          </cell>
          <cell r="AP175" t="str">
            <v>FBC - HMT Approval</v>
          </cell>
          <cell r="AQ175" t="str">
            <v>FBC - HMT Approval</v>
          </cell>
          <cell r="AR175" t="str">
            <v>FBC - HMT Approval</v>
          </cell>
          <cell r="AS175" t="str">
            <v>FBC - HMT Approval</v>
          </cell>
          <cell r="AT175" t="str">
            <v>FBC - HMT Approval</v>
          </cell>
          <cell r="AU175" t="str">
            <v>FBC - HMT Approval</v>
          </cell>
          <cell r="AV175" t="str">
            <v>FBC - HMT Approval</v>
          </cell>
          <cell r="AW175" t="str">
            <v>FBC (or equivalent)</v>
          </cell>
          <cell r="AX175" t="str">
            <v>FBC (or equivalent)</v>
          </cell>
          <cell r="AY175" t="str">
            <v>FBC (or equivalent)</v>
          </cell>
          <cell r="AZ175" t="str">
            <v>FBC (or equivalent)</v>
          </cell>
          <cell r="BA175" t="str">
            <v>FBC (or equivalent)</v>
          </cell>
          <cell r="BB175" t="str">
            <v>FBC (or equivalent)</v>
          </cell>
          <cell r="BC175" t="str">
            <v>FBC (or equivalent)</v>
          </cell>
          <cell r="BD175" t="str">
            <v>FBC (or equivalent)</v>
          </cell>
          <cell r="BE175" t="str">
            <v>FBC (or equivalent)</v>
          </cell>
          <cell r="BF175" t="str">
            <v>FBC (or equivalent)</v>
          </cell>
          <cell r="BG175" t="str">
            <v>FBC (or equivalent)</v>
          </cell>
          <cell r="BH175" t="str">
            <v>FBC (or equivalent)</v>
          </cell>
          <cell r="BI175" t="str">
            <v>FBC (or equivalent)</v>
          </cell>
          <cell r="BJ175" t="str">
            <v>FBC (or equivalent)</v>
          </cell>
          <cell r="BK175" t="str">
            <v>FBC (or equivalent)</v>
          </cell>
          <cell r="BL175" t="str">
            <v>FBC (or equivalent)</v>
          </cell>
          <cell r="BM175" t="str">
            <v>FBC (or equivalent)</v>
          </cell>
          <cell r="BN175" t="str">
            <v>FBC (or equivalent)</v>
          </cell>
          <cell r="BO175" t="str">
            <v>FBC (or equivalent)</v>
          </cell>
          <cell r="BP175" t="str">
            <v>FBC (or equivalent)</v>
          </cell>
          <cell r="BQ175" t="str">
            <v>FBC (or equivalent)</v>
          </cell>
          <cell r="BR175" t="str">
            <v>FBC (or equivalent)</v>
          </cell>
          <cell r="BS175" t="str">
            <v>FBC (or equivalent)</v>
          </cell>
          <cell r="BT175" t="str">
            <v>FBC (or equivalent)</v>
          </cell>
          <cell r="BU175" t="str">
            <v>FBC (or equivalent)</v>
          </cell>
          <cell r="BV175" t="str">
            <v>FBC (or equivalent)</v>
          </cell>
          <cell r="BW175" t="str">
            <v>FBC (or equivalent)</v>
          </cell>
          <cell r="BX175" t="str">
            <v>FBC (or equivalent)</v>
          </cell>
          <cell r="BY175" t="str">
            <v>FBC (or equivalent)</v>
          </cell>
          <cell r="BZ175" t="str">
            <v>FBC (or equivalent)</v>
          </cell>
          <cell r="CA175" t="str">
            <v>FBC (or equivalent)</v>
          </cell>
          <cell r="CB175" t="str">
            <v>FBC (or equivalent)</v>
          </cell>
          <cell r="CC175" t="str">
            <v>FBC (or equivalent)</v>
          </cell>
          <cell r="CD175" t="str">
            <v>FBC (or equivalent)</v>
          </cell>
          <cell r="CE175" t="str">
            <v>FBC (or equivalent)</v>
          </cell>
          <cell r="CF175" t="str">
            <v>FBC (or equivalent)</v>
          </cell>
          <cell r="CG175" t="str">
            <v>FBC (or equivalent)</v>
          </cell>
          <cell r="CH175" t="str">
            <v>FBC (or equivalent)</v>
          </cell>
          <cell r="CI175" t="str">
            <v>FBC (or equivalent)</v>
          </cell>
          <cell r="CJ175" t="str">
            <v>FBC (or equivalent)</v>
          </cell>
          <cell r="CK175" t="str">
            <v>FBC (or equivalent)</v>
          </cell>
          <cell r="CL175" t="str">
            <v>FBC (or equivalent)</v>
          </cell>
          <cell r="CM175" t="str">
            <v>FBC (or equivalent)</v>
          </cell>
          <cell r="CN175" t="str">
            <v>FBC (or equivalent)</v>
          </cell>
          <cell r="CO175" t="str">
            <v>FBC (or equivalent)</v>
          </cell>
          <cell r="CP175" t="str">
            <v>FBC (or equivalent)</v>
          </cell>
          <cell r="DW175" t="str">
            <v>FBC (or equivalent)</v>
          </cell>
          <cell r="DX175" t="str">
            <v>FBC (or equivalent)</v>
          </cell>
          <cell r="DY175" t="str">
            <v>FBC (or equivalent)</v>
          </cell>
          <cell r="DZ175" t="str">
            <v>FBC (or equivalent)</v>
          </cell>
          <cell r="EA175" t="str">
            <v>FBC (or equivalent)</v>
          </cell>
          <cell r="EB175" t="str">
            <v>FBC (or equivalent)</v>
          </cell>
          <cell r="EC175" t="str">
            <v>FBC (or equivalent)</v>
          </cell>
          <cell r="ED175" t="str">
            <v>FBC (or equivalent)</v>
          </cell>
          <cell r="EE175" t="str">
            <v>FBC (or equivalent)</v>
          </cell>
          <cell r="EF175" t="str">
            <v>FBC (or equivalent)</v>
          </cell>
          <cell r="EG175" t="str">
            <v>FBC (or equivalent)</v>
          </cell>
          <cell r="EH175" t="str">
            <v>FBC (or equivalent)</v>
          </cell>
          <cell r="EI175" t="str">
            <v>FBC (or equivalent)</v>
          </cell>
          <cell r="EJ175" t="str">
            <v>FBC (or equivalent)</v>
          </cell>
        </row>
        <row r="176">
          <cell r="B176">
            <v>42331</v>
          </cell>
          <cell r="C176">
            <v>42765</v>
          </cell>
          <cell r="D176">
            <v>42262</v>
          </cell>
          <cell r="E176">
            <v>41305</v>
          </cell>
          <cell r="F176">
            <v>40582</v>
          </cell>
          <cell r="H176">
            <v>42491</v>
          </cell>
          <cell r="K176">
            <v>41487</v>
          </cell>
          <cell r="L176">
            <v>41487</v>
          </cell>
          <cell r="N176">
            <v>42115</v>
          </cell>
          <cell r="O176">
            <v>42382</v>
          </cell>
          <cell r="R176">
            <v>41381</v>
          </cell>
          <cell r="S176">
            <v>39295</v>
          </cell>
          <cell r="T176">
            <v>42052</v>
          </cell>
          <cell r="U176">
            <v>43921</v>
          </cell>
          <cell r="V176">
            <v>41827</v>
          </cell>
          <cell r="X176">
            <v>41460</v>
          </cell>
          <cell r="Y176">
            <v>42069</v>
          </cell>
          <cell r="Z176">
            <v>42551</v>
          </cell>
          <cell r="AA176">
            <v>42244</v>
          </cell>
          <cell r="AB176">
            <v>42185</v>
          </cell>
          <cell r="AD176">
            <v>41360</v>
          </cell>
          <cell r="AE176">
            <v>42201</v>
          </cell>
          <cell r="AF176">
            <v>40831</v>
          </cell>
          <cell r="AG176">
            <v>42475</v>
          </cell>
          <cell r="AH176">
            <v>43891</v>
          </cell>
          <cell r="AJ176">
            <v>40390</v>
          </cell>
          <cell r="AM176">
            <v>42155</v>
          </cell>
          <cell r="AN176">
            <v>41108</v>
          </cell>
          <cell r="AO176">
            <v>44104</v>
          </cell>
          <cell r="AS176">
            <v>41344</v>
          </cell>
          <cell r="AT176">
            <v>41075</v>
          </cell>
          <cell r="AU176">
            <v>41820</v>
          </cell>
          <cell r="AX176">
            <v>42674</v>
          </cell>
          <cell r="AY176">
            <v>41955</v>
          </cell>
          <cell r="AZ176">
            <v>41348</v>
          </cell>
          <cell r="BB176">
            <v>39580</v>
          </cell>
          <cell r="BC176">
            <v>41715</v>
          </cell>
          <cell r="BD176">
            <v>41702</v>
          </cell>
          <cell r="BE176">
            <v>41518</v>
          </cell>
          <cell r="BF176">
            <v>42765</v>
          </cell>
          <cell r="BG176">
            <v>42138</v>
          </cell>
          <cell r="BH176">
            <v>42094</v>
          </cell>
          <cell r="BI176">
            <v>41992</v>
          </cell>
          <cell r="BJ176">
            <v>42012</v>
          </cell>
          <cell r="BK176">
            <v>41548</v>
          </cell>
          <cell r="BL176">
            <v>42570</v>
          </cell>
          <cell r="BN176">
            <v>42459</v>
          </cell>
          <cell r="BP176">
            <v>42401</v>
          </cell>
          <cell r="BQ176">
            <v>40466</v>
          </cell>
          <cell r="BR176">
            <v>41487</v>
          </cell>
          <cell r="BS176">
            <v>42664</v>
          </cell>
          <cell r="BU176">
            <v>42459</v>
          </cell>
          <cell r="BV176">
            <v>42268</v>
          </cell>
          <cell r="BW176">
            <v>41671</v>
          </cell>
          <cell r="BX176">
            <v>42521</v>
          </cell>
          <cell r="BY176">
            <v>41456</v>
          </cell>
          <cell r="BZ176">
            <v>42521</v>
          </cell>
          <cell r="CA176">
            <v>42338</v>
          </cell>
          <cell r="CB176">
            <v>41606</v>
          </cell>
          <cell r="CE176">
            <v>42484</v>
          </cell>
          <cell r="CF176">
            <v>42338</v>
          </cell>
          <cell r="CH176">
            <v>41836</v>
          </cell>
          <cell r="CK176">
            <v>41087</v>
          </cell>
          <cell r="CL176">
            <v>42094</v>
          </cell>
          <cell r="DW176">
            <v>41882</v>
          </cell>
          <cell r="DY176">
            <v>41881</v>
          </cell>
          <cell r="DZ176">
            <v>41121</v>
          </cell>
          <cell r="EA176">
            <v>42705</v>
          </cell>
          <cell r="EB176">
            <v>42333</v>
          </cell>
          <cell r="EC176">
            <v>41018</v>
          </cell>
          <cell r="ED176">
            <v>42037</v>
          </cell>
          <cell r="EE176">
            <v>41047</v>
          </cell>
          <cell r="EF176">
            <v>41948</v>
          </cell>
          <cell r="EG176">
            <v>42150</v>
          </cell>
          <cell r="EH176">
            <v>41548</v>
          </cell>
          <cell r="EJ176">
            <v>43039</v>
          </cell>
        </row>
        <row r="177">
          <cell r="B177">
            <v>42613</v>
          </cell>
          <cell r="E177">
            <v>41404</v>
          </cell>
          <cell r="H177">
            <v>42674</v>
          </cell>
          <cell r="N177">
            <v>42195</v>
          </cell>
          <cell r="T177">
            <v>42286</v>
          </cell>
          <cell r="U177">
            <v>47483</v>
          </cell>
          <cell r="V177">
            <v>41880</v>
          </cell>
          <cell r="AA177">
            <v>41911</v>
          </cell>
          <cell r="AB177">
            <v>42213</v>
          </cell>
          <cell r="AG177">
            <v>42545</v>
          </cell>
          <cell r="AM177">
            <v>42800</v>
          </cell>
          <cell r="AT177">
            <v>41260</v>
          </cell>
          <cell r="AU177">
            <v>41848</v>
          </cell>
          <cell r="BB177">
            <v>41801</v>
          </cell>
          <cell r="BD177">
            <v>42338</v>
          </cell>
          <cell r="BE177">
            <v>42333</v>
          </cell>
          <cell r="BJ177">
            <v>42285</v>
          </cell>
          <cell r="BN177">
            <v>43281</v>
          </cell>
          <cell r="BR177">
            <v>41523</v>
          </cell>
          <cell r="BV177">
            <v>42307</v>
          </cell>
          <cell r="BW177">
            <v>42481</v>
          </cell>
          <cell r="CA177">
            <v>42399</v>
          </cell>
          <cell r="CF177">
            <v>42438</v>
          </cell>
          <cell r="CL177">
            <v>42283</v>
          </cell>
          <cell r="DW177">
            <v>41744</v>
          </cell>
          <cell r="DZ177">
            <v>41799</v>
          </cell>
          <cell r="EE177">
            <v>41194</v>
          </cell>
          <cell r="EG177">
            <v>42249</v>
          </cell>
        </row>
        <row r="178">
          <cell r="B178">
            <v>42643</v>
          </cell>
          <cell r="C178">
            <v>43021</v>
          </cell>
          <cell r="D178">
            <v>42299</v>
          </cell>
          <cell r="E178">
            <v>43023</v>
          </cell>
          <cell r="F178">
            <v>40582</v>
          </cell>
          <cell r="H178">
            <v>42674</v>
          </cell>
          <cell r="K178">
            <v>41562</v>
          </cell>
          <cell r="L178">
            <v>41562</v>
          </cell>
          <cell r="N178">
            <v>42272</v>
          </cell>
          <cell r="O178">
            <v>42382</v>
          </cell>
          <cell r="R178">
            <v>41381</v>
          </cell>
          <cell r="S178">
            <v>39295</v>
          </cell>
          <cell r="T178">
            <v>42286</v>
          </cell>
          <cell r="U178">
            <v>47483</v>
          </cell>
          <cell r="V178">
            <v>41834</v>
          </cell>
          <cell r="X178">
            <v>41491</v>
          </cell>
          <cell r="Y178">
            <v>42482</v>
          </cell>
          <cell r="Z178">
            <v>42584</v>
          </cell>
          <cell r="AA178">
            <v>41927</v>
          </cell>
          <cell r="AB178">
            <v>42353</v>
          </cell>
          <cell r="AD178">
            <v>41393</v>
          </cell>
          <cell r="AE178">
            <v>42208</v>
          </cell>
          <cell r="AF178">
            <v>40843</v>
          </cell>
          <cell r="AG178">
            <v>42551</v>
          </cell>
          <cell r="AH178">
            <v>43891</v>
          </cell>
          <cell r="AJ178">
            <v>40390</v>
          </cell>
          <cell r="AM178">
            <v>42922</v>
          </cell>
          <cell r="AN178">
            <v>40875</v>
          </cell>
          <cell r="AO178">
            <v>44104</v>
          </cell>
          <cell r="AS178">
            <v>41344</v>
          </cell>
          <cell r="AT178">
            <v>41320</v>
          </cell>
          <cell r="AU178">
            <v>41852</v>
          </cell>
          <cell r="AX178">
            <v>42674</v>
          </cell>
          <cell r="AY178">
            <v>41955</v>
          </cell>
          <cell r="AZ178">
            <v>41675</v>
          </cell>
          <cell r="BB178">
            <v>41801</v>
          </cell>
          <cell r="BC178">
            <v>41715</v>
          </cell>
          <cell r="BD178">
            <v>42769</v>
          </cell>
          <cell r="BE178">
            <v>42541</v>
          </cell>
          <cell r="BF178">
            <v>42765</v>
          </cell>
          <cell r="BG178">
            <v>42138</v>
          </cell>
          <cell r="BH178">
            <v>42062</v>
          </cell>
          <cell r="BI178">
            <v>41982</v>
          </cell>
          <cell r="BJ178">
            <v>42453</v>
          </cell>
          <cell r="BK178">
            <v>42094</v>
          </cell>
          <cell r="BL178">
            <v>42767</v>
          </cell>
          <cell r="BN178">
            <v>43281</v>
          </cell>
          <cell r="BP178">
            <v>42401</v>
          </cell>
          <cell r="BQ178">
            <v>40466</v>
          </cell>
          <cell r="BR178">
            <v>41523</v>
          </cell>
          <cell r="BS178">
            <v>42664</v>
          </cell>
          <cell r="BU178">
            <v>42459</v>
          </cell>
          <cell r="BV178">
            <v>42307</v>
          </cell>
          <cell r="BW178">
            <v>42481</v>
          </cell>
          <cell r="BX178">
            <v>43008</v>
          </cell>
          <cell r="BY178">
            <v>41614</v>
          </cell>
          <cell r="BZ178">
            <v>42528</v>
          </cell>
          <cell r="CA178">
            <v>42522</v>
          </cell>
          <cell r="CB178">
            <v>41726</v>
          </cell>
          <cell r="CE178">
            <v>42620</v>
          </cell>
          <cell r="CF178">
            <v>42438</v>
          </cell>
          <cell r="CH178">
            <v>41858</v>
          </cell>
          <cell r="CK178">
            <v>41176</v>
          </cell>
          <cell r="CL178">
            <v>42309</v>
          </cell>
          <cell r="DW178">
            <v>41778</v>
          </cell>
          <cell r="DY178">
            <v>41849</v>
          </cell>
          <cell r="DZ178">
            <v>41799</v>
          </cell>
          <cell r="EA178">
            <v>42582</v>
          </cell>
          <cell r="EB178">
            <v>42333</v>
          </cell>
          <cell r="EC178">
            <v>41053</v>
          </cell>
          <cell r="ED178">
            <v>42307</v>
          </cell>
          <cell r="EE178">
            <v>41229</v>
          </cell>
          <cell r="EF178">
            <v>41942</v>
          </cell>
          <cell r="EG178">
            <v>42249</v>
          </cell>
          <cell r="EH178">
            <v>41548</v>
          </cell>
          <cell r="EJ178">
            <v>43039</v>
          </cell>
        </row>
        <row r="179">
          <cell r="B179" t="str">
            <v>Approval - HMT FBC</v>
          </cell>
          <cell r="C179" t="str">
            <v>Approval - HMT FBC</v>
          </cell>
          <cell r="D179" t="str">
            <v>Approval - HMT FBC</v>
          </cell>
          <cell r="E179" t="str">
            <v>Approval - HMT FBC</v>
          </cell>
          <cell r="F179" t="str">
            <v>Approval - HMT FBC</v>
          </cell>
          <cell r="G179" t="str">
            <v>Approval - HMT FBC</v>
          </cell>
          <cell r="H179" t="str">
            <v>Approval - HMT FBC</v>
          </cell>
          <cell r="I179" t="str">
            <v>Approval - HMT FBC</v>
          </cell>
          <cell r="J179" t="str">
            <v>Approval - HMT FBC</v>
          </cell>
          <cell r="K179" t="str">
            <v>Approval - HMT FBC</v>
          </cell>
          <cell r="L179" t="str">
            <v>Approval - HMT FBC</v>
          </cell>
          <cell r="M179" t="str">
            <v>Approval - HMT FBC</v>
          </cell>
          <cell r="N179" t="str">
            <v>Approval - HMT FBC</v>
          </cell>
          <cell r="O179" t="str">
            <v>Approval - HMT FBC</v>
          </cell>
          <cell r="P179" t="str">
            <v>Approval - HMT FBC</v>
          </cell>
          <cell r="Q179" t="str">
            <v>Approval - HMT FBC</v>
          </cell>
          <cell r="R179" t="str">
            <v>Approval - HMT FBC</v>
          </cell>
          <cell r="S179" t="str">
            <v>Approval - HMT FBC</v>
          </cell>
          <cell r="T179" t="str">
            <v>Approval - HMT FBC</v>
          </cell>
          <cell r="U179" t="str">
            <v>Approval - HMT FBC</v>
          </cell>
          <cell r="V179" t="str">
            <v>Approval - HMT FBC</v>
          </cell>
          <cell r="W179" t="str">
            <v>Approval - HMT FBC</v>
          </cell>
          <cell r="X179" t="str">
            <v>Approval - HMT FBC</v>
          </cell>
          <cell r="Y179" t="str">
            <v>Approval - HMT FBC</v>
          </cell>
          <cell r="Z179" t="str">
            <v>Approval - HMT FBC</v>
          </cell>
          <cell r="AA179" t="str">
            <v>Approval - HMT FBC</v>
          </cell>
          <cell r="AB179" t="str">
            <v>Approval - HMT FBC</v>
          </cell>
          <cell r="AC179" t="str">
            <v>Approval - HMT FBC</v>
          </cell>
          <cell r="AD179" t="str">
            <v>Approval - HMT FBC</v>
          </cell>
          <cell r="AE179" t="str">
            <v>Approval - HMT FBC</v>
          </cell>
          <cell r="AF179" t="str">
            <v>Approval - HMT FBC</v>
          </cell>
          <cell r="AG179" t="str">
            <v>Approval - HMT FBC</v>
          </cell>
          <cell r="AH179" t="str">
            <v>Approval - HMT FBC</v>
          </cell>
          <cell r="AI179" t="str">
            <v>Approval - HMT FBC</v>
          </cell>
          <cell r="AJ179" t="str">
            <v>Approval - HMT FBC</v>
          </cell>
          <cell r="AK179" t="str">
            <v>Approval - HMT FBC</v>
          </cell>
          <cell r="AL179" t="str">
            <v>Approval - HMT FBC</v>
          </cell>
          <cell r="AM179" t="str">
            <v>Approval - HMT FBC</v>
          </cell>
          <cell r="AN179" t="str">
            <v>Approval - HMT FBC</v>
          </cell>
          <cell r="AO179" t="str">
            <v>Approval - HMT FBC</v>
          </cell>
          <cell r="AP179" t="str">
            <v>Approval - HMT FBC</v>
          </cell>
          <cell r="AQ179" t="str">
            <v>Approval - HMT FBC</v>
          </cell>
          <cell r="AR179" t="str">
            <v>Approval - HMT FBC</v>
          </cell>
          <cell r="AS179" t="str">
            <v>Approval - HMT FBC</v>
          </cell>
          <cell r="AT179" t="str">
            <v>Approval - HMT FBC</v>
          </cell>
          <cell r="AU179" t="str">
            <v>Approval - HMT FBC</v>
          </cell>
          <cell r="AV179" t="str">
            <v>Approval - HMT FBC</v>
          </cell>
          <cell r="AW179" t="str">
            <v>Approval - HMT FBC</v>
          </cell>
          <cell r="AX179" t="str">
            <v>Approval - HMT FBC</v>
          </cell>
          <cell r="AY179" t="str">
            <v>Approval - HMT FBC</v>
          </cell>
          <cell r="AZ179" t="str">
            <v>Approval - HMT FBC</v>
          </cell>
          <cell r="BA179" t="str">
            <v>Approval - HMT FBC</v>
          </cell>
          <cell r="BB179" t="str">
            <v>Approval - HMT FBC</v>
          </cell>
          <cell r="BC179" t="str">
            <v>Approval - HMT FBC</v>
          </cell>
          <cell r="BD179" t="str">
            <v>Approval - HMT FBC</v>
          </cell>
          <cell r="BE179" t="str">
            <v>Approval - HMT FBC</v>
          </cell>
          <cell r="BF179" t="str">
            <v>Approval - HMT FBC</v>
          </cell>
          <cell r="BG179" t="str">
            <v>Approval - HMT FBC</v>
          </cell>
          <cell r="BH179" t="str">
            <v>Approval - HMT FBC</v>
          </cell>
          <cell r="BI179" t="str">
            <v>Approval - HMT FBC</v>
          </cell>
          <cell r="BJ179" t="str">
            <v>Approval - HMT FBC</v>
          </cell>
          <cell r="BK179" t="str">
            <v>Approval - HMT FBC</v>
          </cell>
          <cell r="BL179" t="str">
            <v>Approval - HMT FBC</v>
          </cell>
          <cell r="BM179" t="str">
            <v>Approval - HMT FBC</v>
          </cell>
          <cell r="BN179" t="str">
            <v>Approval - HMT FBC</v>
          </cell>
          <cell r="BO179" t="str">
            <v>Approval - HMT FBC</v>
          </cell>
          <cell r="BP179" t="str">
            <v>Approval - HMT FBC</v>
          </cell>
          <cell r="BQ179" t="str">
            <v>Approval - HMT FBC</v>
          </cell>
          <cell r="BR179" t="str">
            <v>Approval - HMT FBC</v>
          </cell>
          <cell r="BS179" t="str">
            <v>Approval - HMT FBC</v>
          </cell>
          <cell r="BT179" t="str">
            <v>Approval - HMT FBC</v>
          </cell>
          <cell r="BU179" t="str">
            <v>Approval - HMT FBC</v>
          </cell>
          <cell r="BV179" t="str">
            <v>Approval - HMT FBC</v>
          </cell>
          <cell r="BW179" t="str">
            <v>Approval - HMT FBC</v>
          </cell>
          <cell r="BX179" t="str">
            <v>Approval - HMT FBC</v>
          </cell>
          <cell r="BY179" t="str">
            <v>Approval - HMT FBC</v>
          </cell>
          <cell r="BZ179" t="str">
            <v>Approval - HMT FBC</v>
          </cell>
          <cell r="CA179" t="str">
            <v>Approval - HMT FBC</v>
          </cell>
          <cell r="CB179" t="str">
            <v>Approval - HMT FBC</v>
          </cell>
          <cell r="CC179" t="str">
            <v>Approval - HMT FBC</v>
          </cell>
          <cell r="CD179" t="str">
            <v>Approval - HMT FBC</v>
          </cell>
          <cell r="CE179" t="str">
            <v>Approval - HMT FBC</v>
          </cell>
          <cell r="CF179" t="str">
            <v>Approval - HMT FBC</v>
          </cell>
          <cell r="CG179" t="str">
            <v>Approval - HMT FBC</v>
          </cell>
          <cell r="CH179" t="str">
            <v>Approval - HMT FBC</v>
          </cell>
          <cell r="CI179" t="str">
            <v>Approval - HMT FBC</v>
          </cell>
          <cell r="CJ179" t="str">
            <v>Approval - HMT FBC</v>
          </cell>
          <cell r="CK179" t="str">
            <v>Approval - HMT FBC</v>
          </cell>
          <cell r="CL179" t="str">
            <v>Approval - HMT FBC</v>
          </cell>
          <cell r="CM179" t="str">
            <v>Approval - HMT FBC</v>
          </cell>
          <cell r="CN179" t="str">
            <v>Approval - HMT FBC</v>
          </cell>
          <cell r="CO179" t="str">
            <v>Approval - HMT FBC</v>
          </cell>
          <cell r="CP179" t="str">
            <v>Approval - HMT FBC</v>
          </cell>
          <cell r="DW179" t="str">
            <v>Approval - HMT FBC</v>
          </cell>
          <cell r="DX179" t="str">
            <v>Approval - HMT FBC</v>
          </cell>
          <cell r="DY179" t="str">
            <v>Approval - HMT FBC</v>
          </cell>
          <cell r="DZ179" t="str">
            <v>Approval - HMT FBC</v>
          </cell>
          <cell r="EA179" t="str">
            <v>Approval - HMT FBC</v>
          </cell>
          <cell r="EB179" t="str">
            <v>Approval - HMT FBC</v>
          </cell>
          <cell r="EC179" t="str">
            <v>Approval - HMT FBC</v>
          </cell>
          <cell r="ED179" t="str">
            <v>Approval - HMT FBC</v>
          </cell>
          <cell r="EE179" t="str">
            <v>Approval - HMT FBC</v>
          </cell>
          <cell r="EF179" t="str">
            <v>Approval - HMT FBC</v>
          </cell>
          <cell r="EG179" t="str">
            <v>Approval - HMT FBC</v>
          </cell>
          <cell r="EH179" t="str">
            <v>Approval - HMT FBC</v>
          </cell>
          <cell r="EI179" t="str">
            <v>Approval - HMT FBC</v>
          </cell>
          <cell r="EJ179" t="str">
            <v>Approval - HMT FBC</v>
          </cell>
        </row>
        <row r="180">
          <cell r="B180" t="str">
            <v>HMT approval of Full Business Case (rebaselined to 16/17 timetable)</v>
          </cell>
          <cell r="C180" t="str">
            <v>Interim FBC agreed to be produced for 31/01/2017 with Final FBC due for approval 13/10/2017.</v>
          </cell>
          <cell r="D180" t="str">
            <v>Approval of release of funds from BIS</v>
          </cell>
          <cell r="E180" t="str">
            <v>HMT Approval of FBC</v>
          </cell>
          <cell r="F180" t="str">
            <v>Full Business Case approval</v>
          </cell>
          <cell r="G180" t="str">
            <v>N/a</v>
          </cell>
          <cell r="H180" t="str">
            <v xml:space="preserve">Agreement with CO Finance and HMT to move FBC date out to allow full life service and technology costs to be derived. Interim approval to spend extended by HMT. </v>
          </cell>
          <cell r="L180" t="str">
            <v>ISSC2 HMT Approval</v>
          </cell>
          <cell r="M180" t="str">
            <v>N/A</v>
          </cell>
          <cell r="N180" t="str">
            <v>HMT Approval FBC for Print Services</v>
          </cell>
          <cell r="O180" t="str">
            <v>In relation to the infrastructure spectrum clearance.</v>
          </cell>
          <cell r="R180" t="str">
            <v>FBC (HMT Sign-off)</v>
          </cell>
          <cell r="S180" t="str">
            <v>Business Case approved by HMT</v>
          </cell>
          <cell r="T180" t="str">
            <v>MPRG - approve FBC and agree for SoS to instruct LCCC to issue contracts.</v>
          </cell>
          <cell r="U180" t="str">
            <v>Updated GDF Programme level business case</v>
          </cell>
          <cell r="V180" t="str">
            <v>Ministerial Approval/Devolved Administration noting of TCFR including FBC</v>
          </cell>
          <cell r="W180" t="str">
            <v xml:space="preserve">There is no plan to write another business case for the model change, however the Strategic Partner procurement will be underpinned by a further business case around Q1/Q2 16/17 (Procurement will subject to review of the newly  appointed Chairman and Board).  </v>
          </cell>
          <cell r="X180" t="str">
            <v>Commercial: DCC Licence Award HMT Approval</v>
          </cell>
          <cell r="Y180" t="str">
            <v>FBC addendum HMT approval</v>
          </cell>
          <cell r="Z180" t="str">
            <v>EU Referendum results meant that there was a delay in approval of the PBC</v>
          </cell>
          <cell r="AA180" t="str">
            <v>Approval of final TEP1 FBC</v>
          </cell>
          <cell r="AB180" t="str">
            <v>Approval of FBC on 28/07/15 for Financial Close on 24/08/15.  Post-Financial Close final version approved by HMT at TAP on 15/12/15.</v>
          </cell>
          <cell r="AD180" t="str">
            <v xml:space="preserve">Taken as the first school Final Buiness Case that was approved for PSBP1. </v>
          </cell>
          <cell r="AE180" t="str">
            <v>Additonal information required on VfM</v>
          </cell>
          <cell r="AF180" t="str">
            <v>Treasury Approval of Business Case</v>
          </cell>
          <cell r="AG180" t="str">
            <v>Full Business Case Approval received by HMT on 30 June 2016. Earlier approval gave no programme advantage.</v>
          </cell>
          <cell r="AI180" t="str">
            <v>Requirements for HMT Approval to be confirmed</v>
          </cell>
          <cell r="AJ180" t="str">
            <v>The business case confirmed coalition government’s support for the programme and to form part of the Mayor of London’s 2010 transport strategy. Further revisions were made to the Business Case in 2011.</v>
          </cell>
          <cell r="AM180" t="str">
            <v>Phase 1</v>
          </cell>
          <cell r="AO180" t="str">
            <v xml:space="preserve">HMT approval will be sought soon after BICC approval. </v>
          </cell>
          <cell r="AX180" t="str">
            <v>*** Dates unchanged pending release of the NDG review and completion of appropriate impact assessment on the programme. ***Dates for FBC approval have not yet been agreed but based on PBC approval in May 2016 the FBC is likely to be approved by end October 2016</v>
          </cell>
          <cell r="AY180" t="str">
            <v xml:space="preserve">Addendum FBC for extension year 17/18.  A supplementary to the FBC agreed by Treasury March 2016 for the vaccine volumes for 17/18. </v>
          </cell>
          <cell r="AZ180" t="str">
            <v>Agreed that FBC only needed DH internal approval as it remained within the parameters of the Interim Agreement.</v>
          </cell>
          <cell r="BB180" t="str">
            <v>An extension FBC has been approved on 11/06/2014 which takes the programme end date to Dec 16</v>
          </cell>
          <cell r="BD180" t="str">
            <v>This date is when the latest FBC should be completed and approved.</v>
          </cell>
          <cell r="BE180" t="str">
            <v>Submission of Full Business Case to HM Treasury was delayed in line with recommendations from AAP review to allow integration option to be explored.  Further delays due to DH consideration following spending review.  FBC submitted 24/3/2016 and formal approval (with conditionality) received 20/06/2016.</v>
          </cell>
          <cell r="BG180" t="str">
            <v>Online Business Case for Phase 1 approved by HMT</v>
          </cell>
          <cell r="BH180" t="str">
            <v>HM Treasury Approval of Trusts' FBCs</v>
          </cell>
          <cell r="BI180" t="str">
            <v>FBC External Approval</v>
          </cell>
          <cell r="BJ180" t="str">
            <v>NHS e-RS Consolidated FBC approved - HMT</v>
          </cell>
          <cell r="BK180" t="str">
            <v>HMT Approval of FBC (Secure Email) - completed</v>
          </cell>
          <cell r="BL180" t="str">
            <v>The dates have changed as a result of a period of re-planning in May 2015.  The Project Plan was baselined at the Hutton Steering Committee on 26/09/2015, it was a draft plan up until that date. All previous dates reported were from an un-baselined plan.  The OBC was approved 24/03/2016</v>
          </cell>
          <cell r="BN180" t="str">
            <v>FBC approval. Rebaselined on assumption of an OBC approval at the end of 2015 as opposed to previous assumption of end July 2015. Agreement required around risk appetite for FBC approval and tier 2/3 procurement and Stage 3 design.</v>
          </cell>
          <cell r="BQ180" t="str">
            <v>HMT FBC Approval</v>
          </cell>
          <cell r="BR180" t="str">
            <v>Milestone complete</v>
          </cell>
          <cell r="BS180" t="str">
            <v>The IPA review on 15-16 March recommended that the date for the Business Case be pushed back to the end of October.</v>
          </cell>
          <cell r="BT180" t="str">
            <v>HMT approval date for FBC currently unknown</v>
          </cell>
          <cell r="BV180" t="str">
            <v>NSP Full Business Case v1.0 completed 24/11/2014, Updated NSP Full Business Case was updated  ahead of the ORR Gate review on 26/11/2015. Updated NSP Full Business case v2.0 15/06/16.</v>
          </cell>
          <cell r="BW180" t="str">
            <v xml:space="preserve">Investment Committee agreed the programme baseline and tolerances as a result of Budget 16 decisions. HMT have been sighted on these numbers. </v>
          </cell>
          <cell r="BX180" t="str">
            <v>Revised date agreed with Treasury following approval of OBC and funding approval through to September 2017.</v>
          </cell>
          <cell r="BY180" t="str">
            <v>HMT Approval</v>
          </cell>
          <cell r="BZ180" t="str">
            <v>HMT deadline to approve FBC</v>
          </cell>
          <cell r="CA180" t="str">
            <v>The Programme is taking a 2 tranche approach to the FBC with the second forecast to be approved in Oct 16</v>
          </cell>
          <cell r="CB180" t="str">
            <v>HMT approval</v>
          </cell>
          <cell r="CE180" t="str">
            <v>FBC to HMRC Investment Committee - HMRC Gate 5.  This is a Departmental Approval</v>
          </cell>
          <cell r="CF180" t="str">
            <v>HMRC Gate 5 approval - V2.0 of the FBC - MPRG approval date.</v>
          </cell>
          <cell r="CH180" t="str">
            <v>HMT FBC Approval</v>
          </cell>
          <cell r="CK180" t="str">
            <v>FBC- HMT Approval</v>
          </cell>
          <cell r="DW180" t="str">
            <v>This business case was for the construction only</v>
          </cell>
          <cell r="DY180" t="str">
            <v>DCC FBC approval by CO and HMT</v>
          </cell>
          <cell r="DZ180" t="str">
            <v>Treasury Asurance Point (TAP) for  Full Business Case (FBC)</v>
          </cell>
          <cell r="EA180" t="str">
            <v>Replanning has resulted in a change in the Programme FBC date. Given the decision by ExCo in November 2015 to reduce the scope of FITS, submission of the FBC has been agreed with HMT and CO for end June 2016.</v>
          </cell>
          <cell r="EB180" t="str">
            <v xml:space="preserve">Outcome of Spending Review (SR)Programme Business Case is refreshed on a rolling six monthly basis. </v>
          </cell>
          <cell r="EC180" t="str">
            <v>Full Business Case Approved</v>
          </cell>
          <cell r="ED180" t="str">
            <v>HMT Information Point ONLY - no approval required</v>
          </cell>
          <cell r="EE180" t="str">
            <v>Full business case approved by Minister, CO &amp; HMT</v>
          </cell>
          <cell r="EF180" t="str">
            <v>COMPETITION - FBC TAP</v>
          </cell>
          <cell r="EG180" t="str">
            <v>Governance of FBC was delayed due to delays in the evaluation of final bids.</v>
          </cell>
          <cell r="EH180" t="str">
            <v>FBC of Shared Services Programme</v>
          </cell>
        </row>
        <row r="181">
          <cell r="B181" t="str">
            <v>Ministerial decision on whether to proceed to Market Testing</v>
          </cell>
          <cell r="C181" t="str">
            <v>ITT issued for Planing and Delivery Partner</v>
          </cell>
          <cell r="D181" t="str">
            <v>Ship procurement contract award</v>
          </cell>
          <cell r="E181" t="str">
            <v>Final decision by DE government to proceed or otherwise</v>
          </cell>
          <cell r="F181" t="str">
            <v>Initial concept and announcement by Prime Minister</v>
          </cell>
          <cell r="G181" t="str">
            <v>Professional Standards published</v>
          </cell>
          <cell r="J181" t="str">
            <v>Tranche 2 Development Activities Complete</v>
          </cell>
          <cell r="K181" t="str">
            <v>ISSC1 - agree 15/16 Audit Plan</v>
          </cell>
          <cell r="N181" t="str">
            <v>Compass Extension Signed</v>
          </cell>
          <cell r="T181" t="str">
            <v>Annocument on  deal</v>
          </cell>
          <cell r="U181" t="str">
            <v>Consultations on Working with Communities and National Policy Statement (NPS)</v>
          </cell>
          <cell r="V181" t="str">
            <v>Issue Prior Information Notice</v>
          </cell>
          <cell r="X181" t="str">
            <v>End to End Solution: Draft Technical Specification Complete</v>
          </cell>
          <cell r="Z181" t="str">
            <v>WAN/LAN Requirements Complete</v>
          </cell>
          <cell r="AB181" t="str">
            <v>Construction begins</v>
          </cell>
          <cell r="AC181" t="str">
            <v>Early Implementer Local Authorities selected</v>
          </cell>
          <cell r="AD181" t="str">
            <v>25% PSBP1 Feasibilities Approved</v>
          </cell>
          <cell r="AF181" t="str">
            <v xml:space="preserve">4  Complete Temporary Fuel Storage Facility </v>
          </cell>
          <cell r="AW181" t="str">
            <v xml:space="preserve">Genomics England Linited registered as a limited company </v>
          </cell>
          <cell r="AY181" t="str">
            <v>Vaccine contract agreed (2013/18)</v>
          </cell>
          <cell r="AZ181" t="str">
            <v>Addendum to FBC</v>
          </cell>
          <cell r="BC181" t="str">
            <v>Lot 1 Principal GP Clinical IT Systems - Patient Facing Services Requirements Delivered</v>
          </cell>
          <cell r="BH181" t="str">
            <v>The Christie - Building Ready for Equipment</v>
          </cell>
          <cell r="BI181" t="str">
            <v>Contract Award</v>
          </cell>
          <cell r="BJ181" t="str">
            <v>MPA Gate 5</v>
          </cell>
          <cell r="BK181" t="str">
            <v>MPA Gate 0 (final)</v>
          </cell>
          <cell r="BN181" t="str">
            <v>Initial submission of OBC for approval by DH/HMT</v>
          </cell>
          <cell r="BO181" t="str">
            <v>Intelligent Client Coordinator (ICC) - External Consulting Support Procurement Business Case for Cabinet Office &amp; HMT</v>
          </cell>
          <cell r="BP181" t="str">
            <v>Transition Go Live for Wave 1 Applications (Apps Dev)</v>
          </cell>
          <cell r="BQ181" t="str">
            <v>NEST Product luanch event</v>
          </cell>
          <cell r="BR181" t="str">
            <v xml:space="preserve">2012 Scheme Phase 1 Commencement 1 Go-Live </v>
          </cell>
          <cell r="BS181" t="str">
            <v>Integrator Contract Award</v>
          </cell>
          <cell r="BT181" t="str">
            <v>PDP Local Authorities/Debt Manager Interface Go Live</v>
          </cell>
          <cell r="BU181" t="str">
            <v>High Level designs complete</v>
          </cell>
          <cell r="BV181" t="str">
            <v>NSP Detailed Design complete</v>
          </cell>
          <cell r="BW181" t="str">
            <v xml:space="preserve">PIP assessment provider contracted awarded  </v>
          </cell>
          <cell r="BX181" t="str">
            <v>Couples Gateway expansion commences</v>
          </cell>
          <cell r="BY181" t="str">
            <v>Start on site</v>
          </cell>
          <cell r="BZ181" t="str">
            <v>MPA Gateway 4</v>
          </cell>
          <cell r="CA181" t="str">
            <v>Commence deployment of initial tranche of accelerators</v>
          </cell>
          <cell r="CB181" t="str">
            <v>Gateway 2</v>
          </cell>
          <cell r="CC181" t="str">
            <v>Croydon Regional Centre Opening</v>
          </cell>
          <cell r="CD181" t="str">
            <v>Delivery of first Phase of the Programme. Wave 1</v>
          </cell>
          <cell r="CE181" t="str">
            <v>End of legacy system contract</v>
          </cell>
          <cell r="CF181" t="str">
            <v>Queen's Speech - introduction of Bill to Parliament</v>
          </cell>
          <cell r="CG181" t="str">
            <v>Project Assessment Review (Portfolio Investment Committee)</v>
          </cell>
          <cell r="CI181" t="str">
            <v>Networking at Mode B sites and Humber Trial end</v>
          </cell>
          <cell r="CK181" t="str">
            <v>P014(a) - Final SIT 2 (Barring &amp; Basics)</v>
          </cell>
          <cell r="CL181" t="str">
            <v>US/MS Reference Test System available</v>
          </cell>
          <cell r="CM181" t="str">
            <v>Delivery Partner On-Boarded</v>
          </cell>
          <cell r="CN181" t="str">
            <v>DCJ - Tier 4 (Students) All Routes - Standard, Priority and Premium Release</v>
          </cell>
          <cell r="CO181" t="str">
            <v>Wave 1: Modernise workplaces and technology and establish Smarter Working Change Network  in line with estate change plans for HODAC 9 floor Lunar House.</v>
          </cell>
          <cell r="DW181" t="str">
            <v xml:space="preserve">Planning permission </v>
          </cell>
          <cell r="DX181" t="str">
            <v>Charge to IDPC (C2I) - Start Pilot</v>
          </cell>
          <cell r="DY181" t="str">
            <v xml:space="preserve">completion roll out HMCTS Data store </v>
          </cell>
          <cell r="DZ181" t="str">
            <v xml:space="preserve">Technical, quality, security and financial reviews- Assured by IPA, CCS, HMT and the Implementation Unit culminating in a stocktake by John Manzoni </v>
          </cell>
          <cell r="EA181" t="str">
            <v>Networks WAN / LAN Contract Award</v>
          </cell>
          <cell r="EB181" t="str">
            <v xml:space="preserve">Online Court - facilitation of a new digital (online) process in the Civil court </v>
          </cell>
          <cell r="EC181" t="str">
            <v>Revised Contract signed with Supplier</v>
          </cell>
          <cell r="EF181" t="str">
            <v>BENCHMARK - Commence 5 early adopters implementation</v>
          </cell>
          <cell r="EG181" t="str">
            <v>Market engagement</v>
          </cell>
          <cell r="EH181" t="str">
            <v xml:space="preserve">System test complete (Ms09) </v>
          </cell>
          <cell r="EI181" t="str">
            <v xml:space="preserve">Tranche 1 - improved understanding of the threat; maximise value of Comms Data; and realigned enabling capabilities to drive greater effectiveness </v>
          </cell>
        </row>
        <row r="182">
          <cell r="B182">
            <v>42251</v>
          </cell>
          <cell r="C182">
            <v>42152</v>
          </cell>
          <cell r="D182">
            <v>42338</v>
          </cell>
          <cell r="E182">
            <v>42566</v>
          </cell>
          <cell r="F182">
            <v>39421</v>
          </cell>
          <cell r="G182">
            <v>42155</v>
          </cell>
          <cell r="J182">
            <v>42916</v>
          </cell>
          <cell r="K182">
            <v>42095</v>
          </cell>
          <cell r="N182">
            <v>42062</v>
          </cell>
          <cell r="T182">
            <v>42298</v>
          </cell>
          <cell r="U182">
            <v>42674</v>
          </cell>
          <cell r="V182">
            <v>41019</v>
          </cell>
          <cell r="X182">
            <v>37101</v>
          </cell>
          <cell r="Z182">
            <v>42582</v>
          </cell>
          <cell r="AB182">
            <v>42581</v>
          </cell>
          <cell r="AC182">
            <v>42402</v>
          </cell>
          <cell r="AD182">
            <v>41653</v>
          </cell>
          <cell r="AF182">
            <v>41133</v>
          </cell>
          <cell r="AW182">
            <v>41381</v>
          </cell>
          <cell r="AY182">
            <v>41481</v>
          </cell>
          <cell r="AZ182">
            <v>42550</v>
          </cell>
          <cell r="BC182">
            <v>41820</v>
          </cell>
          <cell r="BH182">
            <v>42855</v>
          </cell>
          <cell r="BI182">
            <v>41992</v>
          </cell>
          <cell r="BJ182">
            <v>42308</v>
          </cell>
          <cell r="BK182">
            <v>41548</v>
          </cell>
          <cell r="BN182">
            <v>40421</v>
          </cell>
          <cell r="BO182">
            <v>42559</v>
          </cell>
          <cell r="BP182">
            <v>42674</v>
          </cell>
          <cell r="BQ182">
            <v>40827</v>
          </cell>
          <cell r="BR182">
            <v>41211</v>
          </cell>
          <cell r="BS182">
            <v>42661</v>
          </cell>
          <cell r="BT182">
            <v>42464</v>
          </cell>
          <cell r="BU182">
            <v>42573</v>
          </cell>
          <cell r="BV182">
            <v>42104</v>
          </cell>
          <cell r="BW182">
            <v>41096</v>
          </cell>
          <cell r="BX182">
            <v>41820</v>
          </cell>
          <cell r="BY182">
            <v>41518</v>
          </cell>
          <cell r="BZ182">
            <v>42604</v>
          </cell>
          <cell r="CA182">
            <v>42491</v>
          </cell>
          <cell r="CB182">
            <v>40967</v>
          </cell>
          <cell r="CC182">
            <v>42736</v>
          </cell>
          <cell r="CD182">
            <v>42339</v>
          </cell>
          <cell r="CE182">
            <v>43131</v>
          </cell>
          <cell r="CF182">
            <v>41794</v>
          </cell>
          <cell r="CG182">
            <v>42055</v>
          </cell>
          <cell r="CI182">
            <v>42349</v>
          </cell>
          <cell r="CK182">
            <v>42213</v>
          </cell>
          <cell r="CL182">
            <v>42591</v>
          </cell>
          <cell r="CM182">
            <v>42643</v>
          </cell>
          <cell r="CN182">
            <v>42400</v>
          </cell>
          <cell r="CO182">
            <v>42582</v>
          </cell>
          <cell r="DW182">
            <v>41645</v>
          </cell>
          <cell r="DX182">
            <v>42667</v>
          </cell>
          <cell r="DY182">
            <v>42460</v>
          </cell>
          <cell r="DZ182">
            <v>42534</v>
          </cell>
          <cell r="EA182">
            <v>41394</v>
          </cell>
          <cell r="EB182">
            <v>43465</v>
          </cell>
          <cell r="EC182">
            <v>40694</v>
          </cell>
          <cell r="EF182">
            <v>41379</v>
          </cell>
          <cell r="EG182">
            <v>41670</v>
          </cell>
          <cell r="EH182">
            <v>42625</v>
          </cell>
          <cell r="EI182">
            <v>42093</v>
          </cell>
        </row>
        <row r="183">
          <cell r="B183">
            <v>42551</v>
          </cell>
          <cell r="C183">
            <v>42426</v>
          </cell>
          <cell r="E183">
            <v>42600</v>
          </cell>
          <cell r="BC183">
            <v>42090</v>
          </cell>
          <cell r="BI183">
            <v>42020</v>
          </cell>
          <cell r="BN183">
            <v>41327</v>
          </cell>
          <cell r="BO183">
            <v>42582</v>
          </cell>
          <cell r="BR183">
            <v>41253</v>
          </cell>
          <cell r="CA183">
            <v>42552</v>
          </cell>
          <cell r="EA183">
            <v>41834</v>
          </cell>
        </row>
        <row r="184">
          <cell r="B184">
            <v>42566</v>
          </cell>
          <cell r="C184">
            <v>42426</v>
          </cell>
          <cell r="D184">
            <v>42328</v>
          </cell>
          <cell r="E184">
            <v>42600</v>
          </cell>
          <cell r="F184">
            <v>39421</v>
          </cell>
          <cell r="G184">
            <v>42155</v>
          </cell>
          <cell r="J184">
            <v>42916</v>
          </cell>
          <cell r="K184">
            <v>42064</v>
          </cell>
          <cell r="N184">
            <v>42062</v>
          </cell>
          <cell r="T184">
            <v>42298</v>
          </cell>
          <cell r="U184">
            <v>42674</v>
          </cell>
          <cell r="V184">
            <v>41019</v>
          </cell>
          <cell r="X184">
            <v>37101</v>
          </cell>
          <cell r="Z184">
            <v>42685</v>
          </cell>
          <cell r="AB184">
            <v>42581</v>
          </cell>
          <cell r="AC184">
            <v>42402</v>
          </cell>
          <cell r="AD184">
            <v>41653</v>
          </cell>
          <cell r="AF184">
            <v>41133</v>
          </cell>
          <cell r="AW184">
            <v>41381</v>
          </cell>
          <cell r="AY184">
            <v>41680</v>
          </cell>
          <cell r="AZ184">
            <v>42550</v>
          </cell>
          <cell r="BC184">
            <v>42613</v>
          </cell>
          <cell r="BH184">
            <v>42855</v>
          </cell>
          <cell r="BI184">
            <v>41993</v>
          </cell>
          <cell r="BJ184">
            <v>42580</v>
          </cell>
          <cell r="BK184">
            <v>42094</v>
          </cell>
          <cell r="BN184">
            <v>41327</v>
          </cell>
          <cell r="BO184">
            <v>42582</v>
          </cell>
          <cell r="BP184">
            <v>42674</v>
          </cell>
          <cell r="BQ184">
            <v>40827</v>
          </cell>
          <cell r="BR184">
            <v>41253</v>
          </cell>
          <cell r="BS184">
            <v>42661</v>
          </cell>
          <cell r="BT184">
            <v>42580</v>
          </cell>
          <cell r="BU184">
            <v>42590</v>
          </cell>
          <cell r="BV184">
            <v>42104</v>
          </cell>
          <cell r="BW184">
            <v>41121</v>
          </cell>
          <cell r="BX184">
            <v>41820</v>
          </cell>
          <cell r="BY184">
            <v>41645</v>
          </cell>
          <cell r="BZ184">
            <v>42604</v>
          </cell>
          <cell r="CA184">
            <v>42597</v>
          </cell>
          <cell r="CB184">
            <v>41417</v>
          </cell>
          <cell r="CC184">
            <v>42937</v>
          </cell>
          <cell r="CD184">
            <v>42339</v>
          </cell>
          <cell r="CE184">
            <v>43131</v>
          </cell>
          <cell r="CF184">
            <v>41794</v>
          </cell>
          <cell r="CG184">
            <v>42172</v>
          </cell>
          <cell r="CI184">
            <v>42349</v>
          </cell>
          <cell r="CK184">
            <v>42573</v>
          </cell>
          <cell r="CL184">
            <v>42591</v>
          </cell>
          <cell r="CM184">
            <v>42643</v>
          </cell>
          <cell r="CN184">
            <v>42397</v>
          </cell>
          <cell r="CO184">
            <v>42597</v>
          </cell>
          <cell r="DW184">
            <v>41645</v>
          </cell>
          <cell r="DX184">
            <v>42667</v>
          </cell>
          <cell r="DY184">
            <v>42460</v>
          </cell>
          <cell r="DZ184">
            <v>42534</v>
          </cell>
          <cell r="EA184">
            <v>41680</v>
          </cell>
          <cell r="EB184">
            <v>43465</v>
          </cell>
          <cell r="EC184">
            <v>40695</v>
          </cell>
          <cell r="EF184">
            <v>41379</v>
          </cell>
          <cell r="EG184">
            <v>41670</v>
          </cell>
          <cell r="EH184">
            <v>42625</v>
          </cell>
          <cell r="EI184">
            <v>42093</v>
          </cell>
        </row>
        <row r="185">
          <cell r="B185" t="str">
            <v>Project</v>
          </cell>
          <cell r="C185" t="str">
            <v>Procurement</v>
          </cell>
          <cell r="D185" t="str">
            <v>Procurement</v>
          </cell>
          <cell r="E185" t="str">
            <v>Project</v>
          </cell>
          <cell r="F185" t="str">
            <v>Project</v>
          </cell>
          <cell r="G185" t="str">
            <v>Project</v>
          </cell>
          <cell r="J185" t="str">
            <v>Project</v>
          </cell>
          <cell r="K185" t="str">
            <v>Project</v>
          </cell>
          <cell r="T185" t="str">
            <v>Project</v>
          </cell>
          <cell r="U185" t="str">
            <v>Project</v>
          </cell>
          <cell r="V185" t="str">
            <v>Procurement</v>
          </cell>
          <cell r="X185" t="str">
            <v>Project</v>
          </cell>
          <cell r="Z185" t="str">
            <v>Project</v>
          </cell>
          <cell r="AB185" t="str">
            <v>Project</v>
          </cell>
          <cell r="AC185" t="str">
            <v>Project</v>
          </cell>
          <cell r="AD185" t="str">
            <v>Project</v>
          </cell>
          <cell r="AF185" t="str">
            <v>Project</v>
          </cell>
          <cell r="AW185" t="str">
            <v>Project</v>
          </cell>
          <cell r="AX185" t="str">
            <v xml:space="preserve">Other </v>
          </cell>
          <cell r="AY185" t="str">
            <v>Procurement</v>
          </cell>
          <cell r="AZ185" t="str">
            <v>Approval - Other</v>
          </cell>
          <cell r="BC185" t="str">
            <v>Project</v>
          </cell>
          <cell r="BH185" t="str">
            <v>Project</v>
          </cell>
          <cell r="BI185" t="str">
            <v>Procurement</v>
          </cell>
          <cell r="BJ185" t="str">
            <v>Assurance - MPA Gate 5</v>
          </cell>
          <cell r="BK185" t="str">
            <v>Approval - HMT Other</v>
          </cell>
          <cell r="BN185" t="str">
            <v>Approval - ERG Spend Control</v>
          </cell>
          <cell r="BO185" t="str">
            <v>Procurement</v>
          </cell>
          <cell r="BP185" t="str">
            <v>Project</v>
          </cell>
          <cell r="BQ185" t="str">
            <v>Project</v>
          </cell>
          <cell r="BR185" t="str">
            <v>Project</v>
          </cell>
          <cell r="BS185" t="str">
            <v>Procurement</v>
          </cell>
          <cell r="BT185" t="str">
            <v>Project</v>
          </cell>
          <cell r="BV185" t="str">
            <v>Project</v>
          </cell>
          <cell r="BW185" t="str">
            <v>Procurement</v>
          </cell>
          <cell r="BX185" t="str">
            <v>Project</v>
          </cell>
          <cell r="BY185" t="str">
            <v>Project</v>
          </cell>
          <cell r="BZ185" t="str">
            <v>Assurance - MPA Gate 4</v>
          </cell>
          <cell r="CA185" t="str">
            <v>Project</v>
          </cell>
          <cell r="CB185" t="str">
            <v>Assurance - MPA Gate 2</v>
          </cell>
          <cell r="CC185" t="str">
            <v>Project</v>
          </cell>
          <cell r="CD185" t="str">
            <v>Project</v>
          </cell>
          <cell r="CE185" t="str">
            <v xml:space="preserve">Other </v>
          </cell>
          <cell r="CF185" t="str">
            <v>Project</v>
          </cell>
          <cell r="CG185" t="str">
            <v>Assurance - MPA PAR</v>
          </cell>
          <cell r="CI185" t="str">
            <v>Project</v>
          </cell>
          <cell r="CK185" t="str">
            <v>Approval - Departmental</v>
          </cell>
          <cell r="CL185" t="str">
            <v>Project</v>
          </cell>
          <cell r="CM185" t="str">
            <v>Procurement</v>
          </cell>
          <cell r="CN185" t="str">
            <v>Project</v>
          </cell>
          <cell r="CO185" t="str">
            <v>Project</v>
          </cell>
          <cell r="DW185" t="str">
            <v>Project</v>
          </cell>
          <cell r="DX185" t="str">
            <v>Project</v>
          </cell>
          <cell r="DY185" t="str">
            <v xml:space="preserve">Other </v>
          </cell>
          <cell r="DZ185" t="str">
            <v>Approval - HMT Other</v>
          </cell>
          <cell r="EA185" t="str">
            <v>Approval - HMT Other</v>
          </cell>
          <cell r="EB185" t="str">
            <v>Project</v>
          </cell>
          <cell r="EC185" t="str">
            <v xml:space="preserve">Procurement </v>
          </cell>
          <cell r="EF185" t="str">
            <v>Project</v>
          </cell>
          <cell r="EG185" t="str">
            <v>Procurement</v>
          </cell>
          <cell r="EH185" t="str">
            <v>Project</v>
          </cell>
          <cell r="EI185" t="str">
            <v>Project</v>
          </cell>
        </row>
        <row r="186">
          <cell r="B186" t="str">
            <v>Rebaseline to sale completion in 16/17, and market testing moved to commence post EU Referendum.</v>
          </cell>
          <cell r="C186" t="str">
            <v>Date rebaselined due to delays in attaining approvals from BIS and Cabinet Office.</v>
          </cell>
          <cell r="G186" t="str">
            <v>Complete - published on CS Learning</v>
          </cell>
          <cell r="J186" t="str">
            <v>As above</v>
          </cell>
          <cell r="K186" t="str">
            <v>Completed ahead of schedule</v>
          </cell>
          <cell r="W186" t="str">
            <v xml:space="preserve">Remaining project milestones to be confirmed following NDA and SL Boards in August 2016. </v>
          </cell>
          <cell r="Z186" t="str">
            <v>Additional time required due to combining WAN and LAN lots as approved by the Delivery Board</v>
          </cell>
          <cell r="AD186" t="str">
            <v>As it is a rolling programme of individual projects, each project has an independent review and approval by the PSBP Head of Assuance and Approvals. Therefore dates have been provided for the overall programme at various phases and percentage intervals</v>
          </cell>
          <cell r="AY186" t="str">
            <v>Delays to the approval of the OBC.</v>
          </cell>
          <cell r="AZ186" t="str">
            <v>IPMB Sub Group approved 29/06/2016 (Reference IDS027)</v>
          </cell>
          <cell r="BC186" t="str">
            <v>Reflects date at which at least 2 Principal Suppliers will have delivered all functionality required for Subsidiary Suppliers to successfully pair and offer services. Reflects the end point of an iterative delivery, with numerous drops of functionality before this date for Subsidiaries to be developing against.  TPP and EMIS have made their interfce subidiaries available for subsidiaries to develop against and this is actively in progress. This was delayed from the originalmilestones due to re-prioritsation of principal clinical system priorities and negotation of CCN 004. Assurance of these interfaces took longer than anticipated to ensure we held the suppliers to the functionality required for subisdiary pairings.</v>
          </cell>
          <cell r="BI186" t="str">
            <v>Complete, contract award 20/12/14</v>
          </cell>
          <cell r="BJ186" t="str">
            <v>Gate 5 Review scheduled to start 25/07/16 and complate by 29/07/15</v>
          </cell>
          <cell r="BK186" t="str">
            <v>HMT Approval of FBC (Secure Email) - completed</v>
          </cell>
          <cell r="BN186" t="str">
            <v>As part of their consideration of the OBC, Treasury required that additional design work should be carried out on the co-location elements. This was to bring all the design and cost surety up to the level expected for an OBC. 21/02/2013: The programme milestones were re-baselined, beginning with submission to CO minister of the proposed negotiation envelope ref land acquisition.</v>
          </cell>
          <cell r="BO186" t="str">
            <v>Delay due to internal DoH approvals process.</v>
          </cell>
          <cell r="BR186" t="str">
            <v>Milestone complete. Baseline amended due to re-planning.</v>
          </cell>
          <cell r="BS186" t="str">
            <v>Milestone likely to move to  early 2017.</v>
          </cell>
          <cell r="BT186" t="str">
            <v xml:space="preserve">Milestone moved to align with Debt Management System releases.  </v>
          </cell>
          <cell r="BU186" t="str">
            <v>Due to the delay in sign-off of the Conceptual Level Designs (CLDs), the completion of the HLDs might be slightly delayed.</v>
          </cell>
          <cell r="BV186" t="str">
            <v>Complete</v>
          </cell>
          <cell r="BW186" t="str">
            <v>Within tolerence</v>
          </cell>
          <cell r="BX186" t="str">
            <v>Complete</v>
          </cell>
          <cell r="BZ186" t="str">
            <v>MPA Gateway 4: 22-24 August</v>
          </cell>
          <cell r="CA186" t="str">
            <v>Delays due to availability of supplier resources to carry out compliance testing</v>
          </cell>
          <cell r="CC186" t="str">
            <v>Regional Centre Planned Go Live date (Tolerance +/- 3 months)</v>
          </cell>
          <cell r="CG186" t="str">
            <v>Gate has taken place. Recommendations are currently being implemented.</v>
          </cell>
          <cell r="CK186" t="str">
            <v>The baseline reflect the last approved plan. A joint commercial position is yet to be agreed,  without which approval of the R1 programme plan (26/11/15) will not be provided.</v>
          </cell>
          <cell r="DY186" t="str">
            <v xml:space="preserve">completion roll out HMCTS Data store </v>
          </cell>
          <cell r="EA186" t="str">
            <v>Slippage due to complex contract negotiations</v>
          </cell>
          <cell r="EB186" t="str">
            <v xml:space="preserve"> Date estimated as the project is currently working to clarify scope </v>
          </cell>
          <cell r="EH186" t="str">
            <v>System test complete</v>
          </cell>
        </row>
        <row r="187">
          <cell r="B187" t="str">
            <v xml:space="preserve">Market Testing commencement </v>
          </cell>
          <cell r="C187" t="str">
            <v>Planning and Delivery Partner Contract Award</v>
          </cell>
          <cell r="D187" t="str">
            <v>Ship keel laying</v>
          </cell>
          <cell r="E187" t="str">
            <v>Dutch legislation enters Dutch Parliament</v>
          </cell>
          <cell r="F187" t="str">
            <v>Land acquired</v>
          </cell>
          <cell r="G187" t="str">
            <v>Talent Mgmt Strategy completed</v>
          </cell>
          <cell r="J187" t="str">
            <v>Tranche 3 Development Activities Complete</v>
          </cell>
          <cell r="K187" t="str">
            <v>ISSC1 Wave 1 Depts Order Form submission to arvato (HMT, DCLG &amp; DCMS)</v>
          </cell>
          <cell r="N187" t="str">
            <v>PSN C Contract Award</v>
          </cell>
          <cell r="T187" t="str">
            <v>Announcement on concluded deal/SofS issues direction to LCCC</v>
          </cell>
          <cell r="U187" t="str">
            <v>Launch of Siting Process</v>
          </cell>
          <cell r="V187" t="str">
            <v>Submit Finalised Competition Report including Outline Business Case for Governance approval</v>
          </cell>
          <cell r="X187" t="str">
            <v>End to End Solution: SMETS 1 EU Notification Period Technical Specification Complete</v>
          </cell>
          <cell r="Z187" t="str">
            <v>WAN/LAN Service Commencement &amp; Incumbent Exit</v>
          </cell>
          <cell r="AB187" t="str">
            <v>Tunnelling begins</v>
          </cell>
          <cell r="AC187" t="str">
            <v>Childcare Bill receives Royal Assent</v>
          </cell>
          <cell r="AD187" t="str">
            <v>50% PSBP1 Feasibilities Approved</v>
          </cell>
          <cell r="AF187" t="str">
            <v xml:space="preserve">5 Approval of detailed design </v>
          </cell>
          <cell r="AW187" t="str">
            <v>First samples and data acquired for main programme</v>
          </cell>
          <cell r="AX187" t="str">
            <v>Testing of communication materials to commence</v>
          </cell>
          <cell r="AY187" t="str">
            <v>2013 season: Vaccination of 2, 3 year olds and children in pilots completed</v>
          </cell>
          <cell r="AZ187" t="str">
            <v>PAR (Exit and Benefits)</v>
          </cell>
          <cell r="BC187" t="str">
            <v>Second MPA Gateway Review 5 (Operations Review and Benefits Realisation)</v>
          </cell>
          <cell r="BH187" t="str">
            <v>The Christie - Accelerator and Gantries Installed</v>
          </cell>
          <cell r="BJ187" t="str">
            <v>Cabinet Office Gateway :
6-mthly Review</v>
          </cell>
          <cell r="BK187" t="str">
            <v>MPA Gate 5</v>
          </cell>
          <cell r="BN187" t="str">
            <v>Submission to CO minister of site acquisition negotiation envelope</v>
          </cell>
          <cell r="BO187" t="str">
            <v xml:space="preserve">ICC - External Consulting Support - OJEU Notice </v>
          </cell>
          <cell r="BP187" t="str">
            <v>Transition Go Live for Wave 2 Applications (Apps Dev)</v>
          </cell>
          <cell r="BQ187" t="str">
            <v>WPSC hearing</v>
          </cell>
          <cell r="BR187" t="str">
            <v>2012 Scheme Phase 1 Commencement 2 Go-Live</v>
          </cell>
          <cell r="BS187" t="str">
            <v>90% of Heads of Terms agreed</v>
          </cell>
          <cell r="BT187" t="str">
            <v>PDP Social Fund Interface Go Live</v>
          </cell>
          <cell r="BU187" t="str">
            <v>Low Level designs complete</v>
          </cell>
          <cell r="BV187" t="str">
            <v>(HMRC) NPS Detailed Design for April 2016 starts</v>
          </cell>
          <cell r="BW187" t="str">
            <v>New Claims controlled Go-Live</v>
          </cell>
          <cell r="BX187" t="str">
            <v>Families Gateway expansion commences</v>
          </cell>
          <cell r="BY187" t="str">
            <v>Mid Construction Review</v>
          </cell>
          <cell r="BZ187" t="str">
            <v>Contract Signature</v>
          </cell>
          <cell r="CA187" t="str">
            <v>KE2 External Collaboration pilot completed</v>
          </cell>
          <cell r="CB187" t="str">
            <v>Starting Gate</v>
          </cell>
          <cell r="CC187" t="str">
            <v>Belfast Regional Centre Opening</v>
          </cell>
          <cell r="CD187" t="str">
            <v>Target Operating Model Blueprint Baselined</v>
          </cell>
          <cell r="CE187" t="str">
            <v>CDS Increment 1 completes</v>
          </cell>
          <cell r="CF187" t="str">
            <v>Royal Assent</v>
          </cell>
          <cell r="CG187" t="str">
            <v>Centralised Workflow</v>
          </cell>
          <cell r="CI187" t="str">
            <v xml:space="preserve">Surge: Capability in place for Scenarios 1&amp;2 </v>
          </cell>
          <cell r="CK187" t="str">
            <v>P014(b) - Final SIT 1 (Disclosure)</v>
          </cell>
          <cell r="CL187" t="str">
            <v>System Testing</v>
          </cell>
          <cell r="CM187" t="str">
            <v>Strategic Biometric Services Gateway Release 1</v>
          </cell>
          <cell r="CN187" t="str">
            <v>Caseworking - Initial Accommodation Live Proving start</v>
          </cell>
          <cell r="CO187" t="str">
            <v>Wave 1: Modernise workplaces and technology and establish Smarter Working Change Network  in line with estate change plans for Metro Point.</v>
          </cell>
          <cell r="DW187" t="str">
            <v>Contract awarded (Lend Lease)</v>
          </cell>
          <cell r="DX187" t="str">
            <v>ATCM -TFL</v>
          </cell>
          <cell r="DY187" t="str">
            <v xml:space="preserve">completion rollout PCU WiFi </v>
          </cell>
          <cell r="EA187" t="str">
            <v>AMS 1 Contract Award</v>
          </cell>
          <cell r="EB187" t="str">
            <v>Social Security &amp; Child Support - Online Registration Go Live</v>
          </cell>
          <cell r="EC187" t="str">
            <v>Integration Testing commences</v>
          </cell>
          <cell r="EF187" t="str">
            <v>BENCHMARK - Phase 1 commence main implementation</v>
          </cell>
          <cell r="EG187" t="str">
            <v>Publication of the OJEU notice</v>
          </cell>
          <cell r="EH187" t="str">
            <v>IT Equip and service readiness complete (Ms11)</v>
          </cell>
          <cell r="EI187" t="str">
            <v>Tranche 2 - authoritive and detailed picture of threat; increased collaboration and co-location with partners; enhanced 24/7 performance;  more effective tasking; and improved operational outcomes</v>
          </cell>
        </row>
        <row r="188">
          <cell r="B188">
            <v>42254</v>
          </cell>
          <cell r="C188">
            <v>42244</v>
          </cell>
          <cell r="D188">
            <v>42674</v>
          </cell>
          <cell r="E188">
            <v>42200</v>
          </cell>
          <cell r="F188">
            <v>39508</v>
          </cell>
          <cell r="G188">
            <v>42247</v>
          </cell>
          <cell r="J188">
            <v>42947</v>
          </cell>
          <cell r="K188">
            <v>41608</v>
          </cell>
          <cell r="N188">
            <v>42219</v>
          </cell>
          <cell r="T188">
            <v>42308</v>
          </cell>
          <cell r="U188">
            <v>42916</v>
          </cell>
          <cell r="V188">
            <v>41067</v>
          </cell>
          <cell r="X188">
            <v>41094</v>
          </cell>
          <cell r="Z188">
            <v>42852</v>
          </cell>
          <cell r="AB188">
            <v>43251</v>
          </cell>
          <cell r="AC188">
            <v>42430</v>
          </cell>
          <cell r="AD188">
            <v>41792</v>
          </cell>
          <cell r="AF188">
            <v>41230</v>
          </cell>
          <cell r="AW188">
            <v>41640</v>
          </cell>
          <cell r="AX188">
            <v>42254</v>
          </cell>
          <cell r="AY188">
            <v>41639</v>
          </cell>
          <cell r="AZ188">
            <v>42037</v>
          </cell>
          <cell r="BC188">
            <v>42580</v>
          </cell>
          <cell r="BH188">
            <v>43008</v>
          </cell>
          <cell r="BJ188">
            <v>42671</v>
          </cell>
          <cell r="BK188">
            <v>41912</v>
          </cell>
          <cell r="BN188">
            <v>41327</v>
          </cell>
          <cell r="BO188">
            <v>42572</v>
          </cell>
          <cell r="BP188">
            <v>42674</v>
          </cell>
          <cell r="BQ188">
            <v>42438</v>
          </cell>
          <cell r="BR188">
            <v>41484</v>
          </cell>
          <cell r="BS188">
            <v>42704</v>
          </cell>
          <cell r="BT188">
            <v>42552</v>
          </cell>
          <cell r="BU188">
            <v>42597</v>
          </cell>
          <cell r="BV188">
            <v>42142</v>
          </cell>
          <cell r="BW188">
            <v>41372</v>
          </cell>
          <cell r="BX188">
            <v>41967</v>
          </cell>
          <cell r="BY188">
            <v>41791</v>
          </cell>
          <cell r="BZ188">
            <v>42601</v>
          </cell>
          <cell r="CA188">
            <v>42496</v>
          </cell>
          <cell r="CB188">
            <v>41179</v>
          </cell>
          <cell r="CC188">
            <v>43009</v>
          </cell>
          <cell r="CD188">
            <v>42372</v>
          </cell>
          <cell r="CE188">
            <v>42508</v>
          </cell>
          <cell r="CF188">
            <v>41990</v>
          </cell>
          <cell r="CG188">
            <v>42338</v>
          </cell>
          <cell r="CI188">
            <v>42369</v>
          </cell>
          <cell r="CK188">
            <v>42340</v>
          </cell>
          <cell r="CL188">
            <v>42653</v>
          </cell>
          <cell r="CM188">
            <v>42651</v>
          </cell>
          <cell r="CN188">
            <v>42293</v>
          </cell>
          <cell r="CO188">
            <v>42591</v>
          </cell>
          <cell r="DW188">
            <v>41789</v>
          </cell>
          <cell r="DX188">
            <v>42704</v>
          </cell>
          <cell r="DY188">
            <v>42460</v>
          </cell>
          <cell r="EA188">
            <v>41879</v>
          </cell>
          <cell r="EB188">
            <v>42915</v>
          </cell>
          <cell r="EC188">
            <v>40739</v>
          </cell>
          <cell r="EF188">
            <v>41532</v>
          </cell>
          <cell r="EG188">
            <v>41769</v>
          </cell>
          <cell r="EH188">
            <v>42675</v>
          </cell>
          <cell r="EI188">
            <v>42277</v>
          </cell>
        </row>
        <row r="189">
          <cell r="B189">
            <v>42569</v>
          </cell>
          <cell r="C189">
            <v>42578</v>
          </cell>
          <cell r="E189">
            <v>42628</v>
          </cell>
          <cell r="AX189">
            <v>42398</v>
          </cell>
          <cell r="AZ189">
            <v>42094</v>
          </cell>
          <cell r="BK189">
            <v>42460</v>
          </cell>
          <cell r="BO189">
            <v>42582</v>
          </cell>
          <cell r="CG189">
            <v>42387</v>
          </cell>
          <cell r="CN189">
            <v>42481</v>
          </cell>
          <cell r="EA189">
            <v>41960</v>
          </cell>
        </row>
        <row r="190">
          <cell r="B190">
            <v>42576</v>
          </cell>
          <cell r="C190">
            <v>42578</v>
          </cell>
          <cell r="D190">
            <v>42674</v>
          </cell>
          <cell r="E190">
            <v>42628</v>
          </cell>
          <cell r="F190">
            <v>39508</v>
          </cell>
          <cell r="G190">
            <v>42247</v>
          </cell>
          <cell r="J190">
            <v>42947</v>
          </cell>
          <cell r="K190">
            <v>41608</v>
          </cell>
          <cell r="N190">
            <v>42219</v>
          </cell>
          <cell r="T190">
            <v>42502</v>
          </cell>
          <cell r="U190">
            <v>42916</v>
          </cell>
          <cell r="V190">
            <v>41067</v>
          </cell>
          <cell r="X190">
            <v>41094</v>
          </cell>
          <cell r="Z190">
            <v>42913</v>
          </cell>
          <cell r="AB190">
            <v>43251</v>
          </cell>
          <cell r="AC190">
            <v>42445</v>
          </cell>
          <cell r="AD190">
            <v>41792</v>
          </cell>
          <cell r="AF190">
            <v>41230</v>
          </cell>
          <cell r="AW190">
            <v>41640</v>
          </cell>
          <cell r="AX190">
            <v>42566</v>
          </cell>
          <cell r="AY190">
            <v>41655</v>
          </cell>
          <cell r="AZ190">
            <v>42094</v>
          </cell>
          <cell r="BC190">
            <v>42580</v>
          </cell>
          <cell r="BH190">
            <v>43008</v>
          </cell>
          <cell r="BJ190">
            <v>42766</v>
          </cell>
          <cell r="BK190">
            <v>42583</v>
          </cell>
          <cell r="BN190">
            <v>41327</v>
          </cell>
          <cell r="BO190">
            <v>42582</v>
          </cell>
          <cell r="BP190">
            <v>42674</v>
          </cell>
          <cell r="BQ190">
            <v>42438</v>
          </cell>
          <cell r="BR190">
            <v>41484</v>
          </cell>
          <cell r="BS190">
            <v>42704</v>
          </cell>
          <cell r="BT190">
            <v>42580</v>
          </cell>
          <cell r="BU190">
            <v>42597</v>
          </cell>
          <cell r="BV190">
            <v>42083</v>
          </cell>
          <cell r="BW190">
            <v>41372</v>
          </cell>
          <cell r="BX190">
            <v>41967</v>
          </cell>
          <cell r="BY190">
            <v>42040</v>
          </cell>
          <cell r="BZ190">
            <v>42601</v>
          </cell>
          <cell r="CA190">
            <v>42625</v>
          </cell>
          <cell r="CB190">
            <v>41179</v>
          </cell>
          <cell r="CC190">
            <v>43523</v>
          </cell>
          <cell r="CD190">
            <v>42372</v>
          </cell>
          <cell r="CE190">
            <v>42508</v>
          </cell>
          <cell r="CF190">
            <v>41990</v>
          </cell>
          <cell r="CG190">
            <v>42468</v>
          </cell>
          <cell r="CI190">
            <v>42369</v>
          </cell>
          <cell r="CK190">
            <v>42615</v>
          </cell>
          <cell r="CL190">
            <v>42653</v>
          </cell>
          <cell r="CM190">
            <v>42651</v>
          </cell>
          <cell r="CN190">
            <v>42494</v>
          </cell>
          <cell r="CO190">
            <v>42591</v>
          </cell>
          <cell r="DW190">
            <v>41789</v>
          </cell>
          <cell r="DX190">
            <v>42704</v>
          </cell>
          <cell r="DY190">
            <v>42460</v>
          </cell>
          <cell r="EA190">
            <v>41990</v>
          </cell>
          <cell r="EB190">
            <v>42915</v>
          </cell>
          <cell r="EC190">
            <v>40777</v>
          </cell>
          <cell r="EF190">
            <v>41532</v>
          </cell>
          <cell r="EG190">
            <v>41769</v>
          </cell>
          <cell r="EH190">
            <v>42675</v>
          </cell>
          <cell r="EI190">
            <v>42277</v>
          </cell>
        </row>
        <row r="191">
          <cell r="B191" t="str">
            <v>Project</v>
          </cell>
          <cell r="C191" t="str">
            <v>Procurement</v>
          </cell>
          <cell r="D191" t="str">
            <v>Project</v>
          </cell>
          <cell r="E191" t="str">
            <v>Project</v>
          </cell>
          <cell r="F191" t="str">
            <v>Procurement</v>
          </cell>
          <cell r="G191" t="str">
            <v>Project</v>
          </cell>
          <cell r="J191" t="str">
            <v>Project</v>
          </cell>
          <cell r="K191" t="str">
            <v>Project</v>
          </cell>
          <cell r="T191" t="str">
            <v>Project</v>
          </cell>
          <cell r="U191" t="str">
            <v>Project</v>
          </cell>
          <cell r="V191" t="str">
            <v>Procurement</v>
          </cell>
          <cell r="X191" t="str">
            <v>Project</v>
          </cell>
          <cell r="Z191" t="str">
            <v>Project</v>
          </cell>
          <cell r="AB191" t="str">
            <v>Project</v>
          </cell>
          <cell r="AC191" t="str">
            <v xml:space="preserve">Other </v>
          </cell>
          <cell r="AD191" t="str">
            <v>Project</v>
          </cell>
          <cell r="AF191" t="str">
            <v>Project</v>
          </cell>
          <cell r="AW191" t="str">
            <v>Project</v>
          </cell>
          <cell r="AX191" t="str">
            <v>Project</v>
          </cell>
          <cell r="AY191" t="str">
            <v>Project</v>
          </cell>
          <cell r="AZ191" t="str">
            <v>Assurance - MPA PAR</v>
          </cell>
          <cell r="BC191" t="str">
            <v>Assurance - MPA other</v>
          </cell>
          <cell r="BH191" t="str">
            <v>Project</v>
          </cell>
          <cell r="BJ191" t="str">
            <v>Assurance - MPA Other</v>
          </cell>
          <cell r="BK191" t="str">
            <v>Assurance - MPA other</v>
          </cell>
          <cell r="BN191" t="str">
            <v>Approval - HMT Other</v>
          </cell>
          <cell r="BO191" t="str">
            <v>Procurement</v>
          </cell>
          <cell r="BP191" t="str">
            <v>Project</v>
          </cell>
          <cell r="BQ191" t="str">
            <v xml:space="preserve">Other </v>
          </cell>
          <cell r="BR191" t="str">
            <v>Project</v>
          </cell>
          <cell r="BS191" t="str">
            <v>Project</v>
          </cell>
          <cell r="BT191" t="str">
            <v>Project</v>
          </cell>
          <cell r="BV191" t="str">
            <v>Project</v>
          </cell>
          <cell r="BW191" t="str">
            <v>Project</v>
          </cell>
          <cell r="BX191" t="str">
            <v>Project</v>
          </cell>
          <cell r="BY191" t="str">
            <v>Project</v>
          </cell>
          <cell r="BZ191" t="str">
            <v>Procurement</v>
          </cell>
          <cell r="CA191" t="str">
            <v>Project</v>
          </cell>
          <cell r="CB191" t="str">
            <v>Assurance - MPA Gate 0</v>
          </cell>
          <cell r="CC191" t="str">
            <v>Project</v>
          </cell>
          <cell r="CD191" t="str">
            <v>Project</v>
          </cell>
          <cell r="CE191" t="str">
            <v xml:space="preserve">Other </v>
          </cell>
          <cell r="CF191" t="str">
            <v>Project</v>
          </cell>
          <cell r="CG191" t="str">
            <v>Project</v>
          </cell>
          <cell r="CI191" t="str">
            <v>Project</v>
          </cell>
          <cell r="CK191" t="str">
            <v>Approval - Departmental</v>
          </cell>
          <cell r="CL191" t="str">
            <v>Project</v>
          </cell>
          <cell r="CM191" t="str">
            <v>Project</v>
          </cell>
          <cell r="CN191" t="str">
            <v>Project</v>
          </cell>
          <cell r="CO191" t="str">
            <v>Project</v>
          </cell>
          <cell r="DW191" t="str">
            <v>Project</v>
          </cell>
          <cell r="DX191" t="str">
            <v>Project</v>
          </cell>
          <cell r="DY191" t="str">
            <v xml:space="preserve">Other </v>
          </cell>
          <cell r="EA191" t="str">
            <v>Approval - HMT Other</v>
          </cell>
          <cell r="EB191" t="str">
            <v>Project</v>
          </cell>
          <cell r="EC191" t="str">
            <v>Project</v>
          </cell>
          <cell r="EF191" t="str">
            <v>Project</v>
          </cell>
          <cell r="EG191" t="str">
            <v>Procurement</v>
          </cell>
          <cell r="EH191" t="str">
            <v>Project</v>
          </cell>
          <cell r="EI191" t="str">
            <v>Project</v>
          </cell>
        </row>
        <row r="192">
          <cell r="B192" t="str">
            <v>Rebaseline to sale completion in 16/17, and market testing moved to commence post EU Referendum.</v>
          </cell>
          <cell r="C192" t="str">
            <v>The procurement process has been replanned to ensure that the Contract Award date remains the same.</v>
          </cell>
          <cell r="G192" t="str">
            <v>Complete - strategy cireculated to Commercial Director</v>
          </cell>
          <cell r="J192" t="str">
            <v>As above</v>
          </cell>
          <cell r="Z192" t="str">
            <v>Additional time required due to combining WAN and LAN lots as approved by the Delivery Board</v>
          </cell>
          <cell r="AC192" t="str">
            <v>Actual date of Royal Assent subject to parliamentary process.</v>
          </cell>
          <cell r="AD192" t="str">
            <v>As it is a rolling programme of individual projects, each project has an independent review and approval by the PSBP Head of Assuance and Approvals. Therefore dates have been provided for the overall programme at various phases and percentage intervalsDates for theses milestones have been treated as baseline as these align to the new milestones agreed as part of the Performance Framework with IPA.</v>
          </cell>
          <cell r="AX192" t="str">
            <v>*** Dates unchanged pending release of the NDG review and completion of appropriate impact assessment on the programme. ***Movement of original baselined date has occurred following the SoS announcement on 2 September 2015, as communications cannot begin with the public until the National Data Guardian’s review is completed. Replanning of pathfinder dates to be completed once National Data Guardian’s review report is impact assessed.</v>
          </cell>
          <cell r="AY192" t="str">
            <v>Vaccination continued into January.  Original baseline did not anticipate this although it is likely this may occur every year in some areas.</v>
          </cell>
          <cell r="AZ192" t="str">
            <v xml:space="preserve">Change of date to align with MPA dates. </v>
          </cell>
          <cell r="BC192" t="str">
            <v>Planning Meeting confirmed 12 July 2016.</v>
          </cell>
          <cell r="BJ192" t="str">
            <v>6 monthly reviews to be undertaken as provision of the OBC approval conditions .  TBC</v>
          </cell>
          <cell r="BK192" t="str">
            <v>TBC</v>
          </cell>
          <cell r="BO192" t="str">
            <v>Delay due to internal DoH approvals process.</v>
          </cell>
          <cell r="BR192" t="str">
            <v>Milestone complete</v>
          </cell>
          <cell r="BT192" t="str">
            <v xml:space="preserve">Milestone moved to align with  Debt Management System release. </v>
          </cell>
          <cell r="BV192" t="str">
            <v>Complete</v>
          </cell>
          <cell r="BX192" t="str">
            <v>Complete</v>
          </cell>
          <cell r="BZ192" t="str">
            <v>Contract to be signed wk commencing 15 August</v>
          </cell>
          <cell r="CA192" t="str">
            <v>Infrastructure issues caused delays, now being addressed</v>
          </cell>
          <cell r="CC192" t="str">
            <v>Tolerance for this assumed occupation milestone is +/- 6 months as no firm details regarding building have been agreed.</v>
          </cell>
          <cell r="CG192" t="str">
            <v xml:space="preserve">Centralised Workflow successfully rolled out to the remainder of the SC&amp;O (9,775 users within MET intelligence) on the 10th February followed by the earlier than planned roll out to SO15 (2772) users on the 4th February. </v>
          </cell>
          <cell r="CK192" t="str">
            <v>The baseline reflect the last approved plan. A joint commercial position is yet to be agreed,  without which approval of the R1 programme plan (26/11/15) will not be provided.</v>
          </cell>
          <cell r="CN192" t="str">
            <v xml:space="preserve">This is the first caseworking release and establishes the footprint for the IPT system, it is the first point at which we have integrated several IPT components and contains a high degree of technical complexity. As a result it has taken longer to complete this deliverable than originally forecast. </v>
          </cell>
          <cell r="DY192" t="str">
            <v xml:space="preserve">completion rollout PCU WiFi </v>
          </cell>
          <cell r="EA192" t="str">
            <v>Slippage due to complex contract negotiations</v>
          </cell>
          <cell r="EH192" t="str">
            <v>IT Equip and service readiness complete</v>
          </cell>
        </row>
        <row r="193">
          <cell r="B193" t="str">
            <v>Market Testing completion</v>
          </cell>
          <cell r="C193" t="str">
            <v>ITT issued for LLC Beta Register Services Provider</v>
          </cell>
          <cell r="D193" t="str">
            <v>Award construction contract</v>
          </cell>
          <cell r="E193" t="str">
            <v>NSC confirmation that final governance package is acceptable</v>
          </cell>
          <cell r="F193" t="str">
            <v>UKCMRI established as operating entity</v>
          </cell>
          <cell r="G193" t="str">
            <v>Assessment &amp; Development Centre Go Live</v>
          </cell>
          <cell r="J193" t="str">
            <v>Tranche 4 Hubs Development Activities Complete</v>
          </cell>
          <cell r="K193" t="str">
            <v>ISSC1 Standard Build complete</v>
          </cell>
          <cell r="N193" t="str">
            <v>Print Contract Award</v>
          </cell>
          <cell r="T193" t="str">
            <v>NNB take FID</v>
          </cell>
          <cell r="U193" t="str">
            <v>Final NPS designated by SoS</v>
          </cell>
          <cell r="V193" t="str">
            <v>Issue Contract Notice</v>
          </cell>
          <cell r="X193" t="str">
            <v>End to End Solution: SMETS 2 EU Notification Period Technical Specification Complete</v>
          </cell>
          <cell r="Z193" t="str">
            <v>WAN/LAN Transition Complete</v>
          </cell>
          <cell r="AB193" t="str">
            <v>Tunnelling ends</v>
          </cell>
          <cell r="AC193" t="str">
            <v xml:space="preserve">Gateway 0 Review </v>
          </cell>
          <cell r="AD193" t="str">
            <v>75% PSBP1 Feasibilities Approved</v>
          </cell>
          <cell r="AE193" t="str">
            <v>Financial close batch 1</v>
          </cell>
          <cell r="AF193" t="str">
            <v>6 Complete Construction water supply</v>
          </cell>
          <cell r="AG193" t="str">
            <v>Start of Construction</v>
          </cell>
          <cell r="AH193" t="str">
            <v>Start of Construction</v>
          </cell>
          <cell r="AI193" t="str">
            <v>Start of Construction</v>
          </cell>
          <cell r="AJ193" t="str">
            <v>Start of Construction</v>
          </cell>
          <cell r="AK193" t="str">
            <v>Start of Construction</v>
          </cell>
          <cell r="AL193" t="str">
            <v>Start of Construction</v>
          </cell>
          <cell r="AM193" t="str">
            <v xml:space="preserve"> - P1 Start of Construction</v>
          </cell>
          <cell r="AN193" t="str">
            <v>Start of Construction</v>
          </cell>
          <cell r="AO193" t="str">
            <v>Start of Construction</v>
          </cell>
          <cell r="AP193" t="str">
            <v>Start of Construction</v>
          </cell>
          <cell r="AQ193" t="str">
            <v>Start of Construction</v>
          </cell>
          <cell r="AS193" t="str">
            <v>Start of Construction</v>
          </cell>
          <cell r="AU193" t="str">
            <v>Start of Construction</v>
          </cell>
          <cell r="AV193" t="str">
            <v>Start of Construction</v>
          </cell>
          <cell r="AW193" t="str">
            <v xml:space="preserve">Pilot launched </v>
          </cell>
          <cell r="AX193" t="str">
            <v>IPA PAR Gateway Review</v>
          </cell>
          <cell r="AY193" t="str">
            <v>Decision on programme roll-out for 2017/18 to inform contract extension</v>
          </cell>
          <cell r="AZ193" t="str">
            <v>Exit Baselined Plan for Exit</v>
          </cell>
          <cell r="BH193" t="str">
            <v>The Christie - Workforce Ready to Treat</v>
          </cell>
          <cell r="BJ193" t="str">
            <v>Cabinet Office Gateway :
6-mthly Review</v>
          </cell>
          <cell r="BN193" t="str">
            <v>Site acquisition</v>
          </cell>
          <cell r="BO193" t="str">
            <v>ICC - External Consulting Support - ITT Issued</v>
          </cell>
          <cell r="BP193" t="str">
            <v>Transition Go Live for Wave 3 Applications (Apps Dev)</v>
          </cell>
          <cell r="BQ193" t="str">
            <v>MAEWR</v>
          </cell>
          <cell r="BR193" t="str">
            <v xml:space="preserve">2012 Scheme Phase 1 Commencement 3 Go-Live </v>
          </cell>
          <cell r="BS193" t="str">
            <v>Issue Notice to Telereal Trillium</v>
          </cell>
          <cell r="BT193" t="str">
            <v>SFIS Rollout complete</v>
          </cell>
          <cell r="BU193" t="str">
            <v>DC Ready for Wave Migration</v>
          </cell>
          <cell r="BV193" t="str">
            <v>NSP Build complete</v>
          </cell>
          <cell r="BW193" t="str">
            <v>New Claims Full Rollout</v>
          </cell>
          <cell r="BX193" t="str">
            <v>Test the Service (Digital) launched</v>
          </cell>
          <cell r="BY193" t="str">
            <v>Completion of main construction</v>
          </cell>
          <cell r="BZ193" t="str">
            <v>Go Live</v>
          </cell>
          <cell r="CA193" t="str">
            <v>UKHQ WiFi completed</v>
          </cell>
          <cell r="CB193" t="str">
            <v>Gateway 1</v>
          </cell>
          <cell r="CC193" t="str">
            <v>Bristol Regional Centre  Opening</v>
          </cell>
          <cell r="CD193" t="str">
            <v>Exit Deals Signed with  Capgemini and Fujitsu / Wave 2 Transition Announcement Made</v>
          </cell>
          <cell r="CE193" t="str">
            <v>CDS Increment 2 Starts</v>
          </cell>
          <cell r="CF193" t="str">
            <v>Calculator go live</v>
          </cell>
          <cell r="CG193" t="str">
            <v xml:space="preserve">ACDS Re-Platform Operational </v>
          </cell>
          <cell r="CI193" t="str">
            <v>Enhanced Detection Trial completes</v>
          </cell>
          <cell r="CK193" t="str">
            <v>P020(a) - UAT (Barring &amp; Basics)</v>
          </cell>
          <cell r="CL193" t="str">
            <v>Integration and Performance Testing complete</v>
          </cell>
          <cell r="CM193" t="str">
            <v>HMPO Biometrics Facial Matching Service Phase 1 - Complete (1:1, 1:WL) - Go Live</v>
          </cell>
          <cell r="CN193" t="str">
            <v>1st IPT Decommissioning Milestone - iApply</v>
          </cell>
          <cell r="CO193" t="str">
            <v>Wave 1: Modernise workplaces and technology and establish Smarter Working Change Network  in line with estate change plans for the Manchester Consolidation.</v>
          </cell>
          <cell r="DW193" t="str">
            <v xml:space="preserve">OBC - for the operation of the prison </v>
          </cell>
          <cell r="DX193" t="str">
            <v>Digital Mark Up National Rollout Complete</v>
          </cell>
          <cell r="DY193" t="str">
            <v xml:space="preserve">completion rollout Magistrates' In Court Presentation solution </v>
          </cell>
          <cell r="EA193" t="str">
            <v>OMNI Contract Exit Complete</v>
          </cell>
          <cell r="EB193" t="str">
            <v xml:space="preserve">Single Justice Tier - Rollout </v>
          </cell>
          <cell r="EC193" t="str">
            <v>IDP system available for internal training</v>
          </cell>
          <cell r="EF193" t="str">
            <v>BENCHMARK - VEDS Staff work notice and depart</v>
          </cell>
          <cell r="EG193" t="str">
            <v>Launch of the competition</v>
          </cell>
          <cell r="EH193" t="str">
            <v>Post go live support complete (MS17)</v>
          </cell>
          <cell r="EI193" t="str">
            <v>Tranche 3 - skills and processes supporting operating model significantly enhanced; increased automation of transactional activity  suppoting operational delivery; Digital Exploitation Pods in place.</v>
          </cell>
        </row>
        <row r="194">
          <cell r="B194">
            <v>42307</v>
          </cell>
          <cell r="C194">
            <v>42488</v>
          </cell>
          <cell r="D194">
            <v>42735</v>
          </cell>
          <cell r="E194">
            <v>41887</v>
          </cell>
          <cell r="F194">
            <v>39580</v>
          </cell>
          <cell r="G194">
            <v>42277</v>
          </cell>
          <cell r="J194">
            <v>43008</v>
          </cell>
          <cell r="K194">
            <v>41608</v>
          </cell>
          <cell r="N194">
            <v>42276</v>
          </cell>
          <cell r="T194">
            <v>42400</v>
          </cell>
          <cell r="U194">
            <v>43039</v>
          </cell>
          <cell r="V194">
            <v>41106</v>
          </cell>
          <cell r="X194">
            <v>41388</v>
          </cell>
          <cell r="Z194">
            <v>43176</v>
          </cell>
          <cell r="AB194">
            <v>44561</v>
          </cell>
          <cell r="AC194">
            <v>42443</v>
          </cell>
          <cell r="AD194">
            <v>41961</v>
          </cell>
          <cell r="AE194">
            <v>41934</v>
          </cell>
          <cell r="AF194">
            <v>41269</v>
          </cell>
          <cell r="AG194">
            <v>42705</v>
          </cell>
          <cell r="AH194">
            <v>43905</v>
          </cell>
          <cell r="AI194">
            <v>43951</v>
          </cell>
          <cell r="AJ194">
            <v>41030</v>
          </cell>
          <cell r="AK194">
            <v>41213</v>
          </cell>
          <cell r="AL194">
            <v>41640</v>
          </cell>
          <cell r="AM194">
            <v>42521</v>
          </cell>
          <cell r="AN194">
            <v>41144</v>
          </cell>
          <cell r="AO194">
            <v>44286</v>
          </cell>
          <cell r="AP194">
            <v>41275</v>
          </cell>
          <cell r="AS194">
            <v>41701</v>
          </cell>
          <cell r="AU194">
            <v>42369</v>
          </cell>
          <cell r="AV194">
            <v>39995</v>
          </cell>
          <cell r="AW194">
            <v>41645</v>
          </cell>
          <cell r="AX194">
            <v>42400</v>
          </cell>
          <cell r="AY194">
            <v>41936</v>
          </cell>
          <cell r="AZ194">
            <v>42460</v>
          </cell>
          <cell r="BH194">
            <v>43220</v>
          </cell>
          <cell r="BJ194">
            <v>42671</v>
          </cell>
          <cell r="BN194">
            <v>42490</v>
          </cell>
          <cell r="BO194">
            <v>42573</v>
          </cell>
          <cell r="BP194">
            <v>42751</v>
          </cell>
          <cell r="BQ194">
            <v>40481</v>
          </cell>
          <cell r="BR194">
            <v>41547</v>
          </cell>
          <cell r="BS194">
            <v>42765</v>
          </cell>
          <cell r="BT194">
            <v>42430</v>
          </cell>
          <cell r="BU194">
            <v>42667</v>
          </cell>
          <cell r="BV194">
            <v>42146</v>
          </cell>
          <cell r="BW194">
            <v>41428</v>
          </cell>
          <cell r="BX194">
            <v>41969</v>
          </cell>
          <cell r="BY194">
            <v>42323</v>
          </cell>
          <cell r="BZ194">
            <v>42614</v>
          </cell>
          <cell r="CA194">
            <v>42522</v>
          </cell>
          <cell r="CB194">
            <v>41179</v>
          </cell>
          <cell r="CC194">
            <v>43009</v>
          </cell>
          <cell r="CD194">
            <v>42459</v>
          </cell>
          <cell r="CE194">
            <v>42509</v>
          </cell>
          <cell r="CF194">
            <v>42582</v>
          </cell>
          <cell r="CG194">
            <v>42305</v>
          </cell>
          <cell r="CI194">
            <v>42460</v>
          </cell>
          <cell r="CK194">
            <v>42317</v>
          </cell>
          <cell r="CL194">
            <v>42835</v>
          </cell>
          <cell r="CM194">
            <v>42651</v>
          </cell>
          <cell r="CN194">
            <v>42426</v>
          </cell>
          <cell r="CO194">
            <v>42643</v>
          </cell>
          <cell r="DW194">
            <v>42034</v>
          </cell>
          <cell r="DX194">
            <v>42735</v>
          </cell>
          <cell r="DY194">
            <v>42185</v>
          </cell>
          <cell r="EA194">
            <v>42276</v>
          </cell>
          <cell r="EB194">
            <v>43553</v>
          </cell>
          <cell r="EC194">
            <v>40877</v>
          </cell>
          <cell r="EF194">
            <v>41578</v>
          </cell>
          <cell r="EG194">
            <v>41769</v>
          </cell>
          <cell r="EH194">
            <v>42748</v>
          </cell>
          <cell r="EI194">
            <v>42278</v>
          </cell>
        </row>
        <row r="195">
          <cell r="B195">
            <v>42643</v>
          </cell>
          <cell r="C195">
            <v>42503</v>
          </cell>
          <cell r="G195">
            <v>42551</v>
          </cell>
          <cell r="T195">
            <v>42502</v>
          </cell>
          <cell r="AJ195">
            <v>41032</v>
          </cell>
          <cell r="AM195">
            <v>42766</v>
          </cell>
          <cell r="AO195">
            <v>44561</v>
          </cell>
          <cell r="AU195">
            <v>42461</v>
          </cell>
          <cell r="AX195">
            <v>42431</v>
          </cell>
          <cell r="BN195">
            <v>43190</v>
          </cell>
          <cell r="BO195">
            <v>42582</v>
          </cell>
          <cell r="BR195">
            <v>41603</v>
          </cell>
          <cell r="BY195">
            <v>42537</v>
          </cell>
          <cell r="CF195">
            <v>42585</v>
          </cell>
          <cell r="CG195">
            <v>42307</v>
          </cell>
          <cell r="EC195">
            <v>40917</v>
          </cell>
        </row>
        <row r="196">
          <cell r="B196">
            <v>42643</v>
          </cell>
          <cell r="C196">
            <v>42555</v>
          </cell>
          <cell r="D196">
            <v>42735</v>
          </cell>
          <cell r="E196" t="str">
            <v>30/042017</v>
          </cell>
          <cell r="F196">
            <v>39580</v>
          </cell>
          <cell r="G196">
            <v>42551</v>
          </cell>
          <cell r="J196">
            <v>43008</v>
          </cell>
          <cell r="K196">
            <v>41608</v>
          </cell>
          <cell r="N196">
            <v>42242</v>
          </cell>
          <cell r="T196">
            <v>42579</v>
          </cell>
          <cell r="U196">
            <v>43039</v>
          </cell>
          <cell r="V196">
            <v>41106</v>
          </cell>
          <cell r="X196">
            <v>41388</v>
          </cell>
          <cell r="Z196">
            <v>43176</v>
          </cell>
          <cell r="AB196">
            <v>44561</v>
          </cell>
          <cell r="AC196">
            <v>42443</v>
          </cell>
          <cell r="AD196">
            <v>41961</v>
          </cell>
          <cell r="AE196">
            <v>42082</v>
          </cell>
          <cell r="AF196">
            <v>41269</v>
          </cell>
          <cell r="AG196">
            <v>42735</v>
          </cell>
          <cell r="AH196">
            <v>43905</v>
          </cell>
          <cell r="AJ196">
            <v>41032</v>
          </cell>
          <cell r="AK196">
            <v>41213</v>
          </cell>
          <cell r="AL196">
            <v>41640</v>
          </cell>
          <cell r="AM196">
            <v>42766</v>
          </cell>
          <cell r="AN196">
            <v>41144</v>
          </cell>
          <cell r="AO196">
            <v>44211</v>
          </cell>
          <cell r="AP196">
            <v>41275</v>
          </cell>
          <cell r="AS196">
            <v>41701</v>
          </cell>
          <cell r="AU196">
            <v>42461</v>
          </cell>
          <cell r="AV196">
            <v>39995</v>
          </cell>
          <cell r="AW196">
            <v>41645</v>
          </cell>
          <cell r="AX196">
            <v>42474</v>
          </cell>
          <cell r="AY196">
            <v>41978</v>
          </cell>
          <cell r="AZ196">
            <v>42460</v>
          </cell>
          <cell r="BH196">
            <v>43220</v>
          </cell>
          <cell r="BJ196">
            <v>42947</v>
          </cell>
          <cell r="BN196">
            <v>43190</v>
          </cell>
          <cell r="BO196">
            <v>42582</v>
          </cell>
          <cell r="BP196">
            <v>42751</v>
          </cell>
          <cell r="BQ196">
            <v>40481</v>
          </cell>
          <cell r="BR196">
            <v>41603</v>
          </cell>
          <cell r="BS196">
            <v>42765</v>
          </cell>
          <cell r="BT196">
            <v>42430</v>
          </cell>
          <cell r="BU196">
            <v>42667</v>
          </cell>
          <cell r="BV196">
            <v>42188</v>
          </cell>
          <cell r="BW196">
            <v>41435</v>
          </cell>
          <cell r="BX196">
            <v>41969</v>
          </cell>
          <cell r="BY196">
            <v>42704</v>
          </cell>
          <cell r="BZ196">
            <v>42614</v>
          </cell>
          <cell r="CA196">
            <v>42644</v>
          </cell>
          <cell r="CB196">
            <v>41179</v>
          </cell>
          <cell r="CC196">
            <v>43273</v>
          </cell>
          <cell r="CD196">
            <v>42459</v>
          </cell>
          <cell r="CE196">
            <v>42509</v>
          </cell>
          <cell r="CF196">
            <v>42585</v>
          </cell>
          <cell r="CG196">
            <v>42307</v>
          </cell>
          <cell r="CI196">
            <v>42460</v>
          </cell>
          <cell r="CK196">
            <v>42601</v>
          </cell>
          <cell r="CL196">
            <v>42835</v>
          </cell>
          <cell r="CM196">
            <v>42651</v>
          </cell>
          <cell r="CN196">
            <v>42426</v>
          </cell>
          <cell r="CO196">
            <v>42643</v>
          </cell>
          <cell r="DW196">
            <v>42034</v>
          </cell>
          <cell r="DX196">
            <v>42735</v>
          </cell>
          <cell r="DY196">
            <v>42185</v>
          </cell>
          <cell r="EA196">
            <v>42276</v>
          </cell>
          <cell r="EB196">
            <v>43553</v>
          </cell>
          <cell r="EC196">
            <v>40967</v>
          </cell>
          <cell r="EF196">
            <v>41578</v>
          </cell>
          <cell r="EG196">
            <v>41769</v>
          </cell>
          <cell r="EH196">
            <v>42748</v>
          </cell>
          <cell r="EI196">
            <v>42278</v>
          </cell>
        </row>
        <row r="197">
          <cell r="B197" t="str">
            <v>Project</v>
          </cell>
          <cell r="C197" t="str">
            <v>Procurement</v>
          </cell>
          <cell r="D197" t="str">
            <v>Procurement</v>
          </cell>
          <cell r="E197" t="str">
            <v>Approval - Departmental</v>
          </cell>
          <cell r="F197" t="str">
            <v>Project</v>
          </cell>
          <cell r="G197" t="str">
            <v>Project</v>
          </cell>
          <cell r="J197" t="str">
            <v>Project</v>
          </cell>
          <cell r="K197" t="str">
            <v>Project</v>
          </cell>
          <cell r="T197" t="str">
            <v xml:space="preserve">Other </v>
          </cell>
          <cell r="U197" t="str">
            <v>Project</v>
          </cell>
          <cell r="V197" t="str">
            <v>Procurement</v>
          </cell>
          <cell r="X197" t="str">
            <v>Project</v>
          </cell>
          <cell r="Z197" t="str">
            <v>Project</v>
          </cell>
          <cell r="AB197" t="str">
            <v>Project</v>
          </cell>
          <cell r="AC197" t="str">
            <v>Assurance - MPA Gate 0</v>
          </cell>
          <cell r="AD197" t="str">
            <v>Project</v>
          </cell>
          <cell r="AF197" t="str">
            <v>Project</v>
          </cell>
          <cell r="AG197" t="str">
            <v>Project</v>
          </cell>
          <cell r="AH197" t="str">
            <v>Project</v>
          </cell>
          <cell r="AI197" t="str">
            <v>Project</v>
          </cell>
          <cell r="AJ197" t="str">
            <v>Project</v>
          </cell>
          <cell r="AK197" t="str">
            <v>Project</v>
          </cell>
          <cell r="AL197" t="str">
            <v>Project</v>
          </cell>
          <cell r="AM197" t="str">
            <v>Project</v>
          </cell>
          <cell r="AN197" t="str">
            <v>Project</v>
          </cell>
          <cell r="AO197" t="str">
            <v>Project</v>
          </cell>
          <cell r="AP197" t="str">
            <v>Project</v>
          </cell>
          <cell r="AQ197" t="str">
            <v>Project</v>
          </cell>
          <cell r="AS197" t="str">
            <v>Project</v>
          </cell>
          <cell r="AT197" t="str">
            <v>Project</v>
          </cell>
          <cell r="AU197" t="str">
            <v>Project</v>
          </cell>
          <cell r="AV197" t="str">
            <v>Project</v>
          </cell>
          <cell r="AW197" t="str">
            <v>Project</v>
          </cell>
          <cell r="AX197" t="str">
            <v>Assurance - MPA PAR</v>
          </cell>
          <cell r="AY197" t="str">
            <v>Project</v>
          </cell>
          <cell r="AZ197" t="str">
            <v>Project</v>
          </cell>
          <cell r="BH197" t="str">
            <v>Project</v>
          </cell>
          <cell r="BJ197" t="str">
            <v>Assurance - MPA Other</v>
          </cell>
          <cell r="BN197" t="str">
            <v>Approval - HMT Other</v>
          </cell>
          <cell r="BO197" t="str">
            <v>Procurement</v>
          </cell>
          <cell r="BP197" t="str">
            <v>Project</v>
          </cell>
          <cell r="BQ197" t="str">
            <v xml:space="preserve">Other </v>
          </cell>
          <cell r="BR197" t="str">
            <v>Project</v>
          </cell>
          <cell r="BS197" t="str">
            <v>Project</v>
          </cell>
          <cell r="BT197" t="str">
            <v>Project</v>
          </cell>
          <cell r="BV197" t="str">
            <v>Project</v>
          </cell>
          <cell r="BW197" t="str">
            <v>Project</v>
          </cell>
          <cell r="BX197" t="str">
            <v>Project</v>
          </cell>
          <cell r="BY197" t="str">
            <v>Project</v>
          </cell>
          <cell r="BZ197" t="str">
            <v>Project</v>
          </cell>
          <cell r="CA197" t="str">
            <v>Project</v>
          </cell>
          <cell r="CB197" t="str">
            <v>Assurance - MPA Gate 1</v>
          </cell>
          <cell r="CC197" t="str">
            <v>Project</v>
          </cell>
          <cell r="CD197" t="str">
            <v>Project</v>
          </cell>
          <cell r="CE197" t="str">
            <v xml:space="preserve">Other </v>
          </cell>
          <cell r="CF197" t="str">
            <v>Project</v>
          </cell>
          <cell r="CG197" t="str">
            <v>Project</v>
          </cell>
          <cell r="CI197" t="str">
            <v>Project</v>
          </cell>
          <cell r="CK197" t="str">
            <v>Approval - Departmental</v>
          </cell>
          <cell r="CL197" t="str">
            <v>Project</v>
          </cell>
          <cell r="CM197" t="str">
            <v>Project</v>
          </cell>
          <cell r="CN197" t="str">
            <v>Project</v>
          </cell>
          <cell r="CO197" t="str">
            <v>Project</v>
          </cell>
          <cell r="DW197" t="str">
            <v>Project</v>
          </cell>
          <cell r="DX197" t="str">
            <v>Project</v>
          </cell>
          <cell r="EA197" t="str">
            <v>Project</v>
          </cell>
          <cell r="EB197" t="str">
            <v>Project</v>
          </cell>
          <cell r="EC197" t="str">
            <v>Project</v>
          </cell>
          <cell r="EF197" t="str">
            <v>Project</v>
          </cell>
          <cell r="EG197" t="str">
            <v>Procurement</v>
          </cell>
          <cell r="EH197" t="str">
            <v>Project</v>
          </cell>
          <cell r="EI197" t="str">
            <v>Project</v>
          </cell>
        </row>
        <row r="198">
          <cell r="B198" t="str">
            <v>Rebaseline to sale completion in 16/17, and market testing moved to commence post EU Referendum.</v>
          </cell>
          <cell r="C198" t="str">
            <v>This milestone has been delayed due to change in procurement approach. Previously the Register Services Provider would have been responsible for the build of both the Alpha and Beta versions of the digital Register. The current approach is that the Alpha version will be built by an in-house agile team followed later by a Register Service provider responsible for the Beta version.</v>
          </cell>
          <cell r="E198" t="str">
            <v>This is on the assupmtion tht the Dutch legislation is passed by the Dutch  Parliament in Q1 2017</v>
          </cell>
          <cell r="G198" t="str">
            <v>Complete - the Assessment &amp; Development Centre is operational and live</v>
          </cell>
          <cell r="J198" t="str">
            <v>As above</v>
          </cell>
          <cell r="AD198" t="str">
            <v>As it is a rolling programme of individual projects, each project has an independent review and approval by the PSBP Head of Assuance and Approvals. Therefore dates have been provided for the overall programme at various phases and percentage intervalsDates for theses milestones have been treated as baseline as these align to the new milestones agreed as part of the Performance Framework with IPA.</v>
          </cell>
          <cell r="AG198" t="str">
            <v>Publicly announced</v>
          </cell>
          <cell r="AH198" t="str">
            <v>This timing is subject to public funding; private funding would delay start of construction</v>
          </cell>
          <cell r="AI198" t="str">
            <v xml:space="preserve">Dates range from March 2020 to August 2021 depending on scheme.  These dates are tentative, and dependent on a Government announcement on preferred location. </v>
          </cell>
          <cell r="AJ198" t="str">
            <v>Start  Tunelling</v>
          </cell>
          <cell r="AK198" t="str">
            <v>Delay in obtaining consents from Local Authority for Phase 1. Phase 2 start of construction to be decided</v>
          </cell>
          <cell r="AL198" t="str">
            <v>The GWRM Programme was initially a group of separate projects, and was only formed as a Programme in 2015.  Therefore, this is an approximate date of when construction started.</v>
          </cell>
          <cell r="AM198" t="str">
            <v>Subject to Royal Assent for first hybrid Bill.</v>
          </cell>
          <cell r="AO198" t="str">
            <v>The Project is projected to start construction in 2021 although this is dependent on the type, location and procurement method of the new crossing - (2021 date is based on a public funding assumption). Date is indicative and subject to further planning (previous date (31/12/2021) was to end of same calendar year as a provision).</v>
          </cell>
          <cell r="AP198" t="str">
            <v>MML programme reset as a result of the Hendy review. Some construction works already completed in CP4. Date given is an approximate figure.</v>
          </cell>
          <cell r="AQ198" t="str">
            <v>ongoing</v>
          </cell>
          <cell r="AS198" t="str">
            <v>Construction Start date of first base (Inverness)</v>
          </cell>
          <cell r="AU198" t="str">
            <v xml:space="preserve">Start of construction based on dates for reading 10-car train lengthening project and the start of works at Waterloo International Terminal. </v>
          </cell>
          <cell r="AX198" t="str">
            <v xml:space="preserve"> The next IPA gateway review has been re-scheduled from 29/02/2016-02/03/2016 to 12/04/16-14/04/2016 to align with National Data Guardian Review and the National Information Board review of the entire informatics portfolio.</v>
          </cell>
          <cell r="AY198" t="str">
            <v>Decision made later than planned.  Did not affect programme delivery.</v>
          </cell>
          <cell r="BJ198" t="str">
            <v>6 monthly reviews to be undertaken as provision of the OBC approval conditions .  TBC</v>
          </cell>
          <cell r="BN198" t="str">
            <v>Agreement with GSK is not conditional on FBC approval. Budgetary approval was delayed by one month, hence critical path is pushed out.</v>
          </cell>
          <cell r="BO198" t="str">
            <v>Delay due to internal DoH approvals process.</v>
          </cell>
          <cell r="BQ198" t="str">
            <v>Independent review commissioned by Government to assess whether AE remained the right policy.</v>
          </cell>
          <cell r="BR198" t="str">
            <v>Milestone complete. Baseline amended due to re-planning.</v>
          </cell>
          <cell r="BU198" t="str">
            <v>Recent planning exercises have suggested this date might not be achieved. Risk is currently being managed and worked through by programme through additional planning workshops to develop baseline plan</v>
          </cell>
          <cell r="BV198" t="str">
            <v>Complete</v>
          </cell>
          <cell r="BW198" t="str">
            <v>Within tolerence</v>
          </cell>
          <cell r="BX198" t="str">
            <v>Complete</v>
          </cell>
          <cell r="BY198" t="str">
            <v>Works delayed due to logistics and labour issues in Nigeria as well as fuel shortages and national strikes.</v>
          </cell>
          <cell r="BZ198" t="str">
            <v>New Contract starts</v>
          </cell>
          <cell r="CA198" t="str">
            <v>Additional asbestos testing was required</v>
          </cell>
          <cell r="CC198" t="str">
            <v>Tolerance for this assumed occupation milestone is +/- 6 months as no firm details regarding building have been agreed.</v>
          </cell>
          <cell r="CF198" t="str">
            <v>Date moved to aviod Monday</v>
          </cell>
          <cell r="CG198" t="str">
            <v xml:space="preserve">The ACDS Infrastructure Re-Platform delivery (Full Service support by all suppliers) delivered and has completed its 6 week warranty period to the Sept reported target date. The infrastructure has shown good stability and  successfully supported the Data Dictionary (DD) including Investigative pathways (DDP)  and Advanced Data Mediation (ADM) pilots.  Warranty complete governance is progressing with the project recommendation the milestone acceptance criteria have been met. </v>
          </cell>
          <cell r="CK198" t="str">
            <v>The baseline reflect the last approved plan. A joint commercial position is yet to be agreed,  without which approval of the R1 programme plan (26/11/15) will not be provided.</v>
          </cell>
          <cell r="DW198" t="str">
            <v>This business case confirmed that the prison will be operated in the public sector</v>
          </cell>
          <cell r="DY198" t="str">
            <v xml:space="preserve">completion rollout Magistrates' In Court Presentation solution </v>
          </cell>
          <cell r="EC198" t="str">
            <v>Legal aid is inherently complicated, making the technical landscape challenging.</v>
          </cell>
          <cell r="EH198" t="str">
            <v>Post go live support complete</v>
          </cell>
        </row>
        <row r="199">
          <cell r="B199" t="str">
            <v>Ministerial decision on sale launch</v>
          </cell>
          <cell r="C199" t="str">
            <v>ITT issued for Digitisation &amp; Migration</v>
          </cell>
          <cell r="D199" t="str">
            <v>Rothera Wharf completed</v>
          </cell>
          <cell r="E199" t="str">
            <v>Dutch Act is passed by the Dutch Parliament</v>
          </cell>
          <cell r="F199" t="str">
            <v>Planning Approval by Camden LB</v>
          </cell>
          <cell r="G199" t="str">
            <v>Accreditation Model defined</v>
          </cell>
          <cell r="J199" t="str">
            <v>Tranche 1 Implementation activities Complete</v>
          </cell>
          <cell r="K199" t="str">
            <v>ISSC1 Wave 1 depts sign Call-off contracts (HMT, DCLG, DCMS)</v>
          </cell>
          <cell r="N199" t="str">
            <v>PSN S Contract Award</v>
          </cell>
          <cell r="T199" t="str">
            <v>Hinkley CfD/IC fully transferred to LCCC, all on-going support activities transitioned to BaU</v>
          </cell>
          <cell r="U199" t="str">
            <v>Final emplacement of legacy waste and waste from existing nuclear reactors</v>
          </cell>
          <cell r="V199" t="str">
            <v>Submit Pre-qualification Report and Invitation to Participate in Dialogue for governance approval</v>
          </cell>
          <cell r="X199" t="str">
            <v>Commercial: Award DCC Licence</v>
          </cell>
          <cell r="Z199" t="str">
            <v>Sampson House Crown Hosting Contract Awarded</v>
          </cell>
          <cell r="AB199" t="str">
            <v>Commence Commissioning</v>
          </cell>
          <cell r="AC199" t="str">
            <v>EYNFF Funding Consultation launched</v>
          </cell>
          <cell r="AD199" t="str">
            <v>100% PSBP1 Feasibilities Approved</v>
          </cell>
          <cell r="AE199" t="str">
            <v>Financial close batch 2</v>
          </cell>
          <cell r="AF199" t="str">
            <v>7 Complete Construction Camp</v>
          </cell>
          <cell r="AG199" t="str">
            <v>Start of Operation</v>
          </cell>
          <cell r="AH199" t="str">
            <v>Start of Operation</v>
          </cell>
          <cell r="AI199" t="str">
            <v>Start of Operation</v>
          </cell>
          <cell r="AJ199" t="str">
            <v>Start of Operation</v>
          </cell>
          <cell r="AK199" t="str">
            <v>Start of Operation</v>
          </cell>
          <cell r="AL199" t="str">
            <v>Start of Operation</v>
          </cell>
          <cell r="AM199" t="str">
            <v xml:space="preserve"> - P1 Start of Operation</v>
          </cell>
          <cell r="AN199" t="str">
            <v>Start of Operation</v>
          </cell>
          <cell r="AO199" t="str">
            <v>Start of Operation</v>
          </cell>
          <cell r="AP199" t="str">
            <v>Start of Operation</v>
          </cell>
          <cell r="AQ199" t="str">
            <v>Start of Operation</v>
          </cell>
          <cell r="AS199" t="str">
            <v>Start of Operation</v>
          </cell>
          <cell r="AT199" t="str">
            <v>Start of Operation</v>
          </cell>
          <cell r="AU199" t="str">
            <v>Start of Operation</v>
          </cell>
          <cell r="AV199" t="str">
            <v>Start of Operation</v>
          </cell>
          <cell r="AW199" t="str">
            <v>Contract signed with sequencing provider</v>
          </cell>
          <cell r="AX199" t="str">
            <v>IPA Review</v>
          </cell>
          <cell r="AY199" t="str">
            <v>2014 season: Vaccination of 2 - 4 year olds and children in pilots completed</v>
          </cell>
          <cell r="AZ199" t="str">
            <v>Contract end date (Expiry of Initial Term - Non-Lorenzo products)</v>
          </cell>
          <cell r="BH199" t="str">
            <v>The Christie - 2 Treatment Rooms Accepted</v>
          </cell>
          <cell r="BJ199" t="str">
            <v>All NHS referrals made electronically (PC017)</v>
          </cell>
          <cell r="BO199" t="str">
            <v>ICC - External Support Appointed</v>
          </cell>
          <cell r="BP199" t="str">
            <v>Transition Gol Ilive for Wave 4 Applications (Apps Dev)</v>
          </cell>
          <cell r="BQ199" t="str">
            <v>Updated Business Case</v>
          </cell>
          <cell r="BR199" t="str">
            <v>2012 Scheme Phase 2 Go-Live</v>
          </cell>
          <cell r="BS199" t="str">
            <v>Facilities/Landlord and Lease Management and Capex Contract award</v>
          </cell>
          <cell r="BT199" t="str">
            <v>Digital Debt Management Service DP2</v>
          </cell>
          <cell r="BU199" t="str">
            <v>Service Acceptance Complete</v>
          </cell>
          <cell r="BV199" t="str">
            <v>NSP Integration Testing commences</v>
          </cell>
          <cell r="BW199" t="str">
            <v xml:space="preserve">Natural Reassessment Rollout Commences </v>
          </cell>
          <cell r="BX199" t="str">
            <v>Improve Efficiency Service Launched</v>
          </cell>
          <cell r="BY199" t="str">
            <v>Completion of technical fit out</v>
          </cell>
          <cell r="BZ199" t="str">
            <v>Review of Policy</v>
          </cell>
          <cell r="CA199" t="str">
            <v>KE2 Learning Management System; Final cut-over Go Live</v>
          </cell>
          <cell r="CB199" t="str">
            <v>Gateway 3</v>
          </cell>
          <cell r="CC199" t="str">
            <v>Liverpool Regional Centre Opening</v>
          </cell>
          <cell r="CD199" t="str">
            <v xml:space="preserve">Reprocurement launched for Workplace Services (Managed Desktop) and Print an Scan </v>
          </cell>
          <cell r="CE199" t="str">
            <v>CDS Increment 3 Starts</v>
          </cell>
          <cell r="CF199" t="str">
            <v>CCP registration go live</v>
          </cell>
          <cell r="CG199" t="str">
            <v xml:space="preserve">Agree Sustainment Operating Model </v>
          </cell>
          <cell r="CI199" t="str">
            <v>Networking Trials (Mode B and Humber): System Accredited and Handover to Home Office Technology (HOT)</v>
          </cell>
          <cell r="CK199" t="str">
            <v>P020(b) - UAT (Disclosure)</v>
          </cell>
          <cell r="CL199" t="str">
            <v>User Acceptance and Operational Acceptance Testing complete</v>
          </cell>
          <cell r="CM199" t="str">
            <v>BRS For Premium Services - Roll-Out Complete</v>
          </cell>
          <cell r="CN199" t="str">
            <v>BRP/ICFN available for decommissioning</v>
          </cell>
          <cell r="CO199" t="str">
            <v>Wave 1: Introduce touchdown space in Home Office locations with Wavebookable system.</v>
          </cell>
          <cell r="DW199" t="str">
            <v xml:space="preserve">Construction start  </v>
          </cell>
          <cell r="DX199" t="str">
            <v>Guilty Plea End-to-End - Start Pilot</v>
          </cell>
          <cell r="DY199" t="str">
            <v>cmpletion rollout Magistrates' bench solution</v>
          </cell>
          <cell r="EA199" t="str">
            <v>Probation Migration (Phase 2) Complete</v>
          </cell>
          <cell r="EB199" t="str">
            <v>Divorce - Delivery of a transformed service for citizens who are wishing to legally end their marriage or civil partnership</v>
          </cell>
          <cell r="EC199" t="str">
            <v>Testing complete - Go Live 1</v>
          </cell>
          <cell r="EF199" t="str">
            <v>BENCHMARK - Phase 2 commence mobilisation</v>
          </cell>
          <cell r="EG199" t="str">
            <v>ITPD documents released</v>
          </cell>
          <cell r="EI199" t="str">
            <v>sign of deployment model and align Estates Strategy</v>
          </cell>
        </row>
        <row r="200">
          <cell r="B200">
            <v>42335</v>
          </cell>
          <cell r="C200">
            <v>42513</v>
          </cell>
          <cell r="D200">
            <v>43554</v>
          </cell>
          <cell r="E200">
            <v>42389</v>
          </cell>
          <cell r="F200">
            <v>40528</v>
          </cell>
          <cell r="G200">
            <v>42277</v>
          </cell>
          <cell r="J200">
            <v>42916</v>
          </cell>
          <cell r="K200">
            <v>41639</v>
          </cell>
          <cell r="N200">
            <v>42219</v>
          </cell>
          <cell r="T200">
            <v>42036</v>
          </cell>
          <cell r="U200">
            <v>84372</v>
          </cell>
          <cell r="V200">
            <v>41200</v>
          </cell>
          <cell r="X200">
            <v>41472</v>
          </cell>
          <cell r="Z200">
            <v>42584</v>
          </cell>
          <cell r="AB200">
            <v>44865</v>
          </cell>
          <cell r="AC200">
            <v>42557</v>
          </cell>
          <cell r="AD200">
            <v>42718</v>
          </cell>
          <cell r="AE200">
            <v>41971</v>
          </cell>
          <cell r="AF200">
            <v>41285</v>
          </cell>
          <cell r="AG200">
            <v>44196</v>
          </cell>
          <cell r="AH200">
            <v>45015</v>
          </cell>
          <cell r="AI200">
            <v>46022</v>
          </cell>
          <cell r="AJ200">
            <v>43830</v>
          </cell>
          <cell r="AK200">
            <v>43555</v>
          </cell>
          <cell r="AM200">
            <v>46387</v>
          </cell>
          <cell r="AN200">
            <v>42880</v>
          </cell>
          <cell r="AO200">
            <v>45991</v>
          </cell>
          <cell r="AP200">
            <v>45291</v>
          </cell>
          <cell r="AS200">
            <v>42095</v>
          </cell>
          <cell r="AT200">
            <v>41197</v>
          </cell>
          <cell r="AU200">
            <v>43100</v>
          </cell>
          <cell r="AV200">
            <v>43465</v>
          </cell>
          <cell r="AW200">
            <v>41838</v>
          </cell>
          <cell r="AX200">
            <v>42577</v>
          </cell>
          <cell r="AY200">
            <v>42004</v>
          </cell>
          <cell r="AZ200">
            <v>42558</v>
          </cell>
          <cell r="BH200">
            <v>43251</v>
          </cell>
          <cell r="BJ200">
            <v>42825</v>
          </cell>
          <cell r="BO200">
            <v>42673</v>
          </cell>
          <cell r="BP200">
            <v>42779</v>
          </cell>
          <cell r="BQ200">
            <v>42694</v>
          </cell>
          <cell r="BR200">
            <v>41484</v>
          </cell>
          <cell r="BS200">
            <v>42979</v>
          </cell>
          <cell r="BT200">
            <v>42529</v>
          </cell>
          <cell r="BU200">
            <v>42408</v>
          </cell>
          <cell r="BV200">
            <v>42156</v>
          </cell>
          <cell r="BW200">
            <v>41554</v>
          </cell>
          <cell r="BX200">
            <v>42165</v>
          </cell>
          <cell r="BY200">
            <v>42461</v>
          </cell>
          <cell r="BZ200">
            <v>42795</v>
          </cell>
          <cell r="CA200">
            <v>42600</v>
          </cell>
          <cell r="CB200">
            <v>41585</v>
          </cell>
          <cell r="CC200">
            <v>43466</v>
          </cell>
          <cell r="CD200">
            <v>42480</v>
          </cell>
          <cell r="CE200">
            <v>42579</v>
          </cell>
          <cell r="CF200">
            <v>42583</v>
          </cell>
          <cell r="CG200">
            <v>42643</v>
          </cell>
          <cell r="CI200">
            <v>42426</v>
          </cell>
          <cell r="CK200">
            <v>42398</v>
          </cell>
          <cell r="CL200">
            <v>42926</v>
          </cell>
          <cell r="CM200">
            <v>42551</v>
          </cell>
          <cell r="CN200">
            <v>42369</v>
          </cell>
          <cell r="CO200">
            <v>42735</v>
          </cell>
          <cell r="DW200">
            <v>42061</v>
          </cell>
          <cell r="DX200">
            <v>42824</v>
          </cell>
          <cell r="DY200">
            <v>42460</v>
          </cell>
          <cell r="EA200">
            <v>42698</v>
          </cell>
          <cell r="EB200">
            <v>43830</v>
          </cell>
          <cell r="EC200">
            <v>40939</v>
          </cell>
          <cell r="EF200">
            <v>41608</v>
          </cell>
          <cell r="EG200">
            <v>41829</v>
          </cell>
          <cell r="EI200">
            <v>42825</v>
          </cell>
        </row>
        <row r="201">
          <cell r="B201">
            <v>42674</v>
          </cell>
          <cell r="C201">
            <v>42677</v>
          </cell>
          <cell r="E201">
            <v>42786</v>
          </cell>
          <cell r="G201">
            <v>42551</v>
          </cell>
          <cell r="T201">
            <v>42502</v>
          </cell>
          <cell r="V201">
            <v>41220</v>
          </cell>
          <cell r="Z201">
            <v>42653</v>
          </cell>
          <cell r="AM201">
            <v>46387</v>
          </cell>
          <cell r="AO201">
            <v>46022</v>
          </cell>
          <cell r="AP201">
            <v>45291</v>
          </cell>
          <cell r="AT201">
            <v>41427</v>
          </cell>
          <cell r="AU201">
            <v>43131</v>
          </cell>
          <cell r="BJ201">
            <v>43373</v>
          </cell>
          <cell r="BR201">
            <v>41820</v>
          </cell>
          <cell r="BW201">
            <v>41575</v>
          </cell>
          <cell r="BY201">
            <v>42644</v>
          </cell>
          <cell r="CF201">
            <v>42614</v>
          </cell>
          <cell r="CN201">
            <v>42551</v>
          </cell>
          <cell r="EC201">
            <v>41173</v>
          </cell>
        </row>
        <row r="202">
          <cell r="B202">
            <v>42704</v>
          </cell>
          <cell r="C202">
            <v>42677</v>
          </cell>
          <cell r="D202">
            <v>43554</v>
          </cell>
          <cell r="E202">
            <v>42786</v>
          </cell>
          <cell r="F202">
            <v>40528</v>
          </cell>
          <cell r="G202">
            <v>42551</v>
          </cell>
          <cell r="J202">
            <v>42916</v>
          </cell>
          <cell r="K202">
            <v>41670</v>
          </cell>
          <cell r="N202">
            <v>42219</v>
          </cell>
          <cell r="T202">
            <v>42628</v>
          </cell>
          <cell r="U202">
            <v>84372</v>
          </cell>
          <cell r="V202">
            <v>41220</v>
          </cell>
          <cell r="X202">
            <v>41540</v>
          </cell>
          <cell r="Z202">
            <v>42653</v>
          </cell>
          <cell r="AB202">
            <v>44865</v>
          </cell>
          <cell r="AC202">
            <v>42579</v>
          </cell>
          <cell r="AD202">
            <v>42718</v>
          </cell>
          <cell r="AE202">
            <v>42073</v>
          </cell>
          <cell r="AF202">
            <v>41285</v>
          </cell>
          <cell r="AG202">
            <v>44196</v>
          </cell>
          <cell r="AH202">
            <v>45291</v>
          </cell>
          <cell r="AJ202">
            <v>43830</v>
          </cell>
          <cell r="AK202">
            <v>43555</v>
          </cell>
          <cell r="AM202">
            <v>46387</v>
          </cell>
          <cell r="AN202">
            <v>42880</v>
          </cell>
          <cell r="AO202">
            <v>46022</v>
          </cell>
          <cell r="AP202">
            <v>45291</v>
          </cell>
          <cell r="AS202">
            <v>42095</v>
          </cell>
          <cell r="AT202">
            <v>41427</v>
          </cell>
          <cell r="AU202">
            <v>43131</v>
          </cell>
          <cell r="AV202">
            <v>43465</v>
          </cell>
          <cell r="AW202">
            <v>41852</v>
          </cell>
          <cell r="AX202">
            <v>42577</v>
          </cell>
          <cell r="AY202">
            <v>42034</v>
          </cell>
          <cell r="AZ202">
            <v>42558</v>
          </cell>
          <cell r="BH202">
            <v>43251</v>
          </cell>
          <cell r="BJ202">
            <v>43373</v>
          </cell>
          <cell r="BO202">
            <v>42673</v>
          </cell>
          <cell r="BP202">
            <v>42779</v>
          </cell>
          <cell r="BQ202">
            <v>42694</v>
          </cell>
          <cell r="BR202">
            <v>41820</v>
          </cell>
          <cell r="BS202">
            <v>42979</v>
          </cell>
          <cell r="BT202">
            <v>42529</v>
          </cell>
          <cell r="BU202">
            <v>42408</v>
          </cell>
          <cell r="BV202">
            <v>42170</v>
          </cell>
          <cell r="BW202">
            <v>41575</v>
          </cell>
          <cell r="BX202">
            <v>42151</v>
          </cell>
          <cell r="BY202">
            <v>42826</v>
          </cell>
          <cell r="BZ202">
            <v>42795</v>
          </cell>
          <cell r="CA202">
            <v>42644</v>
          </cell>
          <cell r="CB202">
            <v>41676</v>
          </cell>
          <cell r="CC202">
            <v>43264</v>
          </cell>
          <cell r="CD202">
            <v>42480</v>
          </cell>
          <cell r="CE202">
            <v>42579</v>
          </cell>
          <cell r="CF202">
            <v>42614</v>
          </cell>
          <cell r="CG202">
            <v>42674</v>
          </cell>
          <cell r="CI202">
            <v>42495</v>
          </cell>
          <cell r="CK202">
            <v>42671</v>
          </cell>
          <cell r="CL202">
            <v>42926</v>
          </cell>
          <cell r="CM202">
            <v>42643</v>
          </cell>
          <cell r="CN202">
            <v>42766</v>
          </cell>
          <cell r="CO202">
            <v>42735</v>
          </cell>
          <cell r="DW202">
            <v>42061</v>
          </cell>
          <cell r="DX202">
            <v>42824</v>
          </cell>
          <cell r="DY202">
            <v>42460</v>
          </cell>
          <cell r="EA202">
            <v>43249</v>
          </cell>
          <cell r="EB202">
            <v>43830</v>
          </cell>
          <cell r="EC202">
            <v>41201</v>
          </cell>
          <cell r="EF202">
            <v>41608</v>
          </cell>
          <cell r="EG202">
            <v>41829</v>
          </cell>
          <cell r="EI202">
            <v>42825</v>
          </cell>
        </row>
        <row r="203">
          <cell r="B203" t="str">
            <v>Project</v>
          </cell>
          <cell r="C203" t="str">
            <v>Procurement</v>
          </cell>
          <cell r="D203" t="str">
            <v>Project</v>
          </cell>
          <cell r="E203" t="str">
            <v>Project</v>
          </cell>
          <cell r="F203" t="str">
            <v>Project</v>
          </cell>
          <cell r="G203" t="str">
            <v>Project</v>
          </cell>
          <cell r="J203" t="str">
            <v>Project</v>
          </cell>
          <cell r="K203" t="str">
            <v>Project</v>
          </cell>
          <cell r="T203" t="str">
            <v>Project</v>
          </cell>
          <cell r="U203" t="str">
            <v>Project</v>
          </cell>
          <cell r="V203" t="str">
            <v>Procurement</v>
          </cell>
          <cell r="X203" t="str">
            <v>Procurement</v>
          </cell>
          <cell r="Z203" t="str">
            <v>Project</v>
          </cell>
          <cell r="AB203" t="str">
            <v>Project</v>
          </cell>
          <cell r="AC203" t="str">
            <v>Project</v>
          </cell>
          <cell r="AD203" t="str">
            <v>Project</v>
          </cell>
          <cell r="AF203" t="str">
            <v>Project</v>
          </cell>
          <cell r="AG203" t="str">
            <v>Project</v>
          </cell>
          <cell r="AH203" t="str">
            <v>Project</v>
          </cell>
          <cell r="AI203" t="str">
            <v>Project</v>
          </cell>
          <cell r="AJ203" t="str">
            <v>Project</v>
          </cell>
          <cell r="AK203" t="str">
            <v>Project</v>
          </cell>
          <cell r="AL203" t="str">
            <v>Project</v>
          </cell>
          <cell r="AM203" t="str">
            <v>Project</v>
          </cell>
          <cell r="AN203" t="str">
            <v>Project</v>
          </cell>
          <cell r="AO203" t="str">
            <v>Project</v>
          </cell>
          <cell r="AP203" t="str">
            <v>Project</v>
          </cell>
          <cell r="AS203" t="str">
            <v>Project</v>
          </cell>
          <cell r="AT203" t="str">
            <v>Project</v>
          </cell>
          <cell r="AU203" t="str">
            <v xml:space="preserve">Other </v>
          </cell>
          <cell r="AV203" t="str">
            <v>Project</v>
          </cell>
          <cell r="AW203" t="str">
            <v>Project</v>
          </cell>
          <cell r="AX203" t="str">
            <v>Assurance - MPA other</v>
          </cell>
          <cell r="AY203" t="str">
            <v>Project</v>
          </cell>
          <cell r="AZ203" t="str">
            <v xml:space="preserve">Other </v>
          </cell>
          <cell r="BH203" t="str">
            <v>Project</v>
          </cell>
          <cell r="BJ203" t="str">
            <v xml:space="preserve">Other </v>
          </cell>
          <cell r="BO203" t="str">
            <v>Procurement</v>
          </cell>
          <cell r="BP203" t="str">
            <v>Project</v>
          </cell>
          <cell r="BQ203" t="str">
            <v>Project</v>
          </cell>
          <cell r="BR203" t="str">
            <v>Project</v>
          </cell>
          <cell r="BS203" t="str">
            <v>Procurement</v>
          </cell>
          <cell r="BT203" t="str">
            <v>Project</v>
          </cell>
          <cell r="BV203" t="str">
            <v>Project</v>
          </cell>
          <cell r="BW203" t="str">
            <v>Project</v>
          </cell>
          <cell r="BX203" t="str">
            <v>Project</v>
          </cell>
          <cell r="BY203" t="str">
            <v>Project</v>
          </cell>
          <cell r="BZ203" t="str">
            <v>Project</v>
          </cell>
          <cell r="CA203" t="str">
            <v>Project</v>
          </cell>
          <cell r="CB203" t="str">
            <v>Assurance - MPA Gate 3</v>
          </cell>
          <cell r="CC203" t="str">
            <v>Project</v>
          </cell>
          <cell r="CD203" t="str">
            <v>Procurement</v>
          </cell>
          <cell r="CE203" t="str">
            <v xml:space="preserve">Other </v>
          </cell>
          <cell r="CF203" t="str">
            <v>Project</v>
          </cell>
          <cell r="CG203" t="str">
            <v xml:space="preserve">Project </v>
          </cell>
          <cell r="CI203" t="str">
            <v>Project</v>
          </cell>
          <cell r="CK203" t="str">
            <v>Approval - Departmental</v>
          </cell>
          <cell r="CL203" t="str">
            <v>Project</v>
          </cell>
          <cell r="CM203" t="str">
            <v>Project</v>
          </cell>
          <cell r="CN203" t="str">
            <v>Project</v>
          </cell>
          <cell r="CO203" t="str">
            <v>Project</v>
          </cell>
          <cell r="DW203" t="str">
            <v>Project</v>
          </cell>
          <cell r="DX203" t="str">
            <v>Project</v>
          </cell>
          <cell r="EA203" t="str">
            <v>Project</v>
          </cell>
          <cell r="EB203" t="str">
            <v>Project</v>
          </cell>
          <cell r="EC203" t="str">
            <v>Project</v>
          </cell>
          <cell r="EF203" t="str">
            <v>Project</v>
          </cell>
          <cell r="EG203" t="str">
            <v>Procurement</v>
          </cell>
          <cell r="EI203" t="str">
            <v>Project</v>
          </cell>
        </row>
        <row r="204">
          <cell r="B204" t="str">
            <v>Rebaseline to sale completion in 16/17, and market testing moved to commence post EU Referendum, moving out all other milestones</v>
          </cell>
          <cell r="C204" t="str">
            <v>No change to Q4 Return</v>
          </cell>
          <cell r="G204" t="str">
            <v>Complete - Accreditation Model is defined - achieving accreditation is linked to the Assessment &amp; Development Centre process</v>
          </cell>
          <cell r="U204" t="str">
            <v>Indicative timing - we expect final emplacement sometime in the 2130s.</v>
          </cell>
          <cell r="V204" t="str">
            <v>Behind schedule.</v>
          </cell>
          <cell r="Z204" t="str">
            <v>Rebaselined as part of 'Baseline 2'</v>
          </cell>
          <cell r="AC204" t="str">
            <v>Approval to proceed with consultation launch not given by Treasury and No 10 prior to EU referendum purdhah, with further delay experienced as a result of Cabinet re-shuffle.</v>
          </cell>
          <cell r="AD204" t="str">
            <v>As it is a rolling programme of individual projects, each project has an independent review and approval by the PSBP Head of Assuance and Approvals. Therefore dates have been provided for the overall programme at various phases and percentage intervalsDates for theses milestones have been treated as baseline as these align to the new milestones agreed as part of the Performance Framework with IPA.</v>
          </cell>
          <cell r="AG204" t="str">
            <v>Publicly announced</v>
          </cell>
          <cell r="AH204" t="str">
            <v>Revised due to review of construction and commissioning programme. Still indicative at this early stage</v>
          </cell>
          <cell r="AI204" t="str">
            <v xml:space="preserve">Dates range from 2025 to 2026 depending on scheme.  These dates are tentative, and dependent on a Government announcement on preferred location. </v>
          </cell>
          <cell r="AJ204" t="str">
            <v>Full services begin. Stage 5</v>
          </cell>
          <cell r="AK204" t="str">
            <v xml:space="preserve">Phase 1a started services to Oxford Parkway in October 2015; full operation to Oxford planned for December 2016. Phase 2 start of operation date to be decided once funding decision taken. </v>
          </cell>
          <cell r="AL204" t="str">
            <v xml:space="preserve">There is a likelihood that the operational start date will commence in CP6 (2019-24) as this is a rolling programme of works. </v>
          </cell>
          <cell r="AM204" t="str">
            <v>Start of operation for Phase 1  (London - West Midlands) is planned for 2026</v>
          </cell>
          <cell r="AN204" t="str">
            <v>Great Western (25.05.17) and East Coast (23.08.18) This has previously been reported as 06/02/2020. The 2020 date is the date where all trains will be in service across all IEP routes. The start of operation milestone should refer to the commencement of service on Great Western of the first train which is programmed for May 2017</v>
          </cell>
          <cell r="AO204" t="str">
            <v>The Project is projected to end at the start of operation although this is dependent on the type, location and procurement method of the new crossing - (2025 date is based on a public funding assumption). Date is indicative only however, updated to reflect end of year rather than financial year.</v>
          </cell>
          <cell r="AP204" t="str">
            <v>Services to be introduced coincident with December 23 timetable change.</v>
          </cell>
          <cell r="AQ204" t="str">
            <v>ongoing</v>
          </cell>
          <cell r="AU204" t="str">
            <v>Rolling stock milestone - all rolling stock units delivered and in service</v>
          </cell>
          <cell r="AW204" t="str">
            <v>The intital date provided for the milestone was an estimate hence slippage</v>
          </cell>
          <cell r="AY204" t="str">
            <v>Vaccination continued into January.  Original baseline did not anticipate this although it is likely this may occur every year in some areas.</v>
          </cell>
          <cell r="BJ204" t="str">
            <v xml:space="preserve">Public Commitment.  </v>
          </cell>
          <cell r="BO204" t="str">
            <v>Delay due to internal DoH approvals process.</v>
          </cell>
          <cell r="BR204" t="str">
            <v>Milestone complete. Baseline amended due to re-planning.</v>
          </cell>
          <cell r="BS204" t="str">
            <v>Milestone likely to move to  early 2017.</v>
          </cell>
          <cell r="BU204" t="str">
            <v>sign off of migration activities, verification that all in-scope applications have migrated successfully and are ready for live, production environment</v>
          </cell>
          <cell r="BV204" t="str">
            <v>Complete</v>
          </cell>
          <cell r="BW204" t="str">
            <v>Within tolerence</v>
          </cell>
          <cell r="BX204" t="str">
            <v>Complete</v>
          </cell>
          <cell r="BZ204" t="str">
            <v>Review policy and entitlements completed</v>
          </cell>
          <cell r="CA204" t="str">
            <v>Delays caused by changes to solution requested by business and content loading</v>
          </cell>
          <cell r="CB204" t="str">
            <v>FBC delayed reaching ExCo</v>
          </cell>
          <cell r="CC204" t="str">
            <v>Tolerance for this assumed occupation milestone is +/- 6 months as no firm details regarding building have been agreed.</v>
          </cell>
          <cell r="CF204" t="str">
            <v xml:space="preserve">Date revised to legal  challenge </v>
          </cell>
          <cell r="CG204" t="str">
            <v>Project team now established and the CCD sustainment project now has a defined programme of work through FY15/16 that will design the operating model for sustainment of CD and LI capabilities and will identify the sustainment organisation for these capabilities. Once agreed, a transition plan will be completed and transition activities will commence no later than 30 March 2016.</v>
          </cell>
          <cell r="CI204" t="str">
            <v>Handover to HOT took much longer than anticipated, due to negotiations over outstanding incidents/problems</v>
          </cell>
          <cell r="CK204" t="str">
            <v>The baseline reflect the last approved plan. A joint commercial position is yet to be agreed,  without which approval of the R1 programme plan (26/11/15) will not be provided.</v>
          </cell>
          <cell r="CM204" t="str">
            <v>Project has gone live, rollout now contingent on proven stability elsewhere on the IT estate.</v>
          </cell>
          <cell r="CN204" t="str">
            <v>Decommissioning date moved as agreed by the IPT Programme Board to avoid additional integration work with iDecide.  This has no cost impact as the decommisioning date remains within the contingency window.</v>
          </cell>
          <cell r="DY204" t="str">
            <v>cmpletion rollout Magistrates' bench solution</v>
          </cell>
          <cell r="EA204" t="str">
            <v>Slippage due to complex contract negotiations</v>
          </cell>
          <cell r="EB204" t="str">
            <v xml:space="preserve">Date estimated </v>
          </cell>
          <cell r="EC204" t="str">
            <v>Legal aid is inherently complicated, making the technical landscape challenging.</v>
          </cell>
        </row>
        <row r="205">
          <cell r="B205" t="str">
            <v>Sale Launch</v>
          </cell>
          <cell r="C205" t="str">
            <v>Secondary Legislation</v>
          </cell>
          <cell r="D205" t="str">
            <v>Ship delivery</v>
          </cell>
          <cell r="E205" t="str">
            <v>New governance structure in place for the company</v>
          </cell>
          <cell r="F205" t="str">
            <v>Commence initial site works</v>
          </cell>
          <cell r="G205" t="str">
            <v>Recruitment Hub operating model defined</v>
          </cell>
          <cell r="H205" t="str">
            <v>Release 1   - Ready for Service</v>
          </cell>
          <cell r="I205" t="str">
            <v>Moving from Beta to a live service. A live service will mean any central government service that wanted to could use GOV.UK Verify for citizen identity to level of assurance 2. Objectives for live include success rate being 90% on average with a demographic coverage of 90% for the services using GOV.UK Verify.</v>
          </cell>
          <cell r="J205" t="str">
            <v>Tranche 2  Implementation activities Complete</v>
          </cell>
          <cell r="K205" t="str">
            <v>ISSC1 - 1st customer organisation transitioned into centre</v>
          </cell>
          <cell r="L205" t="str">
            <v>EA SOP Go-live</v>
          </cell>
          <cell r="M205" t="str">
            <v>Programme Business Case complete</v>
          </cell>
          <cell r="N205" t="str">
            <v>Go - Live of services under CGI Extension, PSN S, PSN C and Print Contracts</v>
          </cell>
          <cell r="O205" t="str">
            <v>PAR review</v>
          </cell>
          <cell r="P205" t="str">
            <v>TAP - 4 Project OBCs</v>
          </cell>
          <cell r="Q205" t="str">
            <v>c 73% of delivery/programme complete (90% superfast target) - c4m homes and businesses delivered out of up to 5.5m homes and businesses</v>
          </cell>
          <cell r="R205" t="str">
            <v>Cut-off for sites entering build process</v>
          </cell>
          <cell r="S205" t="str">
            <v xml:space="preserve">Phase 1 Fit Out Start </v>
          </cell>
          <cell r="T205" t="str">
            <v>Final Assurance Activity (TBA)</v>
          </cell>
          <cell r="V205" t="str">
            <v>Issue Invitataion to Participate in Dialogue</v>
          </cell>
          <cell r="X205" t="str">
            <v>Programme: Start of System Integration Testing within Data and Communications Company</v>
          </cell>
          <cell r="Y205" t="str">
            <v>Key Basic Payment Scheme Minimum Credible Service capability delivered</v>
          </cell>
          <cell r="Z205" t="str">
            <v>Sampson House - All Services Transitioned</v>
          </cell>
          <cell r="AA205" t="str">
            <v>Approval of Annual Plan 17/18</v>
          </cell>
          <cell r="AB205" t="str">
            <v>Handover</v>
          </cell>
          <cell r="AC205" t="str">
            <v>DfE Portfolio Board and HMRC Programme Board approval to commence JOCA/ ECS System Trial (with Early Implementers)</v>
          </cell>
          <cell r="AD205" t="str">
            <v>25% PSBP1 Contracts Awarded</v>
          </cell>
          <cell r="AE205" t="str">
            <v>Financial close batch 3</v>
          </cell>
          <cell r="AF205" t="str">
            <v>8  Complete Bulk Fuel Installation</v>
          </cell>
          <cell r="AG205" t="str">
            <v>PINS Report to DfT</v>
          </cell>
          <cell r="AI205" t="str">
            <v>Completion of Additional Work to inform announcement on preferred location</v>
          </cell>
          <cell r="AJ205" t="str">
            <v xml:space="preserve">Stage 1 </v>
          </cell>
          <cell r="AK205" t="str">
            <v>East West Phase 1 Consents Complete (inc TWAO)</v>
          </cell>
          <cell r="AL205" t="str">
            <v xml:space="preserve">Electric trains running on the Paddington to Reading and Didcot line to improve journey capacity </v>
          </cell>
          <cell r="AM205" t="str">
            <v xml:space="preserve"> - Phase 2a Royal Assent</v>
          </cell>
          <cell r="AN205" t="str">
            <v>Doncaster depot complete</v>
          </cell>
          <cell r="AO205" t="str">
            <v>Preferred Route Recommendation to DfT</v>
          </cell>
          <cell r="AP205" t="str">
            <v>Start of Bedford-Corby Electric Services (Midland Main Line)</v>
          </cell>
          <cell r="AQ205" t="str">
            <v xml:space="preserve">Northern Hub and electrification infrastructure required to support December 2017 Franchise committed </v>
          </cell>
          <cell r="AS205" t="str">
            <v>Lee-on-Solent &amp; Sumburgh Go Live</v>
          </cell>
          <cell r="AT205" t="str">
            <v>Migrate DVSA</v>
          </cell>
          <cell r="AU205" t="str">
            <v>Reading 10-car Service</v>
          </cell>
          <cell r="AV205" t="str">
            <v>First Class 700 in passenger service</v>
          </cell>
          <cell r="AW205" t="str">
            <v xml:space="preserve">Main phase sequencing begins </v>
          </cell>
          <cell r="AX205" t="str">
            <v>care.data Phase 1 OBC -DH Group Finance approval</v>
          </cell>
          <cell r="AY205" t="str">
            <v>Addendum FBC approval for 17/18 (subject to further approval in 2016) - HMT</v>
          </cell>
          <cell r="AZ205" t="str">
            <v>Gate 5 Review (Exit, Benefits &amp; Lorenzo)</v>
          </cell>
          <cell r="BA205" t="str">
            <v>Training  modules  included in curricula</v>
          </cell>
          <cell r="BB205" t="str">
            <v>Gate 0 Strategic Assessment - EPS Release 1</v>
          </cell>
          <cell r="BD205" t="str">
            <v>HSCN PAR</v>
          </cell>
          <cell r="BF205" t="str">
            <v>OBC approval at IPMB</v>
          </cell>
          <cell r="BG205" t="str">
            <v>Stage 2 Planning activities complete</v>
          </cell>
          <cell r="BH205" t="str">
            <v>The Christie - Treat first patient</v>
          </cell>
          <cell r="BI205" t="str">
            <v>Enhance Project Delivery</v>
          </cell>
          <cell r="BK205" t="str">
            <v>Transition in to Operations</v>
          </cell>
          <cell r="BL205" t="str">
            <v>Contract signedFacilities &amp;Estates</v>
          </cell>
          <cell r="BM205" t="str">
            <v>Draft service standard</v>
          </cell>
          <cell r="BN205" t="str">
            <v>start stage 0 design</v>
          </cell>
          <cell r="BO205" t="str">
            <v>Category Towers / IT SIAM - Market Engagement</v>
          </cell>
          <cell r="BP205" t="str">
            <v>Transition Go Live for all Application Support Services (Wave 5)</v>
          </cell>
          <cell r="BQ205" t="str">
            <v>NEST Capacity increased to 5m</v>
          </cell>
          <cell r="BR205" t="str">
            <v>Data Warehouse Go-Live</v>
          </cell>
          <cell r="BS205" t="str">
            <v>Security Contract Award</v>
          </cell>
          <cell r="BT205" t="str">
            <v>Referral Capture Public Beta</v>
          </cell>
          <cell r="BV205" t="str">
            <v>NSP 1st claim packs issued</v>
          </cell>
          <cell r="BW205" t="str">
            <v>Natural Reassessment Rollout completes</v>
          </cell>
          <cell r="BX205" t="str">
            <v>Make Scalable Start</v>
          </cell>
          <cell r="BY205" t="str">
            <v>Occupation by FCO</v>
          </cell>
          <cell r="CA205" t="str">
            <v>Migration of eMail to the Cloud commences</v>
          </cell>
          <cell r="CB205" t="str">
            <v>Start On Site</v>
          </cell>
          <cell r="CD205" t="str">
            <v>Target Commercial Model Baselined</v>
          </cell>
          <cell r="CE205" t="str">
            <v>CDS Increment 4 Starts</v>
          </cell>
          <cell r="CF205" t="str">
            <v xml:space="preserve">Go Live full accounts trial - private beta </v>
          </cell>
          <cell r="CG205" t="str">
            <v xml:space="preserve">Roll out of an effective and eficient Communications Data Operating model (CDOM) to 3 police regions. </v>
          </cell>
          <cell r="CI205" t="str">
            <v>Enhanced Fixed Detection Trials: Strategy Approved</v>
          </cell>
          <cell r="CJ205" t="str">
            <v>Border Crossing Pilot starts in Southampton</v>
          </cell>
          <cell r="CK205" t="str">
            <v>M1(a) - Barring Go / No-Go decision</v>
          </cell>
          <cell r="CL205" t="str">
            <v>Mobilisation complete</v>
          </cell>
          <cell r="CM205" t="str">
            <v>DNA Service Continuity - Complete</v>
          </cell>
          <cell r="CN205" t="str">
            <v>BRP &amp; PCV rolled out the the 1st PSC</v>
          </cell>
          <cell r="CO205" t="str">
            <v>Wave 2: Modernise workplaces and technology and establish Smarter Working Change Network  in line with estate change plans for Lunar, Apollo and Globe as part of 2MS downsizing with dates to be finalised with final stack plan.</v>
          </cell>
          <cell r="CP205" t="str">
            <v>HOT Transition Stage 1 Selection Complete</v>
          </cell>
          <cell r="DW205" t="str">
            <v xml:space="preserve">Appointment of Project Diretor </v>
          </cell>
          <cell r="DX205" t="str">
            <v>ATCM - Beta &amp; Live Dev Complete (Police/DVLA)</v>
          </cell>
          <cell r="DY205" t="str">
            <v>completion rollout of Crown Court Digital case solution</v>
          </cell>
          <cell r="EA205" t="str">
            <v>Probation Migration (Phase 2) Complete</v>
          </cell>
          <cell r="EC205" t="str">
            <v>Commence IDP Implementation (Pilot) - Phase 1: FAP</v>
          </cell>
          <cell r="ED205" t="str">
            <v>Commence new rotas</v>
          </cell>
          <cell r="EE205" t="str">
            <v>Programme Restart</v>
          </cell>
          <cell r="EF205" t="str">
            <v>RESTRUCTURE - All Male Estate Prison closures / part closures delivered</v>
          </cell>
          <cell r="EG205" t="str">
            <v>Dialogue sessions with bidders</v>
          </cell>
          <cell r="EI205" t="str">
            <v xml:space="preserve">Data collection processes established and able to support IOR concept development </v>
          </cell>
          <cell r="EJ205" t="str">
            <v>2017 Census Test Date</v>
          </cell>
        </row>
        <row r="206">
          <cell r="B206">
            <v>42338</v>
          </cell>
          <cell r="C206">
            <v>42671</v>
          </cell>
          <cell r="D206">
            <v>43373</v>
          </cell>
          <cell r="E206">
            <v>42628</v>
          </cell>
          <cell r="F206">
            <v>40659</v>
          </cell>
          <cell r="G206">
            <v>42369</v>
          </cell>
          <cell r="H206">
            <v>42551</v>
          </cell>
          <cell r="I206">
            <v>42461</v>
          </cell>
          <cell r="J206">
            <v>43098</v>
          </cell>
          <cell r="K206">
            <v>42124</v>
          </cell>
          <cell r="L206">
            <v>41946</v>
          </cell>
          <cell r="M206">
            <v>42398</v>
          </cell>
          <cell r="N206">
            <v>42339</v>
          </cell>
          <cell r="O206">
            <v>42534</v>
          </cell>
          <cell r="P206">
            <v>42766</v>
          </cell>
          <cell r="Q206">
            <v>42582</v>
          </cell>
          <cell r="R206">
            <v>42328</v>
          </cell>
          <cell r="S206">
            <v>40787</v>
          </cell>
          <cell r="T206">
            <v>42490</v>
          </cell>
          <cell r="V206">
            <v>41246</v>
          </cell>
          <cell r="X206">
            <v>42248</v>
          </cell>
          <cell r="Y206">
            <v>42460</v>
          </cell>
          <cell r="Z206">
            <v>43193</v>
          </cell>
          <cell r="AA206">
            <v>42767</v>
          </cell>
          <cell r="AB206">
            <v>45382</v>
          </cell>
          <cell r="AC206">
            <v>42677</v>
          </cell>
          <cell r="AD206">
            <v>41908</v>
          </cell>
          <cell r="AE206">
            <v>42069</v>
          </cell>
          <cell r="AF206">
            <v>41867</v>
          </cell>
          <cell r="AG206">
            <v>42413</v>
          </cell>
          <cell r="AI206">
            <v>42369</v>
          </cell>
          <cell r="AJ206">
            <v>42886</v>
          </cell>
          <cell r="AK206">
            <v>41183</v>
          </cell>
          <cell r="AL206">
            <v>43079</v>
          </cell>
          <cell r="AM206">
            <v>43830</v>
          </cell>
          <cell r="AN206">
            <v>42705</v>
          </cell>
          <cell r="AO206">
            <v>42185</v>
          </cell>
          <cell r="AP206">
            <v>43830</v>
          </cell>
          <cell r="AQ206">
            <v>43070</v>
          </cell>
          <cell r="AS206">
            <v>42826</v>
          </cell>
          <cell r="AT206">
            <v>42186</v>
          </cell>
          <cell r="AU206">
            <v>42947</v>
          </cell>
          <cell r="AV206">
            <v>42476</v>
          </cell>
          <cell r="AW206">
            <v>42005</v>
          </cell>
          <cell r="AX206">
            <v>42417</v>
          </cell>
          <cell r="AY206">
            <v>42044</v>
          </cell>
          <cell r="AZ206">
            <v>42563</v>
          </cell>
          <cell r="BA206">
            <v>42247</v>
          </cell>
          <cell r="BB206">
            <v>37883</v>
          </cell>
          <cell r="BD206">
            <v>42552</v>
          </cell>
          <cell r="BF206">
            <v>42482</v>
          </cell>
          <cell r="BG206">
            <v>42309</v>
          </cell>
          <cell r="BH206">
            <v>43343</v>
          </cell>
          <cell r="BI206">
            <v>42916</v>
          </cell>
          <cell r="BK206">
            <v>41961</v>
          </cell>
          <cell r="BL206">
            <v>42537</v>
          </cell>
          <cell r="BM206">
            <v>42580</v>
          </cell>
          <cell r="BN206">
            <v>41428</v>
          </cell>
          <cell r="BO206">
            <v>42582</v>
          </cell>
          <cell r="BP206">
            <v>42794</v>
          </cell>
          <cell r="BQ206">
            <v>42857</v>
          </cell>
          <cell r="BR206">
            <v>41733</v>
          </cell>
          <cell r="BS206">
            <v>42999</v>
          </cell>
          <cell r="BT206">
            <v>42459</v>
          </cell>
          <cell r="BV206">
            <v>42340</v>
          </cell>
          <cell r="BW206">
            <v>42094</v>
          </cell>
          <cell r="BX206">
            <v>42333</v>
          </cell>
          <cell r="BY206">
            <v>42491</v>
          </cell>
          <cell r="CA206">
            <v>42644</v>
          </cell>
          <cell r="CB206">
            <v>41621</v>
          </cell>
          <cell r="CD206">
            <v>42375</v>
          </cell>
          <cell r="CE206">
            <v>42649</v>
          </cell>
          <cell r="CF206">
            <v>42125</v>
          </cell>
          <cell r="CG206">
            <v>42825</v>
          </cell>
          <cell r="CI206">
            <v>42481</v>
          </cell>
          <cell r="CJ206">
            <v>42460</v>
          </cell>
          <cell r="CK206">
            <v>42335</v>
          </cell>
          <cell r="CL206">
            <v>42989</v>
          </cell>
          <cell r="CM206">
            <v>42752</v>
          </cell>
          <cell r="CN206">
            <v>42460</v>
          </cell>
          <cell r="CO206">
            <v>42947</v>
          </cell>
          <cell r="CP206">
            <v>42004</v>
          </cell>
          <cell r="DW206">
            <v>42186</v>
          </cell>
          <cell r="DX206">
            <v>43098</v>
          </cell>
          <cell r="DY206">
            <v>42460</v>
          </cell>
          <cell r="EA206">
            <v>42698</v>
          </cell>
          <cell r="EC206">
            <v>40939</v>
          </cell>
          <cell r="ED206">
            <v>42380</v>
          </cell>
          <cell r="EE206">
            <v>41943</v>
          </cell>
          <cell r="EF206">
            <v>41379</v>
          </cell>
          <cell r="EG206">
            <v>41942</v>
          </cell>
          <cell r="EI206">
            <v>42825</v>
          </cell>
          <cell r="EJ206">
            <v>42834</v>
          </cell>
        </row>
        <row r="207">
          <cell r="B207">
            <v>42681</v>
          </cell>
          <cell r="C207">
            <v>42831</v>
          </cell>
          <cell r="E207">
            <v>42993</v>
          </cell>
          <cell r="G207">
            <v>42551</v>
          </cell>
          <cell r="I207">
            <v>42461</v>
          </cell>
          <cell r="T207">
            <v>42643</v>
          </cell>
          <cell r="Y207">
            <v>42446</v>
          </cell>
          <cell r="AI207">
            <v>42551</v>
          </cell>
          <cell r="AK207">
            <v>41183</v>
          </cell>
          <cell r="AL207">
            <v>43079</v>
          </cell>
          <cell r="AO207">
            <v>42185</v>
          </cell>
          <cell r="AP207">
            <v>43830</v>
          </cell>
          <cell r="AT207">
            <v>42339</v>
          </cell>
          <cell r="AV207">
            <v>42541</v>
          </cell>
          <cell r="BA207">
            <v>42482</v>
          </cell>
          <cell r="BF207">
            <v>42489</v>
          </cell>
          <cell r="BK207">
            <v>42433</v>
          </cell>
          <cell r="BR207">
            <v>41943</v>
          </cell>
          <cell r="BW207">
            <v>42212</v>
          </cell>
          <cell r="BY207">
            <v>42675</v>
          </cell>
          <cell r="CA207">
            <v>42767</v>
          </cell>
          <cell r="CF207">
            <v>42688</v>
          </cell>
          <cell r="CJ207">
            <v>42582</v>
          </cell>
          <cell r="CN207">
            <v>42490</v>
          </cell>
          <cell r="EC207">
            <v>41183</v>
          </cell>
        </row>
        <row r="208">
          <cell r="B208">
            <v>42704</v>
          </cell>
          <cell r="C208">
            <v>42831</v>
          </cell>
          <cell r="D208">
            <v>43373</v>
          </cell>
          <cell r="E208">
            <v>42993</v>
          </cell>
          <cell r="F208">
            <v>40659</v>
          </cell>
          <cell r="G208">
            <v>42551</v>
          </cell>
          <cell r="H208">
            <v>42725</v>
          </cell>
          <cell r="I208">
            <v>42461</v>
          </cell>
          <cell r="J208">
            <v>43098</v>
          </cell>
          <cell r="K208">
            <v>41974</v>
          </cell>
          <cell r="L208">
            <v>42275</v>
          </cell>
          <cell r="M208">
            <v>42398</v>
          </cell>
          <cell r="N208">
            <v>42339</v>
          </cell>
          <cell r="O208">
            <v>42534</v>
          </cell>
          <cell r="P208">
            <v>42766</v>
          </cell>
          <cell r="Q208">
            <v>42582</v>
          </cell>
          <cell r="R208">
            <v>42328</v>
          </cell>
          <cell r="S208">
            <v>41000</v>
          </cell>
          <cell r="T208">
            <v>42705</v>
          </cell>
          <cell r="V208">
            <v>41246</v>
          </cell>
          <cell r="X208">
            <v>42248</v>
          </cell>
          <cell r="Y208">
            <v>42446</v>
          </cell>
          <cell r="Z208">
            <v>43193</v>
          </cell>
          <cell r="AA208">
            <v>42767</v>
          </cell>
          <cell r="AB208">
            <v>45382</v>
          </cell>
          <cell r="AC208">
            <v>42677</v>
          </cell>
          <cell r="AD208">
            <v>41908</v>
          </cell>
          <cell r="AE208">
            <v>42088</v>
          </cell>
          <cell r="AF208">
            <v>41867</v>
          </cell>
          <cell r="AG208">
            <v>42413</v>
          </cell>
          <cell r="AI208">
            <v>42551</v>
          </cell>
          <cell r="AJ208">
            <v>42886</v>
          </cell>
          <cell r="AK208">
            <v>42401</v>
          </cell>
          <cell r="AL208">
            <v>43079</v>
          </cell>
          <cell r="AM208">
            <v>43830</v>
          </cell>
          <cell r="AN208">
            <v>42705</v>
          </cell>
          <cell r="AO208">
            <v>42668</v>
          </cell>
          <cell r="AP208">
            <v>43830</v>
          </cell>
          <cell r="AQ208">
            <v>43100</v>
          </cell>
          <cell r="AS208">
            <v>42826</v>
          </cell>
          <cell r="AT208">
            <v>42721</v>
          </cell>
          <cell r="AU208">
            <v>42947</v>
          </cell>
          <cell r="AV208">
            <v>42541</v>
          </cell>
          <cell r="AW208">
            <v>42079</v>
          </cell>
          <cell r="AX208">
            <v>42479</v>
          </cell>
          <cell r="AY208">
            <v>42090</v>
          </cell>
          <cell r="AZ208">
            <v>42563</v>
          </cell>
          <cell r="BA208">
            <v>42580</v>
          </cell>
          <cell r="BB208">
            <v>37883</v>
          </cell>
          <cell r="BD208">
            <v>42552</v>
          </cell>
          <cell r="BF208">
            <v>42489</v>
          </cell>
          <cell r="BG208">
            <v>42339</v>
          </cell>
          <cell r="BH208">
            <v>43343</v>
          </cell>
          <cell r="BI208">
            <v>43100</v>
          </cell>
          <cell r="BK208">
            <v>42489</v>
          </cell>
          <cell r="BL208">
            <v>42537</v>
          </cell>
          <cell r="BM208">
            <v>42699</v>
          </cell>
          <cell r="BN208">
            <v>41519</v>
          </cell>
          <cell r="BO208">
            <v>42583</v>
          </cell>
          <cell r="BP208">
            <v>42794</v>
          </cell>
          <cell r="BQ208">
            <v>42857</v>
          </cell>
          <cell r="BR208">
            <v>41932</v>
          </cell>
          <cell r="BS208">
            <v>42999</v>
          </cell>
          <cell r="BT208">
            <v>42556</v>
          </cell>
          <cell r="BV208">
            <v>42355</v>
          </cell>
          <cell r="BW208">
            <v>42212</v>
          </cell>
          <cell r="BX208">
            <v>42333</v>
          </cell>
          <cell r="BY208">
            <v>42491</v>
          </cell>
          <cell r="CA208">
            <v>42887</v>
          </cell>
          <cell r="CB208">
            <v>41743</v>
          </cell>
          <cell r="CD208">
            <v>42375</v>
          </cell>
          <cell r="CE208">
            <v>42649</v>
          </cell>
          <cell r="CF208">
            <v>42688</v>
          </cell>
          <cell r="CG208">
            <v>42825</v>
          </cell>
          <cell r="CI208">
            <v>42549</v>
          </cell>
          <cell r="CJ208">
            <v>42579</v>
          </cell>
          <cell r="CK208">
            <v>42626</v>
          </cell>
          <cell r="CL208">
            <v>42989</v>
          </cell>
          <cell r="CM208">
            <v>42752</v>
          </cell>
          <cell r="CN208">
            <v>42485</v>
          </cell>
          <cell r="CO208">
            <v>42947</v>
          </cell>
          <cell r="CP208">
            <v>42004</v>
          </cell>
          <cell r="DW208">
            <v>42186</v>
          </cell>
          <cell r="DX208">
            <v>43098</v>
          </cell>
          <cell r="DY208">
            <v>42460</v>
          </cell>
          <cell r="EA208">
            <v>43249</v>
          </cell>
          <cell r="EC208">
            <v>41204</v>
          </cell>
          <cell r="ED208">
            <v>42380</v>
          </cell>
          <cell r="EE208">
            <v>41943</v>
          </cell>
          <cell r="EF208">
            <v>41379</v>
          </cell>
          <cell r="EG208">
            <v>41942</v>
          </cell>
          <cell r="EI208">
            <v>42825</v>
          </cell>
          <cell r="EJ208">
            <v>42834</v>
          </cell>
        </row>
        <row r="209">
          <cell r="B209" t="str">
            <v>Project</v>
          </cell>
          <cell r="C209" t="str">
            <v>Project</v>
          </cell>
          <cell r="D209" t="str">
            <v>Project</v>
          </cell>
          <cell r="E209" t="str">
            <v>Project</v>
          </cell>
          <cell r="F209" t="str">
            <v>Project</v>
          </cell>
          <cell r="G209" t="str">
            <v>Project</v>
          </cell>
          <cell r="H209" t="str">
            <v>Project</v>
          </cell>
          <cell r="I209" t="str">
            <v>Project</v>
          </cell>
          <cell r="J209" t="str">
            <v>Project</v>
          </cell>
          <cell r="K209" t="str">
            <v>Project</v>
          </cell>
          <cell r="L209" t="str">
            <v>Project</v>
          </cell>
          <cell r="M209" t="str">
            <v>Project</v>
          </cell>
          <cell r="O209" t="str">
            <v>Assurance - MPA PAR</v>
          </cell>
          <cell r="P209" t="str">
            <v>Approval - HMT Other</v>
          </cell>
          <cell r="Q209" t="str">
            <v>Project</v>
          </cell>
          <cell r="R209" t="str">
            <v>Project</v>
          </cell>
          <cell r="S209" t="str">
            <v>Project</v>
          </cell>
          <cell r="T209" t="str">
            <v>Project</v>
          </cell>
          <cell r="V209" t="str">
            <v>Procurement</v>
          </cell>
          <cell r="X209" t="str">
            <v>Project</v>
          </cell>
          <cell r="Y209" t="str">
            <v>Project</v>
          </cell>
          <cell r="Z209" t="str">
            <v>Project</v>
          </cell>
          <cell r="AA209" t="str">
            <v>Project</v>
          </cell>
          <cell r="AB209" t="str">
            <v>Project</v>
          </cell>
          <cell r="AC209" t="str">
            <v>Approval - Departmental</v>
          </cell>
          <cell r="AD209" t="str">
            <v>Project</v>
          </cell>
          <cell r="AF209" t="str">
            <v>Project</v>
          </cell>
          <cell r="AG209" t="str">
            <v>Project</v>
          </cell>
          <cell r="AI209" t="str">
            <v>Project</v>
          </cell>
          <cell r="AJ209" t="str">
            <v>Project</v>
          </cell>
          <cell r="AK209" t="str">
            <v>Approval - Other</v>
          </cell>
          <cell r="AL209" t="str">
            <v>Project</v>
          </cell>
          <cell r="AM209" t="str">
            <v>Project</v>
          </cell>
          <cell r="AN209" t="str">
            <v>Project</v>
          </cell>
          <cell r="AO209" t="str">
            <v>Project</v>
          </cell>
          <cell r="AP209" t="str">
            <v>Project</v>
          </cell>
          <cell r="AQ209" t="str">
            <v>Project</v>
          </cell>
          <cell r="AS209" t="str">
            <v>Project</v>
          </cell>
          <cell r="AT209" t="str">
            <v>Project</v>
          </cell>
          <cell r="AU209" t="str">
            <v xml:space="preserve">Other </v>
          </cell>
          <cell r="AV209" t="str">
            <v>Project</v>
          </cell>
          <cell r="AW209" t="str">
            <v>Project</v>
          </cell>
          <cell r="AX209" t="str">
            <v>Approval - Departmental</v>
          </cell>
          <cell r="AY209" t="str">
            <v>Procurement</v>
          </cell>
          <cell r="AZ209" t="str">
            <v>Assurance - MPA other</v>
          </cell>
          <cell r="BA209" t="str">
            <v>Project</v>
          </cell>
          <cell r="BB209" t="str">
            <v>Assurance - MPA Gate 0</v>
          </cell>
          <cell r="BD209" t="str">
            <v>Assurance - MPA PAR</v>
          </cell>
          <cell r="BF209" t="str">
            <v>Approval - Departmental</v>
          </cell>
          <cell r="BG209" t="str">
            <v>Project</v>
          </cell>
          <cell r="BH209" t="str">
            <v>Project</v>
          </cell>
          <cell r="BI209" t="str">
            <v>Project</v>
          </cell>
          <cell r="BK209" t="str">
            <v>Project</v>
          </cell>
          <cell r="BL209" t="str">
            <v>Procurement</v>
          </cell>
          <cell r="BM209" t="str">
            <v>Project</v>
          </cell>
          <cell r="BN209" t="str">
            <v>Project</v>
          </cell>
          <cell r="BO209" t="str">
            <v>Procurement</v>
          </cell>
          <cell r="BP209" t="str">
            <v>Project</v>
          </cell>
          <cell r="BQ209" t="str">
            <v>Project</v>
          </cell>
          <cell r="BR209" t="str">
            <v>Project</v>
          </cell>
          <cell r="BS209" t="str">
            <v>Procurement</v>
          </cell>
          <cell r="BT209" t="str">
            <v>Project</v>
          </cell>
          <cell r="BV209" t="str">
            <v>Project</v>
          </cell>
          <cell r="BW209" t="str">
            <v>Project</v>
          </cell>
          <cell r="BX209" t="str">
            <v>Project</v>
          </cell>
          <cell r="BY209" t="str">
            <v>Project</v>
          </cell>
          <cell r="CA209" t="str">
            <v>Project</v>
          </cell>
          <cell r="CB209" t="str">
            <v>Project</v>
          </cell>
          <cell r="CD209" t="str">
            <v>Project</v>
          </cell>
          <cell r="CE209" t="str">
            <v xml:space="preserve">Other </v>
          </cell>
          <cell r="CF209" t="str">
            <v>Project</v>
          </cell>
          <cell r="CG209" t="str">
            <v>Project</v>
          </cell>
          <cell r="CI209" t="str">
            <v>Project</v>
          </cell>
          <cell r="CJ209" t="str">
            <v>Project</v>
          </cell>
          <cell r="CK209" t="str">
            <v>Approval - Departmental</v>
          </cell>
          <cell r="CL209" t="str">
            <v>Project</v>
          </cell>
          <cell r="CM209" t="str">
            <v>Project</v>
          </cell>
          <cell r="CN209" t="str">
            <v>Project</v>
          </cell>
          <cell r="CO209" t="str">
            <v>Project</v>
          </cell>
          <cell r="CP209" t="str">
            <v>Project</v>
          </cell>
          <cell r="DW209" t="str">
            <v>Project</v>
          </cell>
          <cell r="DX209" t="str">
            <v>Project</v>
          </cell>
          <cell r="EA209" t="str">
            <v>Project</v>
          </cell>
          <cell r="EC209" t="str">
            <v>Project</v>
          </cell>
          <cell r="EE209" t="str">
            <v>Project</v>
          </cell>
          <cell r="EF209" t="str">
            <v>Project</v>
          </cell>
          <cell r="EG209" t="str">
            <v>Procurement</v>
          </cell>
          <cell r="EI209" t="str">
            <v>Project</v>
          </cell>
          <cell r="EJ209" t="str">
            <v>Project</v>
          </cell>
        </row>
        <row r="210">
          <cell r="B210" t="str">
            <v>Rebaseline to sale completion in 16/17, and market testing moved to commence post EU Referendum, moving out all other milestones</v>
          </cell>
          <cell r="C210" t="str">
            <v>No change since prior period</v>
          </cell>
          <cell r="G210" t="str">
            <v>Complete - Recruitment Hub TOM defined and approved.</v>
          </cell>
          <cell r="H210" t="str">
            <v>Decision not to re-used Proof of Concept solution and incumbent supplier to deliver Release 1 has resulted in a revision to the R1 go live. Agreement to delay Wave 1 transitions is currently being finalised with effected partners. .</v>
          </cell>
          <cell r="I210" t="str">
            <v>All 6 objectives for live are published on the GOV.UK Verify blog. A live service also has to pass the Government Digital Service assessment (see Government Service Design manual).</v>
          </cell>
          <cell r="L210" t="str">
            <v>EA Successfullly went live</v>
          </cell>
          <cell r="T210" t="str">
            <v>Delayed due to delay to signature</v>
          </cell>
          <cell r="AA210" t="str">
            <v>Approval of 3rd Annual Plan by the Thames Estuary Board.</v>
          </cell>
          <cell r="AD210" t="str">
            <v>As it is a rolling programme of individual projects, each project has an independent review and approval by the PSBP Head of Assuance and Approvals. Therefore dates have been provided for the overall programme at various phases and percentage intervalsDates for theses milestones have been treated as baseline as these align to the new milestones agreed as part of the Performance Framework with IPA.</v>
          </cell>
          <cell r="AG210" t="str">
            <v>3 months following examination closure</v>
          </cell>
          <cell r="AI210" t="str">
            <v>Complete</v>
          </cell>
          <cell r="AJ210" t="str">
            <v>New rolling stock brought into service</v>
          </cell>
          <cell r="AK210" t="str">
            <v>Delay in obtaining consents from Local Authority</v>
          </cell>
          <cell r="AL210" t="str">
            <v xml:space="preserve">December 2017 Timetable change </v>
          </cell>
          <cell r="AM210" t="str">
            <v>Royal Assent for Phase 2a hybrid Bill targeted for 2019</v>
          </cell>
          <cell r="AO210" t="str">
            <v xml:space="preserve">The Project has agreed with DfT that Highways England will make its recommendation to BICC at the end of October 2016.  The Project timescale has been extended to provide sufficient time to consider and respond to issues raised in the consultation which generated over 47,000 responses. </v>
          </cell>
          <cell r="AP210" t="str">
            <v>SDP and Project Director Milestone.</v>
          </cell>
          <cell r="AQ210" t="str">
            <v>complexity around power supply</v>
          </cell>
          <cell r="AS210">
            <v>0</v>
          </cell>
          <cell r="AT210" t="str">
            <v>This reflects latest plans.</v>
          </cell>
          <cell r="AU210" t="str">
            <v>10 car services operating on the Reading line</v>
          </cell>
          <cell r="AV210" t="str">
            <v>Revision to later passenger service date as a result of some delays in testing and approvals (former planned date Feb 2016)</v>
          </cell>
          <cell r="AW210" t="str">
            <v>The intital date provided for the milestone was an estimate hence slippage</v>
          </cell>
          <cell r="AX210" t="str">
            <v>*** Dates unchanged pending release of the NDG review and completion of appropriate impact assessment on the programme. ***OBC for Phase 1. The OBC entered the internal review cycle in November 2016. IPMB and DH approvals are expected during April 2016 ahead of formal HMT approval by the end of May 2016.</v>
          </cell>
          <cell r="AY210" t="str">
            <v>Approval took longer than anticipated.</v>
          </cell>
          <cell r="AZ210" t="str">
            <v>there is no Gate 5 option or ability to add that option</v>
          </cell>
          <cell r="BA210" t="str">
            <v>Delayed due to resourcing and the requirement to get detailed feedback from the NHS which has been time consuming</v>
          </cell>
          <cell r="BF210" t="str">
            <v>IPMB meeting was rearranged.</v>
          </cell>
          <cell r="BG210" t="str">
            <v>Plan approved at December programme board</v>
          </cell>
          <cell r="BI210" t="str">
            <v>IBM have advised of a delay, caused by delivery issues that require re-planning. Re-planning is ongoing, subject to contract review ahead of re-baselining dates. As such, the milestone end date remains tbc (forecast added only at 31/12/17)</v>
          </cell>
          <cell r="BK210" t="str">
            <v>Date changed following delays in confirming final technical solution. Rebaselined in TER and IPMB submission</v>
          </cell>
          <cell r="BL210" t="str">
            <v xml:space="preserve">The previously agreed baselined plan is no longer deliverable. A revised implementation approach has been agreed by the HSC on 26th of May 2016. Re-planning activities are under way. </v>
          </cell>
          <cell r="BM210" t="str">
            <v>Resources not yet in place. Beta work prioritised until team scales</v>
          </cell>
          <cell r="BN210" t="str">
            <v>Design work could not be initiated until contracts were exchanged with GSK and then framework partners usually   require a 4-6 week mobilisation period. Contracts were exchanged on 09/08/2013. Preparation work allowed slightly shortened ramp up period. In the event the planned start date was achieved.</v>
          </cell>
          <cell r="BO210" t="str">
            <v>Replanning results in a slightly different approach to achieve the same overall timescale with slightly later OJEU for IT SIAM.</v>
          </cell>
          <cell r="BQ210" t="str">
            <v>NEST Capacity currently 4m - 80%</v>
          </cell>
          <cell r="BR210" t="str">
            <v>Milestone complete. Baseline amended due to re-planning.</v>
          </cell>
          <cell r="BS210" t="str">
            <v>Milestone likely to move to  early 2017.</v>
          </cell>
          <cell r="BT210" t="str">
            <v xml:space="preserve"> GDS assessment to be rescheduled,  Public Beta start is therefore delayed.  In the meantime the project is undertaking further activity on user research and in the assisted digital space.</v>
          </cell>
          <cell r="BV210" t="str">
            <v>Complete</v>
          </cell>
          <cell r="BW210" t="str">
            <v>Phased approach agreed at FBC to account for clearing of the backlogs and phased rollout.</v>
          </cell>
          <cell r="BX210" t="str">
            <v>Complete</v>
          </cell>
          <cell r="BY210" t="str">
            <v>Occupation delayed due to the delay with main construction</v>
          </cell>
          <cell r="CA210" t="str">
            <v>The original intention was to rollout Cloud and Devices together.  Now de-coupled requiring revisit to design and plan etc.</v>
          </cell>
          <cell r="CB210" t="str">
            <v>HMT approval received on 28/03/2014</v>
          </cell>
          <cell r="CF210" t="str">
            <v>Date moved from 15/11/16 to align with departmental  IT release</v>
          </cell>
          <cell r="CI210" t="str">
            <v>Additional data collection and analysis is required in order to better inform emerging conclusions and recommendations -- further slippage possible</v>
          </cell>
          <cell r="CJ210" t="str">
            <v>Delayed until a decision had been made on a secure, national hosting capability, to be hosted in Crown.</v>
          </cell>
          <cell r="CK210" t="str">
            <v>The baseline reflect the last approved plan. A joint commercial position is yet to be agreed,  without which approval of the R1 programme plan (26/11/15) will not be provided.</v>
          </cell>
          <cell r="DY210" t="str">
            <v>completion rollout of Crown Court Digital case solution</v>
          </cell>
          <cell r="EA210" t="str">
            <v>Slippage due to complex contract negotiations</v>
          </cell>
          <cell r="EC210" t="str">
            <v>Legal aid is inherently complicated, making the technical landscape challenging.</v>
          </cell>
          <cell r="EJ210" t="str">
            <v>These level 0 Programme Milestones have been identified showing the critical high level milestones for the Programme</v>
          </cell>
        </row>
        <row r="211">
          <cell r="B211" t="str">
            <v>Sale Completion</v>
          </cell>
          <cell r="C211" t="str">
            <v>Register Service Contract award</v>
          </cell>
          <cell r="D211" t="str">
            <v>Ship in Service</v>
          </cell>
          <cell r="F211" t="str">
            <v>UKCMRI name changed to The Francis Crick Institute</v>
          </cell>
          <cell r="G211" t="str">
            <v>Commercial College design and complete and agreed</v>
          </cell>
          <cell r="H211" t="str">
            <v>Wave 1 - Transition to Live complete</v>
          </cell>
          <cell r="I211" t="str">
            <v>CO Investment Approvement Board spend and business case approval</v>
          </cell>
          <cell r="J211" t="str">
            <v>Tranche 3 Implementation activities Complete</v>
          </cell>
          <cell r="K211" t="str">
            <v>ISSC1 - PSN accredited</v>
          </cell>
          <cell r="L211" t="str">
            <v>Defra SOP Go-live</v>
          </cell>
          <cell r="M211" t="str">
            <v>legal Set-uo activities complete</v>
          </cell>
          <cell r="N211" t="str">
            <v>PSN C - WAN Transformation Complete</v>
          </cell>
          <cell r="O211" t="str">
            <v>Clearance delivery plan signed-off by ministers</v>
          </cell>
          <cell r="P211" t="str">
            <v>Decant Plan Outline</v>
          </cell>
          <cell r="Q211" t="str">
            <v>c90% of programme/delivery complete (95% superfast target) - c5m homes and businesses delivered out of up to 5.5m homes and businesses [dependant on further funding, e.g gainshare to determine final coverage which is not yet known]</v>
          </cell>
          <cell r="R211" t="str">
            <v>Budget Allocation End Date for Project</v>
          </cell>
          <cell r="S211" t="str">
            <v>Superstructure Concrete and Steel start</v>
          </cell>
          <cell r="T211" t="str">
            <v>National Audit Office - first report expected</v>
          </cell>
          <cell r="V211" t="str">
            <v>Submit draft ITSFT for Governance Approval</v>
          </cell>
          <cell r="X211" t="str">
            <v>Programme: Central planning assumption for the Data and Communications Company to be operational</v>
          </cell>
          <cell r="Y211" t="str">
            <v>System ready for Pillar 2 Countryside Stewardship capital scheme payments</v>
          </cell>
          <cell r="Z211" t="str">
            <v>Hosting Service Requirements Complete</v>
          </cell>
          <cell r="AA211" t="str">
            <v>Approval of Annual Plan 18/19</v>
          </cell>
          <cell r="AB211" t="str">
            <v>Acceptance</v>
          </cell>
          <cell r="AC211" t="str">
            <v>Final 2017/18 funding allocations to LAs announced</v>
          </cell>
          <cell r="AD211" t="str">
            <v>50% PSBP1 Contracts Awarded</v>
          </cell>
          <cell r="AE211" t="str">
            <v>Financial close batch 4</v>
          </cell>
          <cell r="AF211" t="str">
            <v>9 Complete Combined Building</v>
          </cell>
          <cell r="AG211" t="str">
            <v>Secretary of State DCO Decision</v>
          </cell>
          <cell r="AI211" t="str">
            <v>Draft National Policy Statement (NPS) publication</v>
          </cell>
          <cell r="AJ211" t="str">
            <v xml:space="preserve">Stage 2 </v>
          </cell>
          <cell r="AK211" t="str">
            <v xml:space="preserve">East West Phase 1 - Route to Oxford Parkway Entry Into Service </v>
          </cell>
          <cell r="AL211" t="str">
            <v>Introduction of enhanced IEP capacity and services on Great Western Mainline, electric services to Newbury and enhanced capacity for the West of England</v>
          </cell>
          <cell r="AM211" t="str">
            <v xml:space="preserve"> - Phase 2a Start of Operation</v>
          </cell>
          <cell r="AN211" t="str">
            <v xml:space="preserve">Mileage accumulation tests for 1st GW elec sets </v>
          </cell>
          <cell r="AP211" t="str">
            <v>Start of Bedford-Corby Electric Services (Midland Main Line)</v>
          </cell>
          <cell r="AQ211" t="str">
            <v xml:space="preserve">Development of Transpennine Route Upgrade by Network Rail to be completed by December 2017  to enable department to make final approval decision. </v>
          </cell>
          <cell r="AS211" t="str">
            <v>Stornoway</v>
          </cell>
          <cell r="AT211" t="str">
            <v>Migrate DfTc</v>
          </cell>
          <cell r="AU211" t="str">
            <v>10-car services to run on Waterloo suburban routes providing additional peak capacity</v>
          </cell>
          <cell r="AV211" t="str">
            <v>Hornsey Depot Commissioning</v>
          </cell>
          <cell r="AW211" t="str">
            <v>First patient due to receive WGS report</v>
          </cell>
          <cell r="AX211" t="str">
            <v>care.data Phase 1 OBC - HMT approval</v>
          </cell>
          <cell r="AY211" t="str">
            <v>2015 season: Vaccination of 2 - 6 year olds and children in pilots completed</v>
          </cell>
          <cell r="AZ211" t="str">
            <v>Full Exit (non-Lornezo)</v>
          </cell>
          <cell r="BA211" t="str">
            <v>Consultation on extending charging Regulations response published</v>
          </cell>
          <cell r="BB211" t="str">
            <v>Project Start Date</v>
          </cell>
          <cell r="BD211" t="str">
            <v>Network Service Integrator FBC Approved</v>
          </cell>
          <cell r="BF211" t="str">
            <v>OBC approval at NHS England Board</v>
          </cell>
          <cell r="BG211" t="str">
            <v>MPA Review</v>
          </cell>
          <cell r="BH211" t="str">
            <v>UCLH - Building Ready for Equipment</v>
          </cell>
          <cell r="BK211" t="str">
            <v>Migration to New platform complete</v>
          </cell>
          <cell r="BL211" t="str">
            <v>Service Go LiveFacilities &amp; Estates</v>
          </cell>
          <cell r="BM211" t="str">
            <v>Live content tested on beta.nhs.uk</v>
          </cell>
          <cell r="BN211" t="str">
            <v>end stage 0 design</v>
          </cell>
          <cell r="BO211" t="str">
            <v>OBC - IT SIAM</v>
          </cell>
          <cell r="BQ211" t="str">
            <v>New Born Employers commence staging</v>
          </cell>
          <cell r="BR211" t="str">
            <v xml:space="preserve">Case closure start </v>
          </cell>
          <cell r="BS211" t="str">
            <v xml:space="preserve">Final Dilapidation Period </v>
          </cell>
          <cell r="BT211" t="str">
            <v>Referral Capture Live Service Launch</v>
          </cell>
          <cell r="BV211" t="str">
            <v>NSP Jan 16 IT Release</v>
          </cell>
          <cell r="BW211" t="str">
            <v>PIP Full Rollout</v>
          </cell>
          <cell r="BX211" t="str">
            <v>National Expansion of Singles Complete</v>
          </cell>
          <cell r="CA211" t="str">
            <v>Pilots for KE2 (Analytics, LMS, GIS Mapping) complete</v>
          </cell>
          <cell r="CB211" t="str">
            <v>Gateway 4</v>
          </cell>
          <cell r="CD211" t="str">
            <v>Wave 2 Transition Detailed Design Complete</v>
          </cell>
          <cell r="CE211" t="str">
            <v>CDS Increment 5  Starts</v>
          </cell>
          <cell r="CF211" t="str">
            <v xml:space="preserve">Go Live full accounts rollout starts - public beta </v>
          </cell>
          <cell r="CG211" t="str">
            <v xml:space="preserve">Roll out of an effective and eficient Communications Data Operating model (CDOM) to a further 6 police regions/forces. </v>
          </cell>
          <cell r="CI211" t="str">
            <v xml:space="preserve">Strategic IT Platform: Beta test site live </v>
          </cell>
          <cell r="CJ211" t="str">
            <v xml:space="preserve">Border Crossing National Rollout complete </v>
          </cell>
          <cell r="CK211" t="str">
            <v>M1(b) - Disclosure Go / No-Go decision</v>
          </cell>
          <cell r="CL211" t="str">
            <v>1st Service Go Live</v>
          </cell>
          <cell r="CM211" t="str">
            <v>Strategic Mobile Project (IABS &amp; IDENT1) Go-Live</v>
          </cell>
          <cell r="CN211" t="str">
            <v>Caseworking - Initial Accommodation Live</v>
          </cell>
          <cell r="CO211" t="str">
            <v xml:space="preserve"> Wave 2: Improve 2MS meeting room management with the installation of display screen facilities.</v>
          </cell>
          <cell r="CP211" t="str">
            <v>HO Service Desks Go Live</v>
          </cell>
          <cell r="DW211" t="str">
            <v>Appoint Prison Senior Management Team</v>
          </cell>
          <cell r="DX211" t="str">
            <v>ATCM - Beta &amp; Live Dev Complete (Extension to other prosecutors)</v>
          </cell>
          <cell r="DY211" t="str">
            <v>completion rollout of Crown Court In Court presentation solution</v>
          </cell>
          <cell r="EA211" t="str">
            <v>Disc Contract Exit &amp; migration complete</v>
          </cell>
          <cell r="EC211" t="str">
            <v>IDP System changes to accommodate LAR Phase 2 go live</v>
          </cell>
          <cell r="ED211" t="str">
            <v xml:space="preserve">begin preparation of duty rotas </v>
          </cell>
          <cell r="EE211" t="str">
            <v>Gate 1A Mail Migration Complete</v>
          </cell>
          <cell r="EF211" t="str">
            <v>COMPETITION - Issue ITT for first Competition</v>
          </cell>
          <cell r="EG211" t="str">
            <v>Submission of bids</v>
          </cell>
          <cell r="EI211" t="str">
            <v>Strategic priorities and tasking processes implemented</v>
          </cell>
          <cell r="EJ211" t="str">
            <v>White Paper published</v>
          </cell>
        </row>
        <row r="212">
          <cell r="B212">
            <v>42460</v>
          </cell>
          <cell r="C212">
            <v>42765</v>
          </cell>
          <cell r="D212">
            <v>44134</v>
          </cell>
          <cell r="F212">
            <v>40725</v>
          </cell>
          <cell r="G212">
            <v>42369</v>
          </cell>
          <cell r="H212">
            <v>42735</v>
          </cell>
          <cell r="I212">
            <v>42222</v>
          </cell>
          <cell r="J212">
            <v>43131</v>
          </cell>
          <cell r="K212">
            <v>41820</v>
          </cell>
          <cell r="L212">
            <v>42009</v>
          </cell>
          <cell r="M212">
            <v>42460</v>
          </cell>
          <cell r="N212">
            <v>42401</v>
          </cell>
          <cell r="O212">
            <v>42618</v>
          </cell>
          <cell r="P212">
            <v>42766</v>
          </cell>
          <cell r="Q212">
            <v>43100</v>
          </cell>
          <cell r="R212">
            <v>42460</v>
          </cell>
          <cell r="S212">
            <v>40817</v>
          </cell>
          <cell r="T212">
            <v>41943</v>
          </cell>
          <cell r="V212">
            <v>41463</v>
          </cell>
          <cell r="X212">
            <v>42276</v>
          </cell>
          <cell r="Y212">
            <v>42461</v>
          </cell>
          <cell r="Z212">
            <v>42566</v>
          </cell>
          <cell r="AA212">
            <v>43132</v>
          </cell>
          <cell r="AB212">
            <v>46477</v>
          </cell>
          <cell r="AC212">
            <v>42716</v>
          </cell>
          <cell r="AD212">
            <v>42158</v>
          </cell>
          <cell r="AE212">
            <v>42157</v>
          </cell>
          <cell r="AF212">
            <v>42071</v>
          </cell>
          <cell r="AG212">
            <v>42503</v>
          </cell>
          <cell r="AI212">
            <v>42460</v>
          </cell>
          <cell r="AJ212">
            <v>43221</v>
          </cell>
          <cell r="AK212">
            <v>42430</v>
          </cell>
          <cell r="AL212">
            <v>43443</v>
          </cell>
          <cell r="AM212">
            <v>46752</v>
          </cell>
          <cell r="AN212">
            <v>42705</v>
          </cell>
          <cell r="AP212">
            <v>43830</v>
          </cell>
          <cell r="AQ212">
            <v>43070</v>
          </cell>
          <cell r="AS212">
            <v>42917</v>
          </cell>
          <cell r="AT212">
            <v>41913</v>
          </cell>
          <cell r="AU212">
            <v>43100</v>
          </cell>
          <cell r="AV212">
            <v>42568</v>
          </cell>
          <cell r="AW212">
            <v>42308</v>
          </cell>
          <cell r="AX212">
            <v>42457</v>
          </cell>
          <cell r="AY212">
            <v>42277</v>
          </cell>
          <cell r="AZ212">
            <v>42825</v>
          </cell>
          <cell r="BA212">
            <v>42277</v>
          </cell>
          <cell r="BB212">
            <v>37622</v>
          </cell>
          <cell r="BD212">
            <v>42704</v>
          </cell>
          <cell r="BF212">
            <v>42516</v>
          </cell>
          <cell r="BG212">
            <v>42428</v>
          </cell>
          <cell r="BH212">
            <v>43039</v>
          </cell>
          <cell r="BK212">
            <v>41912</v>
          </cell>
          <cell r="BL212">
            <v>42574</v>
          </cell>
          <cell r="BM212">
            <v>42643</v>
          </cell>
          <cell r="BN212">
            <v>41544</v>
          </cell>
          <cell r="BO212">
            <v>42582</v>
          </cell>
          <cell r="BQ212">
            <v>43010</v>
          </cell>
          <cell r="BR212">
            <v>41820</v>
          </cell>
          <cell r="BS212">
            <v>42766</v>
          </cell>
          <cell r="BT212">
            <v>42644</v>
          </cell>
          <cell r="BV212">
            <v>42394</v>
          </cell>
          <cell r="BW212">
            <v>42307</v>
          </cell>
          <cell r="BX212">
            <v>42484</v>
          </cell>
          <cell r="CA212">
            <v>42644</v>
          </cell>
          <cell r="CB212">
            <v>42055</v>
          </cell>
          <cell r="CD212">
            <v>42375</v>
          </cell>
          <cell r="CE212">
            <v>42719</v>
          </cell>
          <cell r="CF212">
            <v>42767</v>
          </cell>
          <cell r="CG212">
            <v>43008</v>
          </cell>
          <cell r="CI212">
            <v>42494</v>
          </cell>
          <cell r="CJ212">
            <v>42673</v>
          </cell>
          <cell r="CK212">
            <v>42440</v>
          </cell>
          <cell r="CL212">
            <v>42989</v>
          </cell>
          <cell r="CM212">
            <v>43007</v>
          </cell>
          <cell r="CN212">
            <v>42475</v>
          </cell>
          <cell r="CO212">
            <v>42485</v>
          </cell>
          <cell r="CP212">
            <v>42401</v>
          </cell>
          <cell r="DW212">
            <v>42338</v>
          </cell>
          <cell r="DX212">
            <v>43312</v>
          </cell>
          <cell r="DY212">
            <v>42551</v>
          </cell>
          <cell r="EA212">
            <v>42810</v>
          </cell>
          <cell r="EC212">
            <v>41365</v>
          </cell>
          <cell r="ED212">
            <v>42400</v>
          </cell>
          <cell r="EE212">
            <v>42135</v>
          </cell>
          <cell r="EF212">
            <v>41608</v>
          </cell>
          <cell r="EG212">
            <v>42061</v>
          </cell>
          <cell r="EI212">
            <v>43190</v>
          </cell>
          <cell r="EJ212">
            <v>43220</v>
          </cell>
        </row>
        <row r="213">
          <cell r="B213">
            <v>42766</v>
          </cell>
          <cell r="C213">
            <v>42614</v>
          </cell>
          <cell r="G213">
            <v>42460</v>
          </cell>
          <cell r="I213">
            <v>42222</v>
          </cell>
          <cell r="T213">
            <v>42643</v>
          </cell>
          <cell r="Y213">
            <v>42502</v>
          </cell>
          <cell r="Z213">
            <v>42609</v>
          </cell>
          <cell r="AI213">
            <v>42643</v>
          </cell>
          <cell r="AJ213">
            <v>43251</v>
          </cell>
          <cell r="AK213">
            <v>42430</v>
          </cell>
          <cell r="AL213">
            <v>43443</v>
          </cell>
          <cell r="AP213">
            <v>43830</v>
          </cell>
          <cell r="AT213">
            <v>42095</v>
          </cell>
          <cell r="AY213">
            <v>42399</v>
          </cell>
          <cell r="BA213">
            <v>42489</v>
          </cell>
          <cell r="BK213">
            <v>42548</v>
          </cell>
          <cell r="BV213">
            <v>42387</v>
          </cell>
          <cell r="CB213">
            <v>42281</v>
          </cell>
          <cell r="CI213">
            <v>42531</v>
          </cell>
          <cell r="CN213">
            <v>42551</v>
          </cell>
        </row>
        <row r="214">
          <cell r="B214">
            <v>42794</v>
          </cell>
          <cell r="C214">
            <v>42643</v>
          </cell>
          <cell r="D214">
            <v>44134</v>
          </cell>
          <cell r="F214">
            <v>40725</v>
          </cell>
          <cell r="G214">
            <v>42460</v>
          </cell>
          <cell r="H214">
            <v>42855</v>
          </cell>
          <cell r="I214">
            <v>42222</v>
          </cell>
          <cell r="J214">
            <v>43131</v>
          </cell>
          <cell r="K214">
            <v>41920</v>
          </cell>
          <cell r="L214">
            <v>42513</v>
          </cell>
          <cell r="M214">
            <v>42460</v>
          </cell>
          <cell r="N214">
            <v>42674</v>
          </cell>
          <cell r="O214">
            <v>42618</v>
          </cell>
          <cell r="P214">
            <v>42766</v>
          </cell>
          <cell r="Q214">
            <v>43100</v>
          </cell>
          <cell r="R214">
            <v>42460</v>
          </cell>
          <cell r="S214">
            <v>40969</v>
          </cell>
          <cell r="T214">
            <v>42643</v>
          </cell>
          <cell r="V214">
            <v>41463</v>
          </cell>
          <cell r="X214">
            <v>42643</v>
          </cell>
          <cell r="Y214">
            <v>42569</v>
          </cell>
          <cell r="Z214">
            <v>42636</v>
          </cell>
          <cell r="AA214">
            <v>43132</v>
          </cell>
          <cell r="AB214">
            <v>46477</v>
          </cell>
          <cell r="AC214">
            <v>42716</v>
          </cell>
          <cell r="AD214">
            <v>42158</v>
          </cell>
          <cell r="AE214">
            <v>42486</v>
          </cell>
          <cell r="AF214">
            <v>42071</v>
          </cell>
          <cell r="AG214">
            <v>42501</v>
          </cell>
          <cell r="AI214">
            <v>42766</v>
          </cell>
          <cell r="AJ214">
            <v>43251</v>
          </cell>
          <cell r="AK214">
            <v>42278</v>
          </cell>
          <cell r="AL214">
            <v>43443</v>
          </cell>
          <cell r="AM214">
            <v>46752</v>
          </cell>
          <cell r="AN214">
            <v>42705</v>
          </cell>
          <cell r="AP214">
            <v>43830</v>
          </cell>
          <cell r="AQ214">
            <v>43100</v>
          </cell>
          <cell r="AS214">
            <v>42917</v>
          </cell>
          <cell r="AT214">
            <v>42826</v>
          </cell>
          <cell r="AU214">
            <v>43100</v>
          </cell>
          <cell r="AV214">
            <v>42569</v>
          </cell>
          <cell r="AW214">
            <v>42338</v>
          </cell>
          <cell r="AX214">
            <v>42521</v>
          </cell>
          <cell r="AY214">
            <v>42399</v>
          </cell>
          <cell r="AZ214">
            <v>42825</v>
          </cell>
          <cell r="BA214">
            <v>42643</v>
          </cell>
          <cell r="BB214">
            <v>37622</v>
          </cell>
          <cell r="BD214">
            <v>42704</v>
          </cell>
          <cell r="BF214">
            <v>42529</v>
          </cell>
          <cell r="BG214">
            <v>42346</v>
          </cell>
          <cell r="BH214">
            <v>43131</v>
          </cell>
          <cell r="BK214">
            <v>42600</v>
          </cell>
          <cell r="BL214">
            <v>42574</v>
          </cell>
          <cell r="BM214">
            <v>42555</v>
          </cell>
          <cell r="BN214">
            <v>41638</v>
          </cell>
          <cell r="BO214">
            <v>42613</v>
          </cell>
          <cell r="BQ214">
            <v>43010</v>
          </cell>
          <cell r="BR214">
            <v>41820</v>
          </cell>
          <cell r="BS214">
            <v>42766</v>
          </cell>
          <cell r="BT214">
            <v>42644</v>
          </cell>
          <cell r="BV214">
            <v>42387</v>
          </cell>
          <cell r="BW214">
            <v>42198</v>
          </cell>
          <cell r="BX214">
            <v>42484</v>
          </cell>
          <cell r="CA214">
            <v>42644</v>
          </cell>
          <cell r="CB214">
            <v>42397</v>
          </cell>
          <cell r="CD214">
            <v>42375</v>
          </cell>
          <cell r="CE214">
            <v>42719</v>
          </cell>
          <cell r="CF214">
            <v>42781</v>
          </cell>
          <cell r="CG214">
            <v>43008</v>
          </cell>
          <cell r="CI214">
            <v>42702</v>
          </cell>
          <cell r="CJ214">
            <v>42916</v>
          </cell>
          <cell r="CK214">
            <v>42688</v>
          </cell>
          <cell r="CL214">
            <v>42989</v>
          </cell>
          <cell r="CM214">
            <v>43007</v>
          </cell>
          <cell r="CN214">
            <v>42582</v>
          </cell>
          <cell r="CO214">
            <v>42485</v>
          </cell>
          <cell r="CP214">
            <v>42401</v>
          </cell>
          <cell r="DW214">
            <v>42338</v>
          </cell>
          <cell r="DX214">
            <v>43312</v>
          </cell>
          <cell r="DY214">
            <v>42551</v>
          </cell>
          <cell r="EA214">
            <v>43249</v>
          </cell>
          <cell r="EC214">
            <v>41365</v>
          </cell>
          <cell r="ED214">
            <v>42398</v>
          </cell>
          <cell r="EE214">
            <v>42135</v>
          </cell>
          <cell r="EF214">
            <v>41652</v>
          </cell>
          <cell r="EG214">
            <v>42061</v>
          </cell>
          <cell r="EI214">
            <v>43190</v>
          </cell>
          <cell r="EJ214">
            <v>43220</v>
          </cell>
        </row>
        <row r="215">
          <cell r="B215" t="str">
            <v>Project</v>
          </cell>
          <cell r="C215" t="str">
            <v>Procurement</v>
          </cell>
          <cell r="D215" t="str">
            <v>Project</v>
          </cell>
          <cell r="F215" t="str">
            <v>Project</v>
          </cell>
          <cell r="G215" t="str">
            <v>Project</v>
          </cell>
          <cell r="H215" t="str">
            <v>Project</v>
          </cell>
          <cell r="I215" t="str">
            <v>Approval - Departmental</v>
          </cell>
          <cell r="J215" t="str">
            <v>Project</v>
          </cell>
          <cell r="K215" t="str">
            <v>Project</v>
          </cell>
          <cell r="L215" t="str">
            <v>Project</v>
          </cell>
          <cell r="M215" t="str">
            <v>Project</v>
          </cell>
          <cell r="O215" t="str">
            <v>Approval - Departmental</v>
          </cell>
          <cell r="P215" t="str">
            <v>Project</v>
          </cell>
          <cell r="Q215" t="str">
            <v>Project</v>
          </cell>
          <cell r="R215" t="str">
            <v>Project</v>
          </cell>
          <cell r="S215" t="str">
            <v>Project</v>
          </cell>
          <cell r="T215" t="str">
            <v>Project</v>
          </cell>
          <cell r="V215" t="str">
            <v>Procurement</v>
          </cell>
          <cell r="X215" t="str">
            <v>Project</v>
          </cell>
          <cell r="Y215" t="str">
            <v>Project</v>
          </cell>
          <cell r="Z215" t="str">
            <v>Project</v>
          </cell>
          <cell r="AA215" t="str">
            <v>Project</v>
          </cell>
          <cell r="AB215" t="str">
            <v>Project</v>
          </cell>
          <cell r="AC215" t="str">
            <v>Project</v>
          </cell>
          <cell r="AD215" t="str">
            <v>Project</v>
          </cell>
          <cell r="AF215" t="str">
            <v>Project</v>
          </cell>
          <cell r="AG215" t="str">
            <v xml:space="preserve">Other </v>
          </cell>
          <cell r="AI215" t="str">
            <v>Project</v>
          </cell>
          <cell r="AJ215" t="str">
            <v>Project</v>
          </cell>
          <cell r="AK215" t="str">
            <v>Project</v>
          </cell>
          <cell r="AL215" t="str">
            <v>Project</v>
          </cell>
          <cell r="AM215" t="str">
            <v>Project</v>
          </cell>
          <cell r="AN215" t="str">
            <v>Project</v>
          </cell>
          <cell r="AP215" t="str">
            <v>Project</v>
          </cell>
          <cell r="AQ215" t="str">
            <v>Project</v>
          </cell>
          <cell r="AS215" t="str">
            <v>Project</v>
          </cell>
          <cell r="AT215" t="str">
            <v>Project</v>
          </cell>
          <cell r="AU215" t="str">
            <v xml:space="preserve">Other </v>
          </cell>
          <cell r="AV215" t="str">
            <v>Project</v>
          </cell>
          <cell r="AW215" t="str">
            <v>Project</v>
          </cell>
          <cell r="AX215" t="str">
            <v>Approval - HMT Other</v>
          </cell>
          <cell r="AY215" t="str">
            <v>Project</v>
          </cell>
          <cell r="AZ215" t="str">
            <v>Project</v>
          </cell>
          <cell r="BA215" t="str">
            <v>Project</v>
          </cell>
          <cell r="BB215" t="str">
            <v>Project</v>
          </cell>
          <cell r="BD215" t="str">
            <v>Approval - HMT Other</v>
          </cell>
          <cell r="BF215" t="str">
            <v>Approval - Departmental</v>
          </cell>
          <cell r="BG215" t="str">
            <v>Assurance - MPA other</v>
          </cell>
          <cell r="BH215" t="str">
            <v>Project</v>
          </cell>
          <cell r="BK215" t="str">
            <v>Project</v>
          </cell>
          <cell r="BL215" t="str">
            <v>Procurement</v>
          </cell>
          <cell r="BM215" t="str">
            <v>Project</v>
          </cell>
          <cell r="BN215" t="str">
            <v>Project</v>
          </cell>
          <cell r="BO215" t="str">
            <v>Approval - HMT Other</v>
          </cell>
          <cell r="BQ215" t="str">
            <v>Project</v>
          </cell>
          <cell r="BR215" t="str">
            <v>Project</v>
          </cell>
          <cell r="BS215" t="str">
            <v>Project</v>
          </cell>
          <cell r="BT215" t="str">
            <v>Project</v>
          </cell>
          <cell r="BV215" t="str">
            <v>Project</v>
          </cell>
          <cell r="BW215" t="str">
            <v>Project</v>
          </cell>
          <cell r="BX215" t="str">
            <v>Project</v>
          </cell>
          <cell r="CA215" t="str">
            <v>Project</v>
          </cell>
          <cell r="CB215" t="str">
            <v>Assurance - MPA Gate 4</v>
          </cell>
          <cell r="CD215" t="str">
            <v>Project</v>
          </cell>
          <cell r="CE215" t="str">
            <v xml:space="preserve">Other </v>
          </cell>
          <cell r="CF215" t="str">
            <v>Project</v>
          </cell>
          <cell r="CG215" t="str">
            <v>Project</v>
          </cell>
          <cell r="CI215" t="str">
            <v>Project</v>
          </cell>
          <cell r="CJ215" t="str">
            <v>Project</v>
          </cell>
          <cell r="CK215" t="str">
            <v>Approval - Departmental</v>
          </cell>
          <cell r="CL215" t="str">
            <v>Project</v>
          </cell>
          <cell r="CM215" t="str">
            <v>Project</v>
          </cell>
          <cell r="CN215" t="str">
            <v>Project</v>
          </cell>
          <cell r="CO215" t="str">
            <v>Project</v>
          </cell>
          <cell r="CP215" t="str">
            <v>Project</v>
          </cell>
          <cell r="DW215" t="str">
            <v>Project</v>
          </cell>
          <cell r="DX215" t="str">
            <v>Project</v>
          </cell>
          <cell r="EA215" t="str">
            <v>Project</v>
          </cell>
          <cell r="EC215" t="str">
            <v>Project</v>
          </cell>
          <cell r="EE215" t="str">
            <v>Project</v>
          </cell>
          <cell r="EF215" t="str">
            <v>Procurement</v>
          </cell>
          <cell r="EG215" t="str">
            <v>Procurement</v>
          </cell>
          <cell r="EI215" t="str">
            <v>Project</v>
          </cell>
          <cell r="EJ215" t="str">
            <v>Project</v>
          </cell>
        </row>
        <row r="216">
          <cell r="B216" t="str">
            <v>Rebaseline to sale completion in 16/17, and market testing moved to commence post EU Referendum, moving out all other milestones</v>
          </cell>
          <cell r="C216" t="str">
            <v>Slight change in dates in Q4 due to delay in the issue of ITT.</v>
          </cell>
          <cell r="G216" t="str">
            <v>Complete - Design complete and agreed with GDS, Commercial College went live in April 2016</v>
          </cell>
          <cell r="H216" t="str">
            <v>Decision not to re-used Proof of Concept solution and incumbent supplier to deliver Release 1 has resulted in a revision to the R1 go live. Agreement to delay Wave 1 transitions is currently being finalised with effected partners. .</v>
          </cell>
          <cell r="K216" t="str">
            <v>The Agresso solution was awarded accreditation for a 12 month period on 19th September 2014. The ISSC1 solution was certified as Public Service Network(PSN) compliant by the Public Services Assurance and Accreditation Board on 8th October. This will enable arvato to go live with the new Aggresso service connecting to the government wide PSN.</v>
          </cell>
          <cell r="L216" t="str">
            <v>Defra went live 23/05/16</v>
          </cell>
          <cell r="T216" t="str">
            <v xml:space="preserve">Now confirmed that this report will NOT be published until after FID. </v>
          </cell>
          <cell r="Y216" t="str">
            <v>Delivered in Release 5 which was re-scheduled during Q1</v>
          </cell>
          <cell r="Z216" t="str">
            <v>Rebaselined as part of 'Baseline 2'</v>
          </cell>
          <cell r="AA216" t="str">
            <v>Approval of 4th Annual Plan by the Thames Estuary Board.</v>
          </cell>
          <cell r="AD216" t="str">
            <v>As it is a rolling programme of individual projects, each project has an independent review and approval by the PSBP Head of Assuance and Approvals. Therefore dates have been provided for the overall programme at various phases and percentage intervalsDates for theses milestones have been treated as baseline as these align to the new milestones agreed as part of the Performance Framework with IPA.</v>
          </cell>
          <cell r="AG216" t="str">
            <v>Approved by SoS</v>
          </cell>
          <cell r="AI216" t="str">
            <v>These dates are tentative, and dependent on a Government announcement on preferred scheme. Re-planning being undertaken in line with SoS deferral of an announcement on preferred scheme to at least October 2016.</v>
          </cell>
          <cell r="AJ216" t="str">
            <v>Crossrail takes over Heathrow Connect services between Paddington and Heathrow.
The project development agreement states the transfer will occur on a date within May. No specific date is given.</v>
          </cell>
          <cell r="AK216">
            <v>0</v>
          </cell>
          <cell r="AL216" t="str">
            <v>December 2018 Timetable change</v>
          </cell>
          <cell r="AM216" t="str">
            <v>Phase 2a (Birmingham to Crewe) Start of Operation date TBC.</v>
          </cell>
          <cell r="AN216">
            <v>0</v>
          </cell>
          <cell r="AP216" t="str">
            <v>SDP and Project Director Milestone.</v>
          </cell>
          <cell r="AQ216" t="str">
            <v>NR remitted to deliver scope options for achieving High Level outputs by December 2017. At that point investment decision to be made and funding secured.</v>
          </cell>
          <cell r="AS216">
            <v>0</v>
          </cell>
          <cell r="AT216" t="str">
            <v>Dftc &amp; DVLA migrations have been de-coupled. DfT migration now target at 1/4/2017 (see below for DVLA).</v>
          </cell>
          <cell r="AU216" t="str">
            <v>10 car services operating on the London Waterloo suburban lines</v>
          </cell>
          <cell r="AV216" t="str">
            <v xml:space="preserve">small slip in original baseline date due to overhead line works and access. Hornsey Depot is on schedule to complete on the 18 July 2016. </v>
          </cell>
          <cell r="AW216" t="str">
            <v>Moved due to delays in sequencing and pipeline activity</v>
          </cell>
          <cell r="AX216" t="str">
            <v>*** Dates unchanged pending release of the NDG review and completion of appropriate impact assessment on the programme. ***OBC for Phase 1. The OBC entered the internal review cycle in November 2016. IPMB and DH approvals are expected during April 2016 ahead of formal HMT approval by the end of May 2016.</v>
          </cell>
          <cell r="AY216" t="str">
            <v>Changed to end of season date</v>
          </cell>
          <cell r="BA216" t="str">
            <v>TBC - linked to the EU referendum outcome.  Now awaiting ministerial steers on whether we can publish or not.  If yes, agreement for when TBC - date arbiatry</v>
          </cell>
          <cell r="BF216" t="str">
            <v>It was agreed NHSE board approval was not needed due to a change in funding flows. Instead approval was needed from HSCIC board which was achieved on 8/06/16</v>
          </cell>
          <cell r="BG216" t="str">
            <v>We envisage this being a Gate 4 for Stage 1 and a Gate 2 for Stage 2</v>
          </cell>
          <cell r="BH216" t="str">
            <v xml:space="preserve">Due to the amended first patient treatment date this date has now been refreshed </v>
          </cell>
          <cell r="BK216" t="str">
            <v>Date changed following delays in confirming final technical solution. Rebaselined in TER and IPMB submission</v>
          </cell>
          <cell r="BL216" t="str">
            <v xml:space="preserve">The previously agreed baselined plan is no longer deliverable. A revised implementation approach has been agreed by the HSC on 26th of May 2016. Re-planning activities are under way. </v>
          </cell>
          <cell r="BM216" t="str">
            <v>Priority given to live testing of Beta</v>
          </cell>
          <cell r="BN216" t="str">
            <v>Consequence of above and detailed discussion with design teams was that Stage 0 design would not complete until end December 2013. This target date was met.</v>
          </cell>
          <cell r="BO216" t="str">
            <v>Replanning results in a slightly different approach to achieve the same overall timescale with slightly later OJEU for IT SIAM.</v>
          </cell>
          <cell r="BR216" t="str">
            <v>Milestone complete</v>
          </cell>
          <cell r="BV216" t="str">
            <v>Complete</v>
          </cell>
          <cell r="BW216" t="str">
            <v>Agreement with SoS to commence rollout of PIP to existing DLA claimants early in a controlled start to test and learn.</v>
          </cell>
          <cell r="BX216" t="str">
            <v>Complete</v>
          </cell>
          <cell r="CB216" t="str">
            <v>Contractor delays caused delay to review</v>
          </cell>
          <cell r="CF216" t="str">
            <v>Change not significant</v>
          </cell>
          <cell r="CI216" t="str">
            <v>Beta design and build taking considerably longer than originally estimated. Replacement of existing supplier and capped T&amp;M arrangement being actively pursued.</v>
          </cell>
          <cell r="CJ216" t="str">
            <v>Delayed until a decision had been made on a secure, national hosting capability, to be hosted in Crown.</v>
          </cell>
          <cell r="CK216" t="str">
            <v>The baseline reflect the last approved plan. A joint commercial position is yet to be agreed,  without which approval of the R1 programme plan (26/11/15) will not be provided.</v>
          </cell>
          <cell r="DY216" t="str">
            <v>completion rollout of Crown Court In Court presentation solution</v>
          </cell>
          <cell r="EA216" t="str">
            <v>Slippage due to complex contract negotiations</v>
          </cell>
          <cell r="ED216" t="str">
            <v xml:space="preserve">dates misrecorded due to weekends </v>
          </cell>
          <cell r="EF216" t="str">
            <v>Not significant - Delayed to allow further discussion with Cabinet Office over preferred procurement route i.e., delaying work to align with work on a cross Government framework contract.</v>
          </cell>
        </row>
        <row r="217">
          <cell r="C217" t="str">
            <v>Digitisation &amp; Migration Contract Award/ Quality Partner Contract Award</v>
          </cell>
          <cell r="F217" t="str">
            <v>Disposal of site of National Temperance Hospital</v>
          </cell>
          <cell r="G217" t="str">
            <v>Advice to CST on GCO Terms &amp; Conditions</v>
          </cell>
          <cell r="H217" t="str">
            <v>Release 2   - Ready for Service</v>
          </cell>
          <cell r="I217" t="str">
            <v>MPA Healtchek</v>
          </cell>
          <cell r="J217" t="str">
            <v>Tranche 4  Implementation activities Complete</v>
          </cell>
          <cell r="K217" t="str">
            <v>ISSC1 - DVSA Go-Live</v>
          </cell>
          <cell r="L217" t="str">
            <v>MoJ SOP Go-live</v>
          </cell>
          <cell r="M217" t="str">
            <v>Shadow Running</v>
          </cell>
          <cell r="N217" t="str">
            <v>PSN S - Telephony Transformation Complete</v>
          </cell>
          <cell r="O217" t="str">
            <v>Decision from ministers on investment for Programme Making Special Events community</v>
          </cell>
          <cell r="P217" t="str">
            <v>TAP - Full Business Case</v>
          </cell>
          <cell r="Q217" t="str">
            <v>100% of delivery/programme estimated to be complete - up to c5.5m homes and businesses</v>
          </cell>
          <cell r="R217" t="str">
            <v>75 Masts Built and Rigged</v>
          </cell>
          <cell r="S217" t="str">
            <v>External Cladding Start</v>
          </cell>
          <cell r="T217" t="str">
            <v>National Audit Office - second report expected</v>
          </cell>
          <cell r="V217" t="str">
            <v>Submit Formal ITSFT for Governance Approval</v>
          </cell>
          <cell r="X217" t="str">
            <v>Regulation: Early Rollout Obligation</v>
          </cell>
          <cell r="Y217" t="str">
            <v>Pillar 2 Countryside Stewardship Minimum Viable Service capability delivered</v>
          </cell>
          <cell r="Z217" t="str">
            <v>Hosting Service Contract Awarded</v>
          </cell>
          <cell r="AA217" t="str">
            <v>Approval of Annual Plan 19/20</v>
          </cell>
          <cell r="AC217" t="str">
            <v>DfE Portfolio Board and HMRC Programme Board approval to commence phased nationwide roll-out</v>
          </cell>
          <cell r="AD217" t="str">
            <v>75% PSBP1 Contracts Awarded</v>
          </cell>
          <cell r="AE217" t="str">
            <v>Financial close batch 5</v>
          </cell>
          <cell r="AF217" t="str">
            <v>10 Complete Main Terminal Building</v>
          </cell>
          <cell r="AG217" t="str">
            <v>Swavesys Compounds Operational</v>
          </cell>
          <cell r="AI217" t="str">
            <v xml:space="preserve">NPS Designated </v>
          </cell>
          <cell r="AJ217" t="str">
            <v>Station Fit-Outs complete</v>
          </cell>
          <cell r="AK217" t="str">
            <v>East West Phase 2 Funding decision for future deliverables</v>
          </cell>
          <cell r="AL217" t="str">
            <v xml:space="preserve">Electric services on Thames Valley branch lines and services to Oxford to improve capacity of trains. </v>
          </cell>
          <cell r="AM217" t="str">
            <v xml:space="preserve"> - Phase 2b Royal Assent</v>
          </cell>
          <cell r="AN217" t="str">
            <v>First GWML Train Accepted</v>
          </cell>
          <cell r="AP217" t="str">
            <v>Approval of revised programme baseline</v>
          </cell>
          <cell r="AQ217" t="str">
            <v>NWEP: Delivery of Preston to Blackpool Electrification</v>
          </cell>
          <cell r="AT217" t="str">
            <v>Migrate Highways-England</v>
          </cell>
          <cell r="AU217" t="str">
            <v xml:space="preserve">Reopening of former Waterloo International Terminal and operation of 10-car services on the Windsor lines </v>
          </cell>
          <cell r="AV217" t="str">
            <v>ETCS / ATO Operational in Core</v>
          </cell>
          <cell r="AW217" t="str">
            <v>Main data service live</v>
          </cell>
          <cell r="AX217" t="str">
            <v>Evaluation report (including National Data Guardian's input) to be completed to inform decision for next stage</v>
          </cell>
          <cell r="AY217" t="str">
            <v>Addendum FBC approval for 17/18 - HMT</v>
          </cell>
          <cell r="AZ217" t="str">
            <v>All Lorenzo Deployments to complete</v>
          </cell>
          <cell r="BA217" t="str">
            <v xml:space="preserve">Submit business case to extend CRST funding for 2016/17 </v>
          </cell>
          <cell r="BB217" t="str">
            <v>NHS prescription Service EPS interface deployed</v>
          </cell>
          <cell r="BD217" t="str">
            <v>Security Operations Centre FBC approved</v>
          </cell>
          <cell r="BF217" t="str">
            <v>Uphold Type 2 objections in all DSCROs</v>
          </cell>
          <cell r="BG217" t="str">
            <v>Stage 2 Transitional Bundle of activities complete</v>
          </cell>
          <cell r="BH217" t="str">
            <v>UCLH - Accelerator and Gantries Installed</v>
          </cell>
          <cell r="BK217" t="str">
            <v>Existing NHSmail 1 Contract Expires</v>
          </cell>
          <cell r="BL217" t="str">
            <v>OJEU PublishedMedical Services</v>
          </cell>
          <cell r="BM217" t="str">
            <v>NHS.UK launched in public beta</v>
          </cell>
          <cell r="BN217" t="str">
            <v>start stage 1 design</v>
          </cell>
          <cell r="BO217" t="str">
            <v>Category Tower &amp; IT SIAM - OJEU Notice</v>
          </cell>
          <cell r="BR217" t="str">
            <v>CMS Release 25b</v>
          </cell>
          <cell r="BS217" t="str">
            <v>Prime Contract Exit Complete</v>
          </cell>
          <cell r="BT217" t="str">
            <v xml:space="preserve">FES WM DP3 </v>
          </cell>
          <cell r="BV217" t="str">
            <v>NSP April 16 IT Release</v>
          </cell>
          <cell r="BX217" t="str">
            <v>Transition Commences</v>
          </cell>
          <cell r="CA217" t="str">
            <v>Smart-Phones (Overseas deployment commences)</v>
          </cell>
          <cell r="CB217" t="str">
            <v>Occupation of KCS</v>
          </cell>
          <cell r="CD217" t="str">
            <v>Wave 2 Service &amp; Staff Transition Complete</v>
          </cell>
          <cell r="CE217" t="str">
            <v>CDS Increment 6 Starts</v>
          </cell>
          <cell r="CG217" t="str">
            <v>Complete the roll out of the Communications Data Assistant (CDA) and the data Dictionary (DD).</v>
          </cell>
          <cell r="CI217" t="str">
            <v>Strategic IT Platform: Live Roll-out Commences</v>
          </cell>
          <cell r="CJ217" t="str">
            <v xml:space="preserve">AFTC Release 2 </v>
          </cell>
          <cell r="CK217" t="str">
            <v>Tech R001 - OAT (Barring)</v>
          </cell>
          <cell r="CM217" t="str">
            <v>Strategic Matcher Project - Go Live</v>
          </cell>
          <cell r="CN217" t="str">
            <v>i-Decide Ready for Decommissioning</v>
          </cell>
          <cell r="CO217" t="str">
            <v>Wave 2: Securing a suitable tenant to take occupation of 2MS.</v>
          </cell>
          <cell r="CP217" t="str">
            <v>WAN Transition Complete</v>
          </cell>
          <cell r="DW217" t="str">
            <v>Prison name announced</v>
          </cell>
          <cell r="EC217" t="str">
            <v>Mandatory Use of CCMS</v>
          </cell>
          <cell r="ED217" t="str">
            <v>Commence negotiations with Rep. Bodies RE 2016 contracts</v>
          </cell>
          <cell r="EE217" t="str">
            <v>Gate 1B Phase 1 Sites Complete</v>
          </cell>
          <cell r="EF217" t="str">
            <v>RESTRUCTURE - 1st Prisoner accepted: The Mount New House Block</v>
          </cell>
          <cell r="EG217" t="str">
            <v>Evaluation of bids</v>
          </cell>
          <cell r="EI217" t="str">
            <v>Deliver standalone digital collaboration platform</v>
          </cell>
          <cell r="EJ217" t="str">
            <v>2019 Census Rehearsal Date</v>
          </cell>
        </row>
        <row r="218">
          <cell r="C218">
            <v>42836</v>
          </cell>
          <cell r="F218">
            <v>41365</v>
          </cell>
          <cell r="G218">
            <v>42551</v>
          </cell>
          <cell r="H218">
            <v>42735</v>
          </cell>
          <cell r="I218">
            <v>42067</v>
          </cell>
          <cell r="J218">
            <v>43190</v>
          </cell>
          <cell r="K218">
            <v>41730</v>
          </cell>
          <cell r="L218">
            <v>42313</v>
          </cell>
          <cell r="M218">
            <v>42644</v>
          </cell>
          <cell r="N218">
            <v>42460</v>
          </cell>
          <cell r="O218">
            <v>42643</v>
          </cell>
          <cell r="P218">
            <v>42916</v>
          </cell>
          <cell r="Q218">
            <v>44196</v>
          </cell>
          <cell r="R218">
            <v>42460</v>
          </cell>
          <cell r="S218">
            <v>40848</v>
          </cell>
          <cell r="T218">
            <v>42767</v>
          </cell>
          <cell r="V218">
            <v>41519</v>
          </cell>
          <cell r="X218">
            <v>42825</v>
          </cell>
          <cell r="Y218">
            <v>42584</v>
          </cell>
          <cell r="Z218">
            <v>43042</v>
          </cell>
          <cell r="AA218">
            <v>43497</v>
          </cell>
          <cell r="AC218">
            <v>42766</v>
          </cell>
          <cell r="AD218">
            <v>42391</v>
          </cell>
          <cell r="AE218">
            <v>42221</v>
          </cell>
          <cell r="AF218">
            <v>42008</v>
          </cell>
          <cell r="AG218">
            <v>42758</v>
          </cell>
          <cell r="AI218">
            <v>42766</v>
          </cell>
          <cell r="AJ218">
            <v>43160</v>
          </cell>
          <cell r="AL218">
            <v>43807</v>
          </cell>
          <cell r="AM218">
            <v>44926</v>
          </cell>
          <cell r="AN218">
            <v>42880</v>
          </cell>
          <cell r="AP218">
            <v>42506</v>
          </cell>
          <cell r="AQ218">
            <v>43221</v>
          </cell>
          <cell r="AT218">
            <v>41913</v>
          </cell>
          <cell r="AU218">
            <v>43251</v>
          </cell>
          <cell r="AV218">
            <v>43185</v>
          </cell>
          <cell r="AW218">
            <v>42461</v>
          </cell>
          <cell r="AX218">
            <v>42340</v>
          </cell>
          <cell r="AZ218">
            <v>43100</v>
          </cell>
          <cell r="BA218">
            <v>42489</v>
          </cell>
          <cell r="BB218">
            <v>39569</v>
          </cell>
          <cell r="BD218">
            <v>42704</v>
          </cell>
          <cell r="BF218">
            <v>42643</v>
          </cell>
          <cell r="BG218">
            <v>42428</v>
          </cell>
          <cell r="BH218">
            <v>43220</v>
          </cell>
          <cell r="BK218">
            <v>41820</v>
          </cell>
          <cell r="BL218">
            <v>42536</v>
          </cell>
          <cell r="BM218">
            <v>42825</v>
          </cell>
          <cell r="BN218">
            <v>41547</v>
          </cell>
          <cell r="BO218">
            <v>42643</v>
          </cell>
          <cell r="BR218">
            <v>42324</v>
          </cell>
          <cell r="BS218">
            <v>43191</v>
          </cell>
          <cell r="BT218">
            <v>42556</v>
          </cell>
          <cell r="BV218">
            <v>42450</v>
          </cell>
          <cell r="BX218">
            <v>42515</v>
          </cell>
          <cell r="CA218">
            <v>42644</v>
          </cell>
          <cell r="CB218">
            <v>42125</v>
          </cell>
          <cell r="CD218">
            <v>42644</v>
          </cell>
          <cell r="CE218">
            <v>42796</v>
          </cell>
          <cell r="CG218">
            <v>42643</v>
          </cell>
          <cell r="CI218">
            <v>42492</v>
          </cell>
          <cell r="CJ218">
            <v>42460</v>
          </cell>
          <cell r="CK218">
            <v>42319</v>
          </cell>
          <cell r="CM218">
            <v>43063</v>
          </cell>
          <cell r="CN218">
            <v>42490</v>
          </cell>
          <cell r="CO218">
            <v>42613</v>
          </cell>
          <cell r="CP218">
            <v>42308</v>
          </cell>
          <cell r="DW218">
            <v>42422</v>
          </cell>
          <cell r="EC218">
            <v>41365</v>
          </cell>
          <cell r="ED218">
            <v>42402</v>
          </cell>
          <cell r="EE218">
            <v>42118</v>
          </cell>
          <cell r="EF218">
            <v>41882</v>
          </cell>
          <cell r="EG218">
            <v>42178</v>
          </cell>
          <cell r="EI218">
            <v>43190</v>
          </cell>
          <cell r="EJ218">
            <v>43553</v>
          </cell>
        </row>
        <row r="219">
          <cell r="C219">
            <v>42977</v>
          </cell>
          <cell r="G219">
            <v>42581</v>
          </cell>
          <cell r="I219">
            <v>42067</v>
          </cell>
          <cell r="L219">
            <v>42696</v>
          </cell>
          <cell r="T219">
            <v>42767</v>
          </cell>
          <cell r="Y219">
            <v>42586</v>
          </cell>
          <cell r="AI219">
            <v>42946</v>
          </cell>
          <cell r="AK219">
            <v>42735</v>
          </cell>
          <cell r="AL219">
            <v>43807</v>
          </cell>
          <cell r="AP219">
            <v>42545</v>
          </cell>
          <cell r="AT219">
            <v>42339</v>
          </cell>
          <cell r="AY219">
            <v>42440</v>
          </cell>
          <cell r="BK219">
            <v>42551</v>
          </cell>
          <cell r="CB219">
            <v>42450</v>
          </cell>
          <cell r="CI219">
            <v>42587</v>
          </cell>
          <cell r="CJ219">
            <v>42521</v>
          </cell>
          <cell r="CN219">
            <v>42460</v>
          </cell>
          <cell r="EC219">
            <v>42095</v>
          </cell>
        </row>
        <row r="220">
          <cell r="C220">
            <v>43021</v>
          </cell>
          <cell r="F220">
            <v>41912</v>
          </cell>
          <cell r="G220">
            <v>42563</v>
          </cell>
          <cell r="H220">
            <v>42870</v>
          </cell>
          <cell r="I220">
            <v>42067</v>
          </cell>
          <cell r="J220">
            <v>43190</v>
          </cell>
          <cell r="K220">
            <v>41730</v>
          </cell>
          <cell r="L220">
            <v>42696</v>
          </cell>
          <cell r="M220">
            <v>42644</v>
          </cell>
          <cell r="N220">
            <v>42674</v>
          </cell>
          <cell r="O220">
            <v>42643</v>
          </cell>
          <cell r="P220">
            <v>42916</v>
          </cell>
          <cell r="Q220">
            <v>44196</v>
          </cell>
          <cell r="R220">
            <v>42460</v>
          </cell>
          <cell r="S220">
            <v>41487</v>
          </cell>
          <cell r="T220">
            <v>42767</v>
          </cell>
          <cell r="V220">
            <v>41527</v>
          </cell>
          <cell r="X220">
            <v>42825</v>
          </cell>
          <cell r="Y220">
            <v>42704</v>
          </cell>
          <cell r="Z220">
            <v>43049</v>
          </cell>
          <cell r="AA220">
            <v>43497</v>
          </cell>
          <cell r="AC220">
            <v>42766</v>
          </cell>
          <cell r="AD220">
            <v>42391</v>
          </cell>
          <cell r="AE220">
            <v>42228</v>
          </cell>
          <cell r="AF220">
            <v>42008</v>
          </cell>
          <cell r="AG220">
            <v>42758</v>
          </cell>
          <cell r="AI220">
            <v>43100</v>
          </cell>
          <cell r="AJ220">
            <v>43160</v>
          </cell>
          <cell r="AK220">
            <v>42735</v>
          </cell>
          <cell r="AL220">
            <v>43807</v>
          </cell>
          <cell r="AM220">
            <v>44926</v>
          </cell>
          <cell r="AN220">
            <v>42880</v>
          </cell>
          <cell r="AP220">
            <v>42545</v>
          </cell>
          <cell r="AQ220">
            <v>43221</v>
          </cell>
          <cell r="AT220">
            <v>43100</v>
          </cell>
          <cell r="AU220">
            <v>43251</v>
          </cell>
          <cell r="AV220">
            <v>43185</v>
          </cell>
          <cell r="AX220">
            <v>42808</v>
          </cell>
          <cell r="AY220">
            <v>42440</v>
          </cell>
          <cell r="AZ220">
            <v>43100</v>
          </cell>
          <cell r="BA220">
            <v>42580</v>
          </cell>
          <cell r="BB220">
            <v>39569</v>
          </cell>
          <cell r="BD220">
            <v>42704</v>
          </cell>
          <cell r="BF220">
            <v>42643</v>
          </cell>
          <cell r="BG220">
            <v>42490</v>
          </cell>
          <cell r="BH220">
            <v>43281</v>
          </cell>
          <cell r="BK220">
            <v>42551</v>
          </cell>
          <cell r="BL220">
            <v>42535</v>
          </cell>
          <cell r="BM220">
            <v>42886</v>
          </cell>
          <cell r="BN220">
            <v>41641</v>
          </cell>
          <cell r="BO220">
            <v>42643</v>
          </cell>
          <cell r="BR220">
            <v>42324</v>
          </cell>
          <cell r="BS220">
            <v>43191</v>
          </cell>
          <cell r="BT220">
            <v>42556</v>
          </cell>
          <cell r="BV220">
            <v>42464</v>
          </cell>
          <cell r="BX220">
            <v>42515</v>
          </cell>
          <cell r="CA220">
            <v>42675</v>
          </cell>
          <cell r="CB220">
            <v>42450</v>
          </cell>
          <cell r="CD220">
            <v>42644</v>
          </cell>
          <cell r="CE220">
            <v>42796</v>
          </cell>
          <cell r="CG220">
            <v>42671</v>
          </cell>
          <cell r="CI220">
            <v>42746</v>
          </cell>
          <cell r="CJ220">
            <v>42673</v>
          </cell>
          <cell r="CK220">
            <v>42528</v>
          </cell>
          <cell r="CM220">
            <v>43063</v>
          </cell>
          <cell r="CN220">
            <v>42460</v>
          </cell>
          <cell r="CO220">
            <v>42613</v>
          </cell>
          <cell r="CP220">
            <v>42369</v>
          </cell>
          <cell r="DW220">
            <v>42422</v>
          </cell>
          <cell r="EC220">
            <v>42461</v>
          </cell>
          <cell r="ED220">
            <v>42402</v>
          </cell>
          <cell r="EE220">
            <v>42118</v>
          </cell>
          <cell r="EF220">
            <v>42058</v>
          </cell>
          <cell r="EG220">
            <v>42178</v>
          </cell>
          <cell r="EI220">
            <v>43190</v>
          </cell>
          <cell r="EJ220">
            <v>43553</v>
          </cell>
        </row>
        <row r="221">
          <cell r="C221" t="str">
            <v>Procurement</v>
          </cell>
          <cell r="F221" t="str">
            <v>Other</v>
          </cell>
          <cell r="G221" t="str">
            <v>Project</v>
          </cell>
          <cell r="H221" t="str">
            <v>Project</v>
          </cell>
          <cell r="I221" t="str">
            <v>Assurance - MPA other</v>
          </cell>
          <cell r="J221" t="str">
            <v>Project</v>
          </cell>
          <cell r="K221" t="str">
            <v>Project</v>
          </cell>
          <cell r="L221" t="str">
            <v>Project</v>
          </cell>
          <cell r="M221" t="str">
            <v>Project</v>
          </cell>
          <cell r="O221" t="str">
            <v>Approval - Departmental</v>
          </cell>
          <cell r="P221" t="str">
            <v>Approval - HMT Other</v>
          </cell>
          <cell r="Q221" t="str">
            <v>Project</v>
          </cell>
          <cell r="R221" t="str">
            <v>Project</v>
          </cell>
          <cell r="S221" t="str">
            <v>Project</v>
          </cell>
          <cell r="T221" t="str">
            <v>Project</v>
          </cell>
          <cell r="V221" t="str">
            <v>Procurement</v>
          </cell>
          <cell r="X221" t="str">
            <v>Project</v>
          </cell>
          <cell r="Y221" t="str">
            <v>Project</v>
          </cell>
          <cell r="Z221" t="str">
            <v>Project</v>
          </cell>
          <cell r="AA221" t="str">
            <v>Project</v>
          </cell>
          <cell r="AC221" t="str">
            <v>Approval - Departmental</v>
          </cell>
          <cell r="AD221" t="str">
            <v>Project</v>
          </cell>
          <cell r="AF221" t="str">
            <v>Project</v>
          </cell>
          <cell r="AG221" t="str">
            <v>Project</v>
          </cell>
          <cell r="AI221" t="str">
            <v>Project</v>
          </cell>
          <cell r="AJ221" t="str">
            <v>Project</v>
          </cell>
          <cell r="AK221" t="str">
            <v>Approval - Departmental (BICC)</v>
          </cell>
          <cell r="AL221" t="str">
            <v>Project</v>
          </cell>
          <cell r="AM221" t="str">
            <v>Project</v>
          </cell>
          <cell r="AN221" t="str">
            <v>Project</v>
          </cell>
          <cell r="AP221" t="str">
            <v xml:space="preserve">Other </v>
          </cell>
          <cell r="AQ221" t="str">
            <v>Project</v>
          </cell>
          <cell r="AT221" t="str">
            <v>Project</v>
          </cell>
          <cell r="AU221" t="str">
            <v xml:space="preserve">Other </v>
          </cell>
          <cell r="AV221" t="str">
            <v>Project</v>
          </cell>
          <cell r="AW221" t="str">
            <v>Project</v>
          </cell>
          <cell r="AX221" t="str">
            <v>Approval - Other</v>
          </cell>
          <cell r="AY221" t="str">
            <v>Procurement</v>
          </cell>
          <cell r="AZ221" t="str">
            <v>Project</v>
          </cell>
          <cell r="BA221" t="str">
            <v>Project</v>
          </cell>
          <cell r="BB221" t="str">
            <v>Project</v>
          </cell>
          <cell r="BD221" t="str">
            <v>Approval - HMT Other</v>
          </cell>
          <cell r="BF221" t="str">
            <v>Project</v>
          </cell>
          <cell r="BG221" t="str">
            <v>Project</v>
          </cell>
          <cell r="BH221" t="str">
            <v>Project</v>
          </cell>
          <cell r="BK221" t="str">
            <v>Project</v>
          </cell>
          <cell r="BL221" t="str">
            <v>Procurement</v>
          </cell>
          <cell r="BM221" t="str">
            <v>Project</v>
          </cell>
          <cell r="BN221" t="str">
            <v>Project</v>
          </cell>
          <cell r="BO221" t="str">
            <v>Procurement</v>
          </cell>
          <cell r="BR221" t="str">
            <v>Project</v>
          </cell>
          <cell r="BS221" t="str">
            <v>Project</v>
          </cell>
          <cell r="BT221" t="str">
            <v>Project</v>
          </cell>
          <cell r="BV221" t="str">
            <v>Project</v>
          </cell>
          <cell r="BX221" t="str">
            <v>Project</v>
          </cell>
          <cell r="CA221" t="str">
            <v>Project</v>
          </cell>
          <cell r="CB221" t="str">
            <v>Project</v>
          </cell>
          <cell r="CD221" t="str">
            <v>Project</v>
          </cell>
          <cell r="CE221" t="str">
            <v xml:space="preserve">Other </v>
          </cell>
          <cell r="CG221" t="str">
            <v>Project</v>
          </cell>
          <cell r="CI221" t="str">
            <v>Project</v>
          </cell>
          <cell r="CJ221" t="str">
            <v>Project</v>
          </cell>
          <cell r="CK221" t="str">
            <v>Approval - Departmental</v>
          </cell>
          <cell r="CM221" t="str">
            <v>Project</v>
          </cell>
          <cell r="CN221" t="str">
            <v>Project</v>
          </cell>
          <cell r="CO221" t="str">
            <v>Project</v>
          </cell>
          <cell r="CP221" t="str">
            <v>Project</v>
          </cell>
          <cell r="DW221" t="str">
            <v>Project</v>
          </cell>
          <cell r="EC221" t="str">
            <v>Project</v>
          </cell>
          <cell r="EE221" t="str">
            <v>Project</v>
          </cell>
          <cell r="EF221" t="str">
            <v>Project</v>
          </cell>
          <cell r="EG221" t="str">
            <v>Procurement</v>
          </cell>
          <cell r="EI221" t="str">
            <v>Project</v>
          </cell>
          <cell r="EJ221" t="str">
            <v>Project</v>
          </cell>
        </row>
        <row r="222">
          <cell r="C222" t="str">
            <v>D&amp;M contract cannot be signed until the Full Business Case (FBC) has been approved.Change in approach to procurement of Quality Partner which is not needed until Digitisation &amp; Migration commences hence contracts will not be signed until FBC approved.</v>
          </cell>
          <cell r="F222" t="str">
            <v>Site transferred to DtP who delayed completion of transaction.</v>
          </cell>
          <cell r="G222" t="str">
            <v>Complete - advice with CST - awaiting response</v>
          </cell>
          <cell r="H222" t="str">
            <v xml:space="preserve">As per R1, the technology roadmap needs to move back to accommodate the change in delivery partner. </v>
          </cell>
          <cell r="K222" t="str">
            <v>Due to delays to the DfTc and DVLA migrations, the DVSA Go-Live is currently being re-planned</v>
          </cell>
          <cell r="L222" t="str">
            <v>MoJ plan baselined and go-live of 22/11/16 confirmed</v>
          </cell>
          <cell r="T222" t="str">
            <v>A 2 stage report process is subject to agreement by the Comptroller</v>
          </cell>
          <cell r="V222" t="str">
            <v>Slightly behind schedule.</v>
          </cell>
          <cell r="Y222" t="str">
            <v>The last tranche of this capability is now delivered in Release 9 (previously Release 6) due to re-prioritisation during Q1</v>
          </cell>
          <cell r="Z222" t="str">
            <v>Rebaselined as part of 'Baseline 2'</v>
          </cell>
          <cell r="AA222" t="str">
            <v>Approval of 5th Annual Plan by the Thames Estuary Board.</v>
          </cell>
          <cell r="AD222" t="str">
            <v>As it is a rolling programme of individual projects, each project has an independent review and approval by the PSBP Head of Assuance and Approvals. Therefore dates have been provided for the overall programme at various phases and percentage intervalsDates for theses milestones have been treated as baseline as these align to the new milestones agreed as part of the Performance Framework with IPA.</v>
          </cell>
          <cell r="AI222" t="str">
            <v>These dates are tentative, and dependent on a Government announcement on preferred scheme. Re-planning being undertaken in line with SoS deferral of an announcement on preferred scheme to at least October 2016.</v>
          </cell>
          <cell r="AJ222" t="str">
            <v>Including recently agreed Accessibility upgrade work</v>
          </cell>
          <cell r="AK222" t="str">
            <v>Hendy Review. Once updated AFC available (end of GRIP 3) a decision can be taken on funding future works.</v>
          </cell>
          <cell r="AL222" t="str">
            <v>December 2019 Timetable change</v>
          </cell>
          <cell r="AM222" t="str">
            <v xml:space="preserve">Royal Assent for Phase 2b hybrid Bill targeted for 2022 </v>
          </cell>
          <cell r="AN222" t="str">
            <v>Date currently at risk. To be reviewed May 2016 post update of integrated delivery programme and VN17.</v>
          </cell>
          <cell r="AP222" t="str">
            <v>MML programme baseline definition approved at MML Programme Board.</v>
          </cell>
          <cell r="AQ222" t="str">
            <v>Progressing to plan, with some cost  challenges</v>
          </cell>
          <cell r="AT222" t="str">
            <v>HE migration has yet to be agreed because of changes to HE corporate organisation and structure. Discussions are on-going at this time.</v>
          </cell>
          <cell r="AU222" t="str">
            <v>Service uplift may take place for December 2018 timetable change.</v>
          </cell>
          <cell r="AW222" t="str">
            <v>The intital date provided for the milestone was an estimate hence slippage</v>
          </cell>
          <cell r="AX222" t="str">
            <v>*** Dates unchanged pending release of the NDG review and completion of appropriate impact assessment on the programme. ***Evaluation of pathfinders to be presented to the Programme Board in order to approve proceeding to next stage.</v>
          </cell>
          <cell r="AY222" t="str">
            <v>New entry - date relates to HMT sign off</v>
          </cell>
          <cell r="BA222" t="str">
            <v>Resourcing pressures.</v>
          </cell>
          <cell r="BG222" t="str">
            <v>New milestone include to reflect August replanning timetable / activity.  Include transition to long term hosting platform, resolution of outstanding reporting issues and processing of any beta development backlog</v>
          </cell>
          <cell r="BH222" t="str">
            <v xml:space="preserve">Due to the amended first patient treatment date this date has now been refreshed </v>
          </cell>
          <cell r="BK222" t="str">
            <v>Due to projected delay in migration to new platform, the programme will be seeking a temporary extension to the NHSmail 1 contract to cover the period until migration is complete.</v>
          </cell>
          <cell r="BL222" t="str">
            <v xml:space="preserve">The previously agreed baselined plan is no longer deliverable. A revised implementation approach has been agreed by the HSC on 26th of May 2016. Re-planning activities are under way. </v>
          </cell>
          <cell r="BM222" t="str">
            <v>Delays in recruitment and procurement</v>
          </cell>
          <cell r="BN222" t="str">
            <v>Commenced on time against new schedule.</v>
          </cell>
          <cell r="BR222" t="str">
            <v>Milestone complete</v>
          </cell>
          <cell r="BV222" t="str">
            <v>Complete</v>
          </cell>
          <cell r="BX222" t="str">
            <v>Complete</v>
          </cell>
          <cell r="CA222" t="str">
            <v>Overseas pilot to commence in August and be scaled up over the coming months</v>
          </cell>
          <cell r="CB222" t="str">
            <v>Due to contractor delays/errors</v>
          </cell>
          <cell r="CG222" t="str">
            <v>Complete the roll out of the Communications Data Assistant (CDA) and the data Dictionary (DD) has moved to 28/10/2016 as the delivery of the core build slipped by 3 weeks and the iterative build started later than planned. Agreement has also been reached with the supplier (BAE) to combine releases of Data Dictionary, ADM and Identity services with CDA replacment products to minimise the impact of deployment and testing.</v>
          </cell>
          <cell r="CI222" t="str">
            <v>Knock-on effect of extended Beta timescales and re-planning of project</v>
          </cell>
          <cell r="CJ222" t="str">
            <v>A  shortage of DevOps resources led to DevOps resources being transferred to support the Border Crossing pilot release in Southampton</v>
          </cell>
          <cell r="CK222" t="str">
            <v>The baseline reflect the last approved plan. A joint commercial position is yet to be agreed,  without which approval of the R1 programme plan (26/11/15) will not be provided.</v>
          </cell>
          <cell r="CP222" t="str">
            <v>Supplier took longer to rollout equipment to all sites and also approval issues with some landlords</v>
          </cell>
          <cell r="EC222" t="str">
            <v xml:space="preserve">This is the remaining key objective of the programme. SCA cass to become manadatory on the 01/2/2016 with all other cases becoming mandatory on the 01/04/2016. </v>
          </cell>
          <cell r="EF222" t="str">
            <v xml:space="preserve">Not significant - there was sufficient other accommodation across the prison estate to accommodate the delay in construction.  It then became an operational decision about when to start populating the houseblock. </v>
          </cell>
        </row>
        <row r="223">
          <cell r="C223" t="str">
            <v>LLC Register - Technical Go Live</v>
          </cell>
          <cell r="F223" t="str">
            <v>Transfer of NIMR staff to The Crick</v>
          </cell>
          <cell r="G223" t="str">
            <v>GCO Target Operating Model approved</v>
          </cell>
          <cell r="H223" t="str">
            <v>Wave 2 - Transition to Live complete</v>
          </cell>
          <cell r="J223" t="str">
            <v>Tranche 1 Delivery Commences</v>
          </cell>
          <cell r="K223" t="str">
            <v>ISSC1 - CNC Go-Live</v>
          </cell>
          <cell r="L223" t="str">
            <v>DWP SOP Go-live</v>
          </cell>
          <cell r="M223" t="str">
            <v>Property Activities Complete</v>
          </cell>
          <cell r="N223" t="str">
            <v>Print - MFD Transformation Complete</v>
          </cell>
          <cell r="O223" t="str">
            <v>Approach to Viewer Communications and Support agreed</v>
          </cell>
          <cell r="P223" t="str">
            <v>Blythe House Enabling Works</v>
          </cell>
          <cell r="R223" t="str">
            <v>73 Masts On Air with 1 MNO</v>
          </cell>
          <cell r="S223" t="str">
            <v>Phase 1 Open to public</v>
          </cell>
          <cell r="V223" t="str">
            <v>Submit Tender Evaluation Report for governance approval</v>
          </cell>
          <cell r="X223" t="str">
            <v>Supplier DCC User Mandate</v>
          </cell>
          <cell r="Y223" t="str">
            <v>Key Countryside Stewardship Minimum Credible Service capability delivered</v>
          </cell>
          <cell r="Z223" t="str">
            <v>Hosting - Service Commencement &amp; Incumbent Exit</v>
          </cell>
          <cell r="AA223" t="str">
            <v>Approval of Annual Plan 20/21</v>
          </cell>
          <cell r="AC223" t="str">
            <v>Nationwide roll-out of application to under 1 yr olds</v>
          </cell>
          <cell r="AD223" t="str">
            <v>100% PSBP1 Contracts Awarded</v>
          </cell>
          <cell r="AE223" t="str">
            <v>Batch 1 construction Complete</v>
          </cell>
          <cell r="AF223" t="str">
            <v>11 Air Services started</v>
          </cell>
          <cell r="AG223" t="str">
            <v>BN03- A1 Brampton I/C Complete</v>
          </cell>
          <cell r="AI223" t="str">
            <v>DCO Application Submitted</v>
          </cell>
          <cell r="AJ223" t="str">
            <v>Old Oak Common Depot Complete</v>
          </cell>
          <cell r="AK223" t="str">
            <v>East West Phase 2 GRIP 3 Completion - Option Selection</v>
          </cell>
          <cell r="AM223" t="str">
            <v xml:space="preserve"> - Phase 2b Start of Operation</v>
          </cell>
          <cell r="AN223" t="str">
            <v>First ECML Train Accepted</v>
          </cell>
          <cell r="AQ223" t="str">
            <v>Northern Hub: Delivery of Calder Valley Journey time reduction and Capacity; Liverpool Lime Street Capacity</v>
          </cell>
          <cell r="AV223" t="str">
            <v>London Bridge Station Works 
Complete</v>
          </cell>
          <cell r="AW223" t="str">
            <v xml:space="preserve">100,000 WGS sequenced </v>
          </cell>
          <cell r="AY223" t="str">
            <v xml:space="preserve">Decision on programme roll-out for 2018/19 onwards to inform next contract </v>
          </cell>
          <cell r="AZ223" t="str">
            <v>Contract end date (Lorenzo)</v>
          </cell>
          <cell r="BA223" t="str">
            <v>Changes to Summary Care Records Application ready for release</v>
          </cell>
          <cell r="BB223" t="str">
            <v>Full Business Case Approved by DH Capital Investment Branch - EPS Release 2</v>
          </cell>
          <cell r="BD223" t="str">
            <v>Transition Network Contract Signed</v>
          </cell>
          <cell r="BF223" t="str">
            <v>Achieve commissioner compliance by enabling commissiong data to be anonymised in context for all DSCROs</v>
          </cell>
          <cell r="BG223" t="str">
            <v>Stage 2 Discovery work complete</v>
          </cell>
          <cell r="BH223" t="str">
            <v>UCLH - Workforce Ready to Treat</v>
          </cell>
          <cell r="BK223" t="str">
            <v>NHSMail1 Extenstion</v>
          </cell>
          <cell r="BL223" t="str">
            <v>Contract AwardedMedical Services</v>
          </cell>
          <cell r="BM223" t="str">
            <v>Service standard public</v>
          </cell>
          <cell r="BN223" t="str">
            <v>end stage 1 design</v>
          </cell>
          <cell r="BO223" t="str">
            <v>Category Tower - ITT Issued (Tranche 1)</v>
          </cell>
          <cell r="BR223" t="str">
            <v>CMS Release 25c</v>
          </cell>
          <cell r="BS223" t="str">
            <v>50% HoTs agreed</v>
          </cell>
          <cell r="BT223" t="str">
            <v>FES Work Management Private Beta Go Live</v>
          </cell>
          <cell r="BV223" t="str">
            <v>NSP (PSCS) Detailed Design for April 16 Release complete</v>
          </cell>
          <cell r="BX223" t="str">
            <v>Transition Complete</v>
          </cell>
          <cell r="CA223" t="str">
            <v>Smart-Phones (Overseas deployment  complete)</v>
          </cell>
          <cell r="CB223" t="str">
            <v>Final internal moves in KCS</v>
          </cell>
          <cell r="CD223" t="str">
            <v>Formal End of Current ASPIRE Contracts</v>
          </cell>
          <cell r="CE223" t="str">
            <v>CDS Increment 7 Starts</v>
          </cell>
          <cell r="CG223" t="str">
            <v xml:space="preserve">Complete implementation of Application Program Interfaces (APIs) at all major CSPs to allow machine to machine communications. </v>
          </cell>
          <cell r="CJ223" t="str">
            <v>AFTC Post Alpha Release</v>
          </cell>
          <cell r="CK223" t="str">
            <v>GL R001(a) - Go Live of Barring (Basics Dormant)</v>
          </cell>
          <cell r="CN223" t="str">
            <v>DCJ - Family Route</v>
          </cell>
          <cell r="CO223" t="str">
            <v>Wave 2: To commence re-fit of Lunar and Apollo.</v>
          </cell>
          <cell r="CP223" t="str">
            <v>Thick Client Rollout commences</v>
          </cell>
          <cell r="DW223" t="str">
            <v xml:space="preserve">OJEUs published for Learning and Skills and Industries </v>
          </cell>
          <cell r="EC223" t="str">
            <v>Testing complete - Go Live 2</v>
          </cell>
          <cell r="ED223" t="str">
            <v>SI laid to Revers fee for 12mths &amp; cancel harmonisation fees</v>
          </cell>
          <cell r="EE223" t="str">
            <v>Gate 2A Phase 2 sites Complete</v>
          </cell>
          <cell r="EF223" t="str">
            <v>RESTRUCTURE - 1st Prisoner accepted: Peterborough New House Block</v>
          </cell>
          <cell r="EG223" t="str">
            <v>Contract award</v>
          </cell>
          <cell r="EI223" t="str">
            <v>Prove and scale IOR</v>
          </cell>
          <cell r="EJ223" t="str">
            <v>Census Order           (E &amp;W)          Approvals</v>
          </cell>
        </row>
        <row r="224">
          <cell r="C224">
            <v>43038</v>
          </cell>
          <cell r="F224">
            <v>42095</v>
          </cell>
          <cell r="G224">
            <v>42643</v>
          </cell>
          <cell r="H224">
            <v>42916</v>
          </cell>
          <cell r="J224">
            <v>42917</v>
          </cell>
          <cell r="K224">
            <v>41821</v>
          </cell>
          <cell r="L224">
            <v>42464</v>
          </cell>
          <cell r="M224">
            <v>42740</v>
          </cell>
          <cell r="N224">
            <v>42401</v>
          </cell>
          <cell r="O224">
            <v>42735</v>
          </cell>
          <cell r="P224">
            <v>43646</v>
          </cell>
          <cell r="R224">
            <v>42582</v>
          </cell>
          <cell r="S224">
            <v>41091</v>
          </cell>
          <cell r="V224">
            <v>41593</v>
          </cell>
          <cell r="X224">
            <v>43008</v>
          </cell>
          <cell r="Y224">
            <v>42613</v>
          </cell>
          <cell r="Z224">
            <v>43136</v>
          </cell>
          <cell r="AA224">
            <v>43862</v>
          </cell>
          <cell r="AC224">
            <v>42781</v>
          </cell>
          <cell r="AD224">
            <v>43394</v>
          </cell>
          <cell r="AE224">
            <v>42580</v>
          </cell>
          <cell r="AF224">
            <v>42427</v>
          </cell>
          <cell r="AG224">
            <v>43185</v>
          </cell>
          <cell r="AI224">
            <v>43373</v>
          </cell>
          <cell r="AJ224">
            <v>42795</v>
          </cell>
          <cell r="AK224">
            <v>42613</v>
          </cell>
          <cell r="AM224">
            <v>48944</v>
          </cell>
          <cell r="AN224">
            <v>43335</v>
          </cell>
          <cell r="AQ224">
            <v>43465</v>
          </cell>
          <cell r="AV224">
            <v>43221</v>
          </cell>
          <cell r="AW224">
            <v>43100</v>
          </cell>
          <cell r="AZ224">
            <v>44749</v>
          </cell>
          <cell r="BA224">
            <v>42537</v>
          </cell>
          <cell r="BB224">
            <v>39580</v>
          </cell>
          <cell r="BD224">
            <v>42755</v>
          </cell>
          <cell r="BF224">
            <v>42825</v>
          </cell>
          <cell r="BG224">
            <v>42551</v>
          </cell>
          <cell r="BH224">
            <v>43524</v>
          </cell>
          <cell r="BK224">
            <v>42552</v>
          </cell>
          <cell r="BL224">
            <v>42767</v>
          </cell>
          <cell r="BM224">
            <v>42825</v>
          </cell>
          <cell r="BN224">
            <v>41726</v>
          </cell>
          <cell r="BO224">
            <v>42704</v>
          </cell>
          <cell r="BR224">
            <v>42429</v>
          </cell>
          <cell r="BS224">
            <v>42552</v>
          </cell>
          <cell r="BT224">
            <v>42751</v>
          </cell>
          <cell r="BV224">
            <v>42349</v>
          </cell>
          <cell r="BX224">
            <v>43373</v>
          </cell>
          <cell r="CA224">
            <v>42887</v>
          </cell>
          <cell r="CB224">
            <v>42310</v>
          </cell>
          <cell r="CD224">
            <v>42741</v>
          </cell>
          <cell r="CE224">
            <v>42873</v>
          </cell>
          <cell r="CG224">
            <v>42825</v>
          </cell>
          <cell r="CJ224">
            <v>42460</v>
          </cell>
          <cell r="CK224">
            <v>42355</v>
          </cell>
          <cell r="CN224">
            <v>42308</v>
          </cell>
          <cell r="CO224">
            <v>42704</v>
          </cell>
          <cell r="CP224">
            <v>42570</v>
          </cell>
          <cell r="DW224">
            <v>42450</v>
          </cell>
          <cell r="EC224">
            <v>41204</v>
          </cell>
          <cell r="ED224">
            <v>42439</v>
          </cell>
          <cell r="EE224">
            <v>42257</v>
          </cell>
          <cell r="EF224">
            <v>41927</v>
          </cell>
          <cell r="EG224">
            <v>42200</v>
          </cell>
          <cell r="EI224">
            <v>43555</v>
          </cell>
          <cell r="EJ224">
            <v>43644</v>
          </cell>
        </row>
        <row r="225">
          <cell r="C225">
            <v>42965</v>
          </cell>
          <cell r="V225">
            <v>41708</v>
          </cell>
          <cell r="AJ225">
            <v>43160</v>
          </cell>
          <cell r="AK225">
            <v>42735</v>
          </cell>
          <cell r="AV225">
            <v>43101</v>
          </cell>
          <cell r="AY225">
            <v>42531</v>
          </cell>
          <cell r="BA225">
            <v>42608</v>
          </cell>
          <cell r="CJ225">
            <v>42735</v>
          </cell>
          <cell r="CN225">
            <v>42510</v>
          </cell>
          <cell r="CP225">
            <v>42736</v>
          </cell>
        </row>
        <row r="226">
          <cell r="C226">
            <v>42947</v>
          </cell>
          <cell r="F226">
            <v>42095</v>
          </cell>
          <cell r="G226">
            <v>42643</v>
          </cell>
          <cell r="H226">
            <v>42916</v>
          </cell>
          <cell r="J226">
            <v>42917</v>
          </cell>
          <cell r="K226">
            <v>41821</v>
          </cell>
          <cell r="L226">
            <v>42885</v>
          </cell>
          <cell r="M226">
            <v>42740</v>
          </cell>
          <cell r="N226">
            <v>42555</v>
          </cell>
          <cell r="O226">
            <v>42735</v>
          </cell>
          <cell r="P226">
            <v>43646</v>
          </cell>
          <cell r="R226">
            <v>42582</v>
          </cell>
          <cell r="S226">
            <v>41108</v>
          </cell>
          <cell r="V226">
            <v>41704</v>
          </cell>
          <cell r="X226">
            <v>43008</v>
          </cell>
          <cell r="Y226">
            <v>42739</v>
          </cell>
          <cell r="Z226">
            <v>43136</v>
          </cell>
          <cell r="AA226">
            <v>43862</v>
          </cell>
          <cell r="AC226">
            <v>42781</v>
          </cell>
          <cell r="AD226">
            <v>43394</v>
          </cell>
          <cell r="AE226">
            <v>42684</v>
          </cell>
          <cell r="AF226">
            <v>42427</v>
          </cell>
          <cell r="AG226">
            <v>43185</v>
          </cell>
          <cell r="AJ226">
            <v>43160</v>
          </cell>
          <cell r="AK226">
            <v>42735</v>
          </cell>
          <cell r="AM226">
            <v>48944</v>
          </cell>
          <cell r="AN226">
            <v>43335</v>
          </cell>
          <cell r="AQ226">
            <v>43465</v>
          </cell>
          <cell r="AV226">
            <v>43101</v>
          </cell>
          <cell r="AW226">
            <v>43100</v>
          </cell>
          <cell r="AY226">
            <v>42531</v>
          </cell>
          <cell r="AZ226">
            <v>44749</v>
          </cell>
          <cell r="BA226">
            <v>42608</v>
          </cell>
          <cell r="BB226">
            <v>39580</v>
          </cell>
          <cell r="BD226">
            <v>42769</v>
          </cell>
          <cell r="BF226">
            <v>42825</v>
          </cell>
          <cell r="BG226">
            <v>42551</v>
          </cell>
          <cell r="BH226">
            <v>43524</v>
          </cell>
          <cell r="BK226">
            <v>42552</v>
          </cell>
          <cell r="BL226">
            <v>42767</v>
          </cell>
          <cell r="BM226">
            <v>42825</v>
          </cell>
          <cell r="BN226">
            <v>41820</v>
          </cell>
          <cell r="BO226">
            <v>42704</v>
          </cell>
          <cell r="BR226">
            <v>42429</v>
          </cell>
          <cell r="BS226">
            <v>42552</v>
          </cell>
          <cell r="BT226">
            <v>42751</v>
          </cell>
          <cell r="BV226">
            <v>42349</v>
          </cell>
          <cell r="BX226">
            <v>43373</v>
          </cell>
          <cell r="CA226">
            <v>42887</v>
          </cell>
          <cell r="CB226">
            <v>42582</v>
          </cell>
          <cell r="CD226">
            <v>42741</v>
          </cell>
          <cell r="CE226">
            <v>42873</v>
          </cell>
          <cell r="CG226">
            <v>42825</v>
          </cell>
          <cell r="CJ226">
            <v>42735</v>
          </cell>
          <cell r="CK226">
            <v>42636</v>
          </cell>
          <cell r="CN226">
            <v>42466</v>
          </cell>
          <cell r="CO226">
            <v>42704</v>
          </cell>
          <cell r="CP226">
            <v>42736</v>
          </cell>
          <cell r="DW226">
            <v>42450</v>
          </cell>
          <cell r="EC226">
            <v>41455</v>
          </cell>
          <cell r="ED226">
            <v>42439</v>
          </cell>
          <cell r="EE226">
            <v>42257</v>
          </cell>
          <cell r="EF226">
            <v>42030</v>
          </cell>
          <cell r="EG226">
            <v>42200</v>
          </cell>
          <cell r="EI226">
            <v>43555</v>
          </cell>
          <cell r="EJ226">
            <v>43644</v>
          </cell>
        </row>
        <row r="227">
          <cell r="C227" t="str">
            <v>Project</v>
          </cell>
          <cell r="F227" t="str">
            <v>Other</v>
          </cell>
          <cell r="G227" t="str">
            <v>Project</v>
          </cell>
          <cell r="H227" t="str">
            <v>Project</v>
          </cell>
          <cell r="J227" t="str">
            <v>Project</v>
          </cell>
          <cell r="K227" t="str">
            <v>Project</v>
          </cell>
          <cell r="L227" t="str">
            <v>Project</v>
          </cell>
          <cell r="M227" t="str">
            <v>Project</v>
          </cell>
          <cell r="O227" t="str">
            <v>Project</v>
          </cell>
          <cell r="P227" t="str">
            <v>Project</v>
          </cell>
          <cell r="R227" t="str">
            <v>Project</v>
          </cell>
          <cell r="S227" t="str">
            <v>Project</v>
          </cell>
          <cell r="V227" t="str">
            <v>Procurement</v>
          </cell>
          <cell r="X227" t="str">
            <v>Project</v>
          </cell>
          <cell r="Y227" t="str">
            <v>Project</v>
          </cell>
          <cell r="Z227" t="str">
            <v>Project</v>
          </cell>
          <cell r="AA227" t="str">
            <v>Project</v>
          </cell>
          <cell r="AC227" t="str">
            <v>Project</v>
          </cell>
          <cell r="AD227" t="str">
            <v>Project</v>
          </cell>
          <cell r="AF227" t="str">
            <v>Project</v>
          </cell>
          <cell r="AG227" t="str">
            <v>Project</v>
          </cell>
          <cell r="AI227" t="str">
            <v>Project</v>
          </cell>
          <cell r="AJ227" t="str">
            <v>Project</v>
          </cell>
          <cell r="AK227" t="str">
            <v>Project</v>
          </cell>
          <cell r="AM227" t="str">
            <v>Project</v>
          </cell>
          <cell r="AN227" t="str">
            <v>Project</v>
          </cell>
          <cell r="AQ227" t="str">
            <v>Project</v>
          </cell>
          <cell r="AV227" t="str">
            <v>Project</v>
          </cell>
          <cell r="AY227" t="str">
            <v>Project</v>
          </cell>
          <cell r="AZ227" t="str">
            <v xml:space="preserve">Other </v>
          </cell>
          <cell r="BA227" t="str">
            <v>Project</v>
          </cell>
          <cell r="BB227" t="str">
            <v>Approval - Departmental</v>
          </cell>
          <cell r="BD227" t="str">
            <v>Approval - HMT Other</v>
          </cell>
          <cell r="BF227" t="str">
            <v>Project</v>
          </cell>
          <cell r="BG227" t="str">
            <v>Project</v>
          </cell>
          <cell r="BH227" t="str">
            <v>Project</v>
          </cell>
          <cell r="BK227" t="str">
            <v>Project</v>
          </cell>
          <cell r="BL227" t="str">
            <v>Procurement</v>
          </cell>
          <cell r="BM227" t="str">
            <v>Project</v>
          </cell>
          <cell r="BN227" t="str">
            <v>Project</v>
          </cell>
          <cell r="BO227" t="str">
            <v>Procurement</v>
          </cell>
          <cell r="BR227" t="str">
            <v>Project</v>
          </cell>
          <cell r="BS227" t="str">
            <v>Project</v>
          </cell>
          <cell r="BT227" t="str">
            <v>Project</v>
          </cell>
          <cell r="BV227" t="str">
            <v>Project</v>
          </cell>
          <cell r="BX227" t="str">
            <v>Project</v>
          </cell>
          <cell r="CA227" t="str">
            <v>Project</v>
          </cell>
          <cell r="CB227" t="str">
            <v>Project</v>
          </cell>
          <cell r="CD227" t="str">
            <v>Project</v>
          </cell>
          <cell r="CE227" t="str">
            <v xml:space="preserve">Other </v>
          </cell>
          <cell r="CG227" t="str">
            <v>Project</v>
          </cell>
          <cell r="CJ227" t="str">
            <v>Project</v>
          </cell>
          <cell r="CK227" t="str">
            <v>Approval - Departmental</v>
          </cell>
          <cell r="CN227" t="str">
            <v>Project</v>
          </cell>
          <cell r="CO227" t="str">
            <v>Project</v>
          </cell>
          <cell r="CP227" t="str">
            <v>Project</v>
          </cell>
          <cell r="DW227" t="str">
            <v>Project</v>
          </cell>
          <cell r="EC227" t="str">
            <v>Project</v>
          </cell>
          <cell r="EE227" t="str">
            <v>Project</v>
          </cell>
          <cell r="EF227" t="str">
            <v>Project</v>
          </cell>
          <cell r="EG227" t="str">
            <v>Procurement</v>
          </cell>
          <cell r="EI227" t="str">
            <v>Project</v>
          </cell>
          <cell r="EJ227" t="str">
            <v>Project</v>
          </cell>
        </row>
        <row r="228">
          <cell r="C228" t="str">
            <v>Brought slightly forward in Q1 2016.  This reflects the date that the GDS assessment of the Beta version of the register is due to be approved.</v>
          </cell>
          <cell r="G228" t="str">
            <v>New milestone added in Q1 15/16 return</v>
          </cell>
          <cell r="K228" t="str">
            <v xml:space="preserve">CNC have notified arvato and CO of their intention to exit the ISSC1 Programme. Commercial negotiations are on-going. </v>
          </cell>
          <cell r="L228" t="str">
            <v>DWP SOP go-live scheduled for 30/05/17</v>
          </cell>
          <cell r="Y228" t="str">
            <v>The last tranche of this capability is now delivered in Release 10 (previously Release 7) due to re-prioritisation during Q1</v>
          </cell>
          <cell r="AA228" t="str">
            <v>Approval of 6th Annual Plan by the Thames Estuary Board.</v>
          </cell>
          <cell r="AD228" t="str">
            <v>As it is a rolling programme of individual projects, each project has an independent review and approval by the PSBP Head of Assuance and Approvals. Therefore dates have been provided for the overall programme at various phases and percentage intervalsDates for theses milestones have been treated as baseline as these align to the new milestones agreed as part of the Performance Framework with IPA.</v>
          </cell>
          <cell r="AI228" t="str">
            <v xml:space="preserve">Dates range from Sep 2018 to Mar 2020 depending on scheme.  These dates are tentative, and dependent on a Government announcement on preferred location. </v>
          </cell>
          <cell r="AJ228" t="str">
            <v xml:space="preserve">Stage 1 and stage 2 of the Old Oak Common depot is complete.
Previously, we reported on the opening of the depot (stage 1 - 01/03/2017) but to ensure consistency with other reporting we now are reporting on the completion of the depot (stage 2 - 01/03/2018). </v>
          </cell>
          <cell r="AK228" t="str">
            <v>Hendy Review</v>
          </cell>
          <cell r="AM228" t="str">
            <v>Phase 2b (Crewe to Manchester/Birmingham to Leeds) Start of Operation date TBC.</v>
          </cell>
          <cell r="AQ228" t="str">
            <v>Progressing to plan</v>
          </cell>
          <cell r="AW228" t="str">
            <v xml:space="preserve">Agreement reached by SRO and Ministers that the timeline for the project should be reprofiled to achieve the target of 100,000 WGS. The details are still to be confirmed. </v>
          </cell>
          <cell r="AY228" t="str">
            <v>New entry - date relates to Ministerial sign off of policy</v>
          </cell>
          <cell r="BA228" t="str">
            <v>Delay in delivery to enable user feedback to be incorporated into the application.</v>
          </cell>
          <cell r="BG228" t="str">
            <v>Iniitial phase of stage 2 discovery activities</v>
          </cell>
          <cell r="BH228" t="str">
            <v>Pending confirmation with the Trust</v>
          </cell>
          <cell r="BK228" t="str">
            <v>Extension of current NHSmail1 contract to cover the period of transition</v>
          </cell>
          <cell r="BL228" t="str">
            <v xml:space="preserve">The previously agreed baselined plan is no longer deliverable. A revised implementation approach has been agreed by the HSC on 26th of May 2016. Re-planning activities are under way. </v>
          </cell>
          <cell r="BN228" t="str">
            <v>Completed on time against revised schedule. Detailed planning with design partners led to agreement on a 44 week design period for Stages 0 and 1. Design completed at end June, cost reports finalised in mid July</v>
          </cell>
          <cell r="BR228" t="str">
            <v>Milestone complete</v>
          </cell>
          <cell r="BS228" t="str">
            <v>missed but the programme is reviewing and re-planning mitigation actio</v>
          </cell>
          <cell r="BV228" t="str">
            <v>Complete</v>
          </cell>
          <cell r="CB228" t="str">
            <v>Due to contractor delays/errors</v>
          </cell>
          <cell r="CJ228" t="str">
            <v>A  shortage of DevOps resources led to DevOps resources being transferred to support the Border Crossing pilot release in Southampton</v>
          </cell>
          <cell r="CK228" t="str">
            <v>The baseline reflect the last approved plan. A joint commercial position is yet to be agreed,  without which approval of the R1 programme plan (26/11/15) will not be provided.</v>
          </cell>
          <cell r="CP228" t="str">
            <v>Procurement framework timescales and requirements documentation longer than intially estinmated</v>
          </cell>
          <cell r="EC228" t="str">
            <v>Legal aid is inherently complicated, making the technical landscape challenging.</v>
          </cell>
          <cell r="EF228" t="str">
            <v xml:space="preserve">Not significant - It was more important to have the additional capacity available rather than the operational decision of when to accept/accommodate the first prisoner in the house block.  </v>
          </cell>
        </row>
        <row r="229">
          <cell r="C229" t="str">
            <v>Complete Phase 1 migration</v>
          </cell>
          <cell r="F229" t="str">
            <v>Commence Occupation of Crick building</v>
          </cell>
          <cell r="G229" t="str">
            <v>GCO Soft Launch</v>
          </cell>
          <cell r="H229" t="str">
            <v>Release 3   - Ready for Service</v>
          </cell>
          <cell r="J229" t="str">
            <v>Tranche 2 Delivery Commences</v>
          </cell>
          <cell r="K229" t="str">
            <v>ISSC1 - HMT Go-Live</v>
          </cell>
          <cell r="L229" t="str">
            <v>EA Exit Post Go Live Support</v>
          </cell>
          <cell r="M229" t="str">
            <v>Financial Set-up activities complete</v>
          </cell>
          <cell r="O229" t="str">
            <v>Clearance Plan Review point</v>
          </cell>
          <cell r="P229" t="str">
            <v>V&amp;A Three Mills Site Acquisition</v>
          </cell>
          <cell r="R229" t="str">
            <v>Gateway 5</v>
          </cell>
          <cell r="S229" t="str">
            <v>Project Assessment Review</v>
          </cell>
          <cell r="V229" t="str">
            <v>Submit Transition &amp; Contract Finalisation Report (TCFR) including FBC for formal governance approval</v>
          </cell>
          <cell r="X229" t="str">
            <v>SMETS 1 End date</v>
          </cell>
          <cell r="Y229" t="str">
            <v>System ready for Pillar 2 Countryside Stewardship agri-environmental scheme payments</v>
          </cell>
          <cell r="Z229" t="str">
            <v>End User Service Requirements Complete</v>
          </cell>
          <cell r="AA229" t="str">
            <v>Environment Agency Performance Review</v>
          </cell>
          <cell r="AC229" t="str">
            <v>Nationwide roll-out of application to under 2 yr olds</v>
          </cell>
          <cell r="AD229" t="str">
            <v>25% PSBP1 Schools Handed Over</v>
          </cell>
          <cell r="AE229" t="str">
            <v>Batch 2 construction complete</v>
          </cell>
          <cell r="AF229" t="str">
            <v>12 Understand Meteorological issues</v>
          </cell>
          <cell r="AG229" t="str">
            <v>A1 on new allignment</v>
          </cell>
          <cell r="AI229" t="str">
            <v>SoS DCO Approval</v>
          </cell>
          <cell r="AJ229" t="str">
            <v>Stage 3</v>
          </cell>
          <cell r="AK229" t="str">
            <v>East West Phase 2 TWAO submission</v>
          </cell>
          <cell r="AM229" t="str">
            <v xml:space="preserve"> - Full Rolling Stock &amp; Depots Strategy approved by Sec of State</v>
          </cell>
          <cell r="AN229" t="str">
            <v>New Rolling stock into service</v>
          </cell>
          <cell r="AQ229" t="str">
            <v>Northern Hub: Subject to TWAO/planning decisions: remaining elements of Northern Hub</v>
          </cell>
          <cell r="AV229" t="str">
            <v>Thameslink 20tph Peak Timetable</v>
          </cell>
          <cell r="AY229" t="str">
            <v>OBC approval for 2018 onwards - HMT</v>
          </cell>
          <cell r="BA229" t="str">
            <v xml:space="preserve">Final Report on Evaluation produced </v>
          </cell>
          <cell r="BB229" t="str">
            <v>EPS Release 1 FOT Complete (phase 1)</v>
          </cell>
          <cell r="BD229" t="str">
            <v>N3 Contract End Date</v>
          </cell>
          <cell r="BF229" t="str">
            <v>Procurement of hardware</v>
          </cell>
          <cell r="BG229" t="str">
            <v>Phase 2 Service RFO</v>
          </cell>
          <cell r="BH229" t="str">
            <v>UCLH - 2 Treatment Rooms Accepted</v>
          </cell>
          <cell r="BK229" t="str">
            <v>Project Closure - NHSMail1</v>
          </cell>
          <cell r="BL229" t="str">
            <v>Contract End</v>
          </cell>
          <cell r="BM229" t="str">
            <v>NHS.UK live</v>
          </cell>
          <cell r="BN229" t="str">
            <v>start stage 2 design</v>
          </cell>
          <cell r="BO229" t="str">
            <v>Category Tower - Contract Award (Tranche 1)</v>
          </cell>
          <cell r="BR229" t="str">
            <v>Seg 1-5 Case closure end</v>
          </cell>
          <cell r="BT229" t="str">
            <v>FES Work Management Public Beta Go Live</v>
          </cell>
          <cell r="BV229" t="str">
            <v>NSP (PSCS) Build Jan 16 completes</v>
          </cell>
          <cell r="BX229" t="str">
            <v>Managed Migration (JSA/IB/HB) Commences</v>
          </cell>
          <cell r="CA229" t="str">
            <v>UKHQ (MFDs): full solution roll out</v>
          </cell>
          <cell r="CE229" t="str">
            <v>CDS Integration and Internal Test Finishes</v>
          </cell>
          <cell r="CG229" t="str">
            <v xml:space="preserve">Sustainment Governance boards have been established </v>
          </cell>
          <cell r="CN229" t="str">
            <v>Biographic Matching Released</v>
          </cell>
          <cell r="CO229" t="str">
            <v>Wave 2: Complete re-fit and move of identified 2MS staff to Lunar, Apollo and Globe House.</v>
          </cell>
          <cell r="CP229" t="str">
            <v>Service Desk transitioned to new Service Provider</v>
          </cell>
          <cell r="DW229" t="str">
            <v xml:space="preserve">Handover of the Support Building </v>
          </cell>
          <cell r="EC229" t="str">
            <v>Commence IDP Implementation (Pilot) - Phase 2: New Cases, CCMS, EDRMS, OPA</v>
          </cell>
          <cell r="ED229" t="str">
            <v>Complete Rota publications</v>
          </cell>
          <cell r="EE229" t="str">
            <v>Gate 2B All other sites Complete</v>
          </cell>
          <cell r="EF229" t="str">
            <v>RESTRUCTURE - 1st Prisoner accepted: Thameside New House Block</v>
          </cell>
          <cell r="EG229" t="str">
            <v>Mobilisation complete</v>
          </cell>
          <cell r="EI229" t="str">
            <v>Rationalise existing IT estate to 250 applications</v>
          </cell>
          <cell r="EJ229" t="str">
            <v>Census Regs (Eng) laid before Parliament</v>
          </cell>
        </row>
        <row r="230">
          <cell r="C230">
            <v>43097</v>
          </cell>
          <cell r="F230">
            <v>42185</v>
          </cell>
          <cell r="G230">
            <v>42643</v>
          </cell>
          <cell r="H230">
            <v>42916</v>
          </cell>
          <cell r="J230">
            <v>43101</v>
          </cell>
          <cell r="K230">
            <v>41946</v>
          </cell>
          <cell r="L230">
            <v>41976</v>
          </cell>
          <cell r="M230">
            <v>42740</v>
          </cell>
          <cell r="O230">
            <v>42978</v>
          </cell>
          <cell r="P230">
            <v>42734</v>
          </cell>
          <cell r="R230">
            <v>42548</v>
          </cell>
          <cell r="S230">
            <v>41287</v>
          </cell>
          <cell r="V230">
            <v>41792</v>
          </cell>
          <cell r="X230">
            <v>43039</v>
          </cell>
          <cell r="Y230">
            <v>42659</v>
          </cell>
          <cell r="Z230">
            <v>42769</v>
          </cell>
          <cell r="AA230">
            <v>44136</v>
          </cell>
          <cell r="AC230">
            <v>42809</v>
          </cell>
          <cell r="AD230">
            <v>42310</v>
          </cell>
          <cell r="AE230">
            <v>42583</v>
          </cell>
          <cell r="AF230">
            <v>42613</v>
          </cell>
          <cell r="AG230">
            <v>43353</v>
          </cell>
          <cell r="AI230">
            <v>43861</v>
          </cell>
          <cell r="AJ230">
            <v>43435</v>
          </cell>
          <cell r="AM230">
            <v>42661</v>
          </cell>
          <cell r="AN230">
            <v>43867</v>
          </cell>
          <cell r="AV230">
            <v>43221</v>
          </cell>
          <cell r="AY230">
            <v>42610</v>
          </cell>
          <cell r="BA230">
            <v>42307</v>
          </cell>
          <cell r="BB230">
            <v>39722</v>
          </cell>
          <cell r="BD230">
            <v>42825</v>
          </cell>
          <cell r="BF230">
            <v>42794</v>
          </cell>
          <cell r="BG230">
            <v>42855</v>
          </cell>
          <cell r="BH230">
            <v>43555</v>
          </cell>
          <cell r="BK230">
            <v>41961</v>
          </cell>
          <cell r="BL230">
            <v>42938</v>
          </cell>
          <cell r="BM230">
            <v>43008</v>
          </cell>
          <cell r="BN230">
            <v>42005</v>
          </cell>
          <cell r="BO230">
            <v>42916</v>
          </cell>
          <cell r="BR230">
            <v>43080</v>
          </cell>
          <cell r="BT230">
            <v>42856</v>
          </cell>
          <cell r="BV230">
            <v>42335</v>
          </cell>
          <cell r="BX230">
            <v>43647</v>
          </cell>
          <cell r="CA230">
            <v>42794</v>
          </cell>
          <cell r="CE230">
            <v>42947</v>
          </cell>
          <cell r="CG230">
            <v>42643</v>
          </cell>
          <cell r="CN230">
            <v>42582</v>
          </cell>
          <cell r="CO230">
            <v>42947</v>
          </cell>
          <cell r="CP230">
            <v>42675</v>
          </cell>
          <cell r="DW230">
            <v>42594</v>
          </cell>
          <cell r="EC230">
            <v>41210</v>
          </cell>
          <cell r="ED230">
            <v>42430</v>
          </cell>
          <cell r="EE230">
            <v>42517</v>
          </cell>
          <cell r="EF230">
            <v>41958</v>
          </cell>
          <cell r="EG230">
            <v>42481</v>
          </cell>
          <cell r="EI230">
            <v>43555</v>
          </cell>
          <cell r="EJ230">
            <v>43738</v>
          </cell>
        </row>
        <row r="231">
          <cell r="C231">
            <v>43278</v>
          </cell>
          <cell r="V231">
            <v>41841</v>
          </cell>
          <cell r="Y231">
            <v>42586</v>
          </cell>
          <cell r="AJ231">
            <v>43465</v>
          </cell>
          <cell r="AK231">
            <v>42795</v>
          </cell>
          <cell r="BA231">
            <v>42582</v>
          </cell>
          <cell r="BK231">
            <v>42643</v>
          </cell>
          <cell r="BN231">
            <v>42522</v>
          </cell>
          <cell r="CN231">
            <v>42674</v>
          </cell>
        </row>
        <row r="232">
          <cell r="C232">
            <v>43325</v>
          </cell>
          <cell r="F232">
            <v>42551</v>
          </cell>
          <cell r="G232">
            <v>42674</v>
          </cell>
          <cell r="H232">
            <v>42993</v>
          </cell>
          <cell r="J232">
            <v>43101</v>
          </cell>
          <cell r="K232">
            <v>42461</v>
          </cell>
          <cell r="L232">
            <v>42594</v>
          </cell>
          <cell r="M232">
            <v>42740</v>
          </cell>
          <cell r="O232">
            <v>42978</v>
          </cell>
          <cell r="P232">
            <v>42734</v>
          </cell>
          <cell r="R232">
            <v>42548</v>
          </cell>
          <cell r="S232">
            <v>42303</v>
          </cell>
          <cell r="V232">
            <v>41780</v>
          </cell>
          <cell r="X232">
            <v>43039</v>
          </cell>
          <cell r="Y232">
            <v>42642</v>
          </cell>
          <cell r="Z232">
            <v>42766</v>
          </cell>
          <cell r="AA232">
            <v>44136</v>
          </cell>
          <cell r="AC232">
            <v>42809</v>
          </cell>
          <cell r="AD232">
            <v>42310</v>
          </cell>
          <cell r="AE232">
            <v>42612</v>
          </cell>
          <cell r="AF232">
            <v>42613</v>
          </cell>
          <cell r="AG232">
            <v>43353</v>
          </cell>
          <cell r="AJ232">
            <v>43465</v>
          </cell>
          <cell r="AK232">
            <v>42795</v>
          </cell>
          <cell r="AM232">
            <v>42661</v>
          </cell>
          <cell r="AN232">
            <v>43867</v>
          </cell>
          <cell r="AV232">
            <v>43233</v>
          </cell>
          <cell r="AY232">
            <v>42610</v>
          </cell>
          <cell r="BA232">
            <v>42582</v>
          </cell>
          <cell r="BB232">
            <v>39722</v>
          </cell>
          <cell r="BD232">
            <v>42825</v>
          </cell>
          <cell r="BF232">
            <v>42794</v>
          </cell>
          <cell r="BG232">
            <v>42855</v>
          </cell>
          <cell r="BH232">
            <v>43616</v>
          </cell>
          <cell r="BK232">
            <v>42734</v>
          </cell>
          <cell r="BL232">
            <v>42938</v>
          </cell>
          <cell r="BM232">
            <v>43070</v>
          </cell>
          <cell r="BN232">
            <v>42522</v>
          </cell>
          <cell r="BO232">
            <v>42916</v>
          </cell>
          <cell r="BR232">
            <v>43080</v>
          </cell>
          <cell r="BT232">
            <v>42856</v>
          </cell>
          <cell r="BV232">
            <v>42335</v>
          </cell>
          <cell r="BX232">
            <v>43647</v>
          </cell>
          <cell r="CA232">
            <v>42794</v>
          </cell>
          <cell r="CE232">
            <v>42947</v>
          </cell>
          <cell r="CG232">
            <v>42643</v>
          </cell>
          <cell r="CN232">
            <v>42766</v>
          </cell>
          <cell r="CO232">
            <v>42947</v>
          </cell>
          <cell r="CP232">
            <v>42675</v>
          </cell>
          <cell r="DW232">
            <v>42594</v>
          </cell>
          <cell r="EC232">
            <v>41241</v>
          </cell>
          <cell r="ED232">
            <v>42447</v>
          </cell>
          <cell r="EE232">
            <v>42517</v>
          </cell>
          <cell r="EF232">
            <v>42124</v>
          </cell>
          <cell r="EG232">
            <v>42481</v>
          </cell>
          <cell r="EI232">
            <v>43555</v>
          </cell>
          <cell r="EJ232">
            <v>43738</v>
          </cell>
        </row>
        <row r="233">
          <cell r="C233" t="str">
            <v>Project</v>
          </cell>
          <cell r="F233" t="str">
            <v>Project</v>
          </cell>
          <cell r="G233" t="str">
            <v>Project</v>
          </cell>
          <cell r="H233" t="str">
            <v>Project</v>
          </cell>
          <cell r="J233" t="str">
            <v>Project</v>
          </cell>
          <cell r="K233" t="str">
            <v>Project</v>
          </cell>
          <cell r="L233" t="str">
            <v>Project</v>
          </cell>
          <cell r="M233" t="str">
            <v>Project</v>
          </cell>
          <cell r="O233" t="str">
            <v xml:space="preserve">Other </v>
          </cell>
          <cell r="P233" t="str">
            <v>Project</v>
          </cell>
          <cell r="R233" t="str">
            <v>Assurance - MPA other</v>
          </cell>
          <cell r="S233" t="str">
            <v>Assurance - MPA Gate 4</v>
          </cell>
          <cell r="V233" t="str">
            <v>Procurement</v>
          </cell>
          <cell r="X233" t="str">
            <v>Project</v>
          </cell>
          <cell r="Y233" t="str">
            <v>Project</v>
          </cell>
          <cell r="Z233" t="str">
            <v>Project</v>
          </cell>
          <cell r="AA233" t="str">
            <v>Project</v>
          </cell>
          <cell r="AC233" t="str">
            <v>Project</v>
          </cell>
          <cell r="AD233" t="str">
            <v>Project</v>
          </cell>
          <cell r="AF233" t="str">
            <v>Project</v>
          </cell>
          <cell r="AG233" t="str">
            <v>Project</v>
          </cell>
          <cell r="AI233" t="str">
            <v>Project</v>
          </cell>
          <cell r="AJ233" t="str">
            <v>Project</v>
          </cell>
          <cell r="AK233" t="str">
            <v>Project</v>
          </cell>
          <cell r="AM233" t="str">
            <v>Project</v>
          </cell>
          <cell r="AN233" t="str">
            <v>Project</v>
          </cell>
          <cell r="AQ233" t="str">
            <v>Project</v>
          </cell>
          <cell r="AV233" t="str">
            <v>Project</v>
          </cell>
          <cell r="AY233" t="str">
            <v>Procurement</v>
          </cell>
          <cell r="BA233" t="str">
            <v>Project</v>
          </cell>
          <cell r="BB233" t="str">
            <v>Project</v>
          </cell>
          <cell r="BD233" t="str">
            <v xml:space="preserve">Other </v>
          </cell>
          <cell r="BF233" t="str">
            <v>Procurement</v>
          </cell>
          <cell r="BG233" t="str">
            <v>Project</v>
          </cell>
          <cell r="BH233" t="str">
            <v>Project</v>
          </cell>
          <cell r="BK233" t="str">
            <v>Project</v>
          </cell>
          <cell r="BL233" t="str">
            <v>Procurement</v>
          </cell>
          <cell r="BM233" t="str">
            <v>Project</v>
          </cell>
          <cell r="BN233" t="str">
            <v>Project</v>
          </cell>
          <cell r="BO233" t="str">
            <v>Procurement</v>
          </cell>
          <cell r="BR233" t="str">
            <v>Project</v>
          </cell>
          <cell r="BT233" t="str">
            <v>Project</v>
          </cell>
          <cell r="BV233" t="str">
            <v>Project</v>
          </cell>
          <cell r="BX233" t="str">
            <v>Project</v>
          </cell>
          <cell r="CA233" t="str">
            <v>Project</v>
          </cell>
          <cell r="CE233" t="str">
            <v xml:space="preserve">Other </v>
          </cell>
          <cell r="CG233" t="str">
            <v>Project</v>
          </cell>
          <cell r="CN233" t="str">
            <v>Project</v>
          </cell>
          <cell r="CO233" t="str">
            <v>Project</v>
          </cell>
          <cell r="CP233" t="str">
            <v>Project</v>
          </cell>
          <cell r="DW233" t="str">
            <v>Project</v>
          </cell>
          <cell r="EC233" t="str">
            <v>Project</v>
          </cell>
          <cell r="EE233" t="str">
            <v>Project</v>
          </cell>
          <cell r="EF233" t="str">
            <v>Project</v>
          </cell>
          <cell r="EG233" t="str">
            <v>Project</v>
          </cell>
          <cell r="EI233" t="str">
            <v>Project</v>
          </cell>
          <cell r="EJ233" t="str">
            <v>Project</v>
          </cell>
        </row>
        <row r="234">
          <cell r="C234" t="str">
            <v>Changed title of milestone from 'Phase 1 - London Boroughs Go Live' to 'Complete Phase 1 Migration'. This reflects a risk mitigaton decision potentially not to not do all London boroughs in the same phase. The date has moved back due to show clearly that FBC approval is needed before the Digitisation &amp; Migration provider contracts can be signed.</v>
          </cell>
          <cell r="F234" t="str">
            <v>Delay due initially to incorporation of scientific changes in contractors scope of works and subsequent delays in contractors commissioning programme.</v>
          </cell>
          <cell r="G234" t="str">
            <v xml:space="preserve">GCO soft launch expected Sept/Oct 2016. </v>
          </cell>
          <cell r="H234" t="str">
            <v xml:space="preserve">As per R1, the technology roadmap needs to move back to accommodate the change in delivery partner. </v>
          </cell>
          <cell r="K234" t="str">
            <v>Due to delays to the DfTc and DVLA migrations, the HMT Go-Live is currently being reviewed</v>
          </cell>
          <cell r="L234" t="str">
            <v>KPI service issues have prevented the closure of this milestone.</v>
          </cell>
          <cell r="V234" t="str">
            <v>Slightly behind schedule.</v>
          </cell>
          <cell r="Y234" t="str">
            <v>Delivered in Release 7 which was re-scheduled during Q1</v>
          </cell>
          <cell r="Z234" t="str">
            <v>Rebaselined as part of 'Baseline 2'</v>
          </cell>
          <cell r="AA234" t="str">
            <v>Environment Agency review of contractor performance to determine whether contract is to be extended beyond year 7.</v>
          </cell>
          <cell r="AD234" t="str">
            <v>As it is a rolling programme of individual projects, each project has an independent review and approval by the PSBP Head of Assuance and Approvals. Therefore dates have been provided for the overall programme at various phases and percentage intervalsDates for theses milestones have been treated as baseline as these align to the new milestones agreed as part of the Performance Framework with IPA.</v>
          </cell>
          <cell r="AI234" t="str">
            <v xml:space="preserve">Dates range from Mar 2020 to Aug 2021 depending on scheme.  These dates are tentative, and dependent on a Government announcement on preferred location. </v>
          </cell>
          <cell r="AJ234" t="str">
            <v>Services begin on the core section from Paddington to Abbey Wood.
The project development agreement states the transfer will occur on a date within December. No specific date is given.</v>
          </cell>
          <cell r="AQ234" t="str">
            <v>Subject Transport and Works Act Orders: decision expected in summer 2016</v>
          </cell>
          <cell r="BA234" t="str">
            <v>Date slipped - fieldwork delayed to ensure as long as time as possible for changes in NHS culture and behaviour to become embedded and therefore observed.</v>
          </cell>
          <cell r="BH234" t="str">
            <v>Due to the amended first patient treatment date this date has now been refreshed</v>
          </cell>
          <cell r="BK234" t="str">
            <v>Rebaselined to to contract extension</v>
          </cell>
          <cell r="BL234" t="str">
            <v xml:space="preserve">The previously agreed baselined plan is no longer deliverable. A revised implementation approach has been agreed by the HSC on 26th of May 2016. Re-planning activities are under way. </v>
          </cell>
          <cell r="BM234" t="str">
            <v>Delays in recruitment and procurement</v>
          </cell>
          <cell r="BN234" t="str">
            <v>All milestones after OBC decision are outline only, are dependent on the investment decision made, and need to be considered as indicative dates within a range ( analagous to costs). The certainty will obviously increase as key milestones are hit. The dates post an OBC decsion were not updated at the last quarter due to the ongoing uncertainties but have now been re-baselined on the assumption of a positive SR outcome by the end of 2015. There are additional time changes clarified since submission of the OBC and in discussions with the supply chain. These are highlighted below against the relevent milestones.  Framework partners for the design process now require 4 months for ramp up due to the design and construction market now being more active. The Localism Act has added two months to the submission of town planning.</v>
          </cell>
          <cell r="BV234" t="str">
            <v>Complete</v>
          </cell>
          <cell r="EC234" t="str">
            <v>Legal aid is inherently complicated, making the technical landscape challenging.</v>
          </cell>
          <cell r="ED234" t="str">
            <v>Delay in collating all data</v>
          </cell>
          <cell r="EF234" t="str">
            <v xml:space="preserve">Not significant - It was more important to have the additional capacity available rather than the operational decision of when to accept/accommodate the first prisoner in the house block.  </v>
          </cell>
        </row>
        <row r="235">
          <cell r="C235" t="str">
            <v>ITT Issued for Quality Partner</v>
          </cell>
          <cell r="F235" t="str">
            <v>Transition and Occupation complete</v>
          </cell>
          <cell r="G235" t="str">
            <v>Commence transition of staff into GCO</v>
          </cell>
          <cell r="H235" t="str">
            <v>Wave 3 - Transition to Live complete</v>
          </cell>
          <cell r="J235" t="str">
            <v>Tranche 3 Delivery Commences</v>
          </cell>
          <cell r="K235" t="str">
            <v>ISSC1 - DCMS Go-Live</v>
          </cell>
          <cell r="L235" t="str">
            <v>Defra Exit Post Go Live Support</v>
          </cell>
          <cell r="M235" t="str">
            <v>Data and Systems activities complete</v>
          </cell>
          <cell r="O235" t="str">
            <v>First clearance events start</v>
          </cell>
          <cell r="P235" t="str">
            <v>BM Bloomsbury Feasibility Decision</v>
          </cell>
          <cell r="R235" t="str">
            <v>All 75 masts on air with all 4 MNOs</v>
          </cell>
          <cell r="S235" t="str">
            <v>External Cladding complete</v>
          </cell>
          <cell r="V235" t="str">
            <v xml:space="preserve">Finalise costs of Consolidation Change Controls </v>
          </cell>
          <cell r="X235" t="str">
            <v>Regulation: New and Replacement Obligation</v>
          </cell>
          <cell r="Z235" t="str">
            <v>End User - Service Commencement &amp; Incumbent Exit</v>
          </cell>
          <cell r="AA235" t="str">
            <v>Approval of Annual Plan 21/22</v>
          </cell>
          <cell r="AC235" t="str">
            <v>Nationwide roll-out of application to under 3 yr olds</v>
          </cell>
          <cell r="AD235" t="str">
            <v>50% PSBP1 Schools Handed Over</v>
          </cell>
          <cell r="AE235" t="str">
            <v>Batch 3 construction complete</v>
          </cell>
          <cell r="AF235" t="str">
            <v xml:space="preserve">13 Revised Project Costs </v>
          </cell>
          <cell r="AG235" t="str">
            <v>River Great Ouse Viaduct Complete</v>
          </cell>
          <cell r="AJ235" t="str">
            <v>Stage 4</v>
          </cell>
          <cell r="AK235" t="str">
            <v>East West Phase 2 GRIP 4 Completion – Single option development</v>
          </cell>
          <cell r="AM235" t="str">
            <v xml:space="preserve"> - Sec of State approval of Rolling Stock contract award</v>
          </cell>
          <cell r="AQ235" t="str">
            <v xml:space="preserve">Ensure that Network Rail deliver over £1bn of Northern Hub and electrification infrastructure </v>
          </cell>
          <cell r="AV235" t="str">
            <v>Thameslink 24tph Peak Timetable</v>
          </cell>
          <cell r="AY235" t="str">
            <v>2016 season: Vaccination of 2-7 yr olds and pilots.</v>
          </cell>
          <cell r="BA235" t="str">
            <v>NAO report published</v>
          </cell>
          <cell r="BB235" t="str">
            <v>EPS Release 1 Deployment complete (phase 2)</v>
          </cell>
          <cell r="BD235" t="str">
            <v>HSCN Services Go-Live</v>
          </cell>
          <cell r="BF235" t="str">
            <v>Land National Flows</v>
          </cell>
          <cell r="BH235" t="str">
            <v>UCLH - Treat first patient</v>
          </cell>
          <cell r="BK235" t="str">
            <v>Existing NHSmail 2 Contract Expires</v>
          </cell>
          <cell r="BL235" t="str">
            <v>Data Migration Complete</v>
          </cell>
          <cell r="BN235" t="str">
            <v>end stage 2 design</v>
          </cell>
          <cell r="BO235" t="str">
            <v>Category Tower - ITT Issued (Tranche 2)</v>
          </cell>
          <cell r="BR235" t="str">
            <v>segment 5 Case closure ORR gate</v>
          </cell>
          <cell r="BT235" t="str">
            <v>WURTI Pension Credit Business Solution available to be deployed by the Business</v>
          </cell>
          <cell r="BV235" t="str">
            <v>NSP (PSCS) Build Apr 16 completes</v>
          </cell>
          <cell r="BX235" t="str">
            <v>Managed Migration (JSA/IB/HB) Concludes</v>
          </cell>
          <cell r="CA235" t="str">
            <v>KE2 (Records Management): Solution ready for transition to Cloud platform.</v>
          </cell>
          <cell r="CE235" t="str">
            <v xml:space="preserve">CDS Go-Live </v>
          </cell>
          <cell r="CG235" t="str">
            <v>Complete IPAR IOCs at 2 CSPs</v>
          </cell>
          <cell r="CN235" t="str">
            <v>In-Country Biographic/Biometric Search Release</v>
          </cell>
          <cell r="CO235" t="str">
            <v>Wave 3: To identify and document plan to achieve further tactical savings to 2020.</v>
          </cell>
          <cell r="CP235" t="str">
            <v>POISE EUD Rollout completed</v>
          </cell>
          <cell r="DW235" t="str">
            <v xml:space="preserve">Learning and skills Contracted awarded </v>
          </cell>
          <cell r="EC235" t="str">
            <v>IDP National Rollout - CCMS available to all providers (previously Tranche 2)</v>
          </cell>
          <cell r="ED235" t="str">
            <v xml:space="preserve">Contingency contracts &amp; Rotas commence </v>
          </cell>
          <cell r="EE235" t="str">
            <v>Gate 3 Legacy Decom Complete</v>
          </cell>
          <cell r="EF235" t="str">
            <v>RESTRUCTURE - 1st Prisoner accepted:  Parc New House Block</v>
          </cell>
          <cell r="EG235" t="str">
            <v>Service Commencement Rainsbrook STC</v>
          </cell>
          <cell r="EI235" t="str">
            <v>Multi disciplinary ground operations teams embedded</v>
          </cell>
          <cell r="EJ235" t="str">
            <v>Census Regs (Wales) laid before Parliament</v>
          </cell>
        </row>
        <row r="236">
          <cell r="C236">
            <v>42499</v>
          </cell>
          <cell r="F236">
            <v>42735</v>
          </cell>
          <cell r="G236">
            <v>42735</v>
          </cell>
          <cell r="H236">
            <v>43100</v>
          </cell>
          <cell r="J236">
            <v>43132</v>
          </cell>
          <cell r="K236">
            <v>41913</v>
          </cell>
          <cell r="L236">
            <v>42040</v>
          </cell>
          <cell r="M236">
            <v>42740</v>
          </cell>
          <cell r="O236">
            <v>42917</v>
          </cell>
          <cell r="P236">
            <v>42944</v>
          </cell>
          <cell r="R236">
            <v>42735</v>
          </cell>
          <cell r="S236">
            <v>41821</v>
          </cell>
          <cell r="V236">
            <v>42582</v>
          </cell>
          <cell r="X236">
            <v>43281</v>
          </cell>
          <cell r="Z236">
            <v>43048</v>
          </cell>
          <cell r="AA236">
            <v>44228</v>
          </cell>
          <cell r="AC236">
            <v>42840</v>
          </cell>
          <cell r="AD236">
            <v>42573</v>
          </cell>
          <cell r="AE236">
            <v>43021</v>
          </cell>
          <cell r="AF236">
            <v>42613</v>
          </cell>
          <cell r="AG236">
            <v>43153</v>
          </cell>
          <cell r="AJ236">
            <v>43586</v>
          </cell>
          <cell r="AK236">
            <v>42947</v>
          </cell>
          <cell r="AM236">
            <v>43816</v>
          </cell>
          <cell r="AQ236">
            <v>43982</v>
          </cell>
          <cell r="AV236">
            <v>43465</v>
          </cell>
          <cell r="AY236">
            <v>42643</v>
          </cell>
          <cell r="BA236">
            <v>42400</v>
          </cell>
          <cell r="BB236">
            <v>40179</v>
          </cell>
          <cell r="BD236">
            <v>42826</v>
          </cell>
          <cell r="BF236">
            <v>42916</v>
          </cell>
          <cell r="BH236">
            <v>43738</v>
          </cell>
          <cell r="BK236">
            <v>43921</v>
          </cell>
          <cell r="BL236">
            <v>42938</v>
          </cell>
          <cell r="BN236">
            <v>42185</v>
          </cell>
          <cell r="BO236">
            <v>42916</v>
          </cell>
          <cell r="BR236">
            <v>42591</v>
          </cell>
          <cell r="BT236">
            <v>42825</v>
          </cell>
          <cell r="BV236">
            <v>42391</v>
          </cell>
          <cell r="BX236">
            <v>44650</v>
          </cell>
          <cell r="CA236">
            <v>42838</v>
          </cell>
          <cell r="CE236">
            <v>43159</v>
          </cell>
          <cell r="CG236">
            <v>42551</v>
          </cell>
          <cell r="CN236">
            <v>42613</v>
          </cell>
          <cell r="CO236">
            <v>42613</v>
          </cell>
          <cell r="CP236">
            <v>42766</v>
          </cell>
          <cell r="DW236">
            <v>42613</v>
          </cell>
          <cell r="EC236">
            <v>41244</v>
          </cell>
          <cell r="ED236">
            <v>42461</v>
          </cell>
          <cell r="EE236">
            <v>42521</v>
          </cell>
          <cell r="EF236">
            <v>41988</v>
          </cell>
          <cell r="EG236">
            <v>42495</v>
          </cell>
          <cell r="EI236">
            <v>43921</v>
          </cell>
          <cell r="EJ236">
            <v>43738</v>
          </cell>
        </row>
        <row r="237">
          <cell r="S237">
            <v>42369</v>
          </cell>
          <cell r="Z237">
            <v>43086</v>
          </cell>
          <cell r="AJ237">
            <v>43616</v>
          </cell>
          <cell r="AK237">
            <v>43830</v>
          </cell>
          <cell r="AY237">
            <v>42765</v>
          </cell>
          <cell r="BA237">
            <v>42571</v>
          </cell>
          <cell r="BK237">
            <v>44253</v>
          </cell>
          <cell r="BN237">
            <v>42794</v>
          </cell>
          <cell r="CP237">
            <v>43008</v>
          </cell>
          <cell r="EC237">
            <v>41757</v>
          </cell>
          <cell r="EG237">
            <v>42339</v>
          </cell>
        </row>
        <row r="238">
          <cell r="C238">
            <v>42650</v>
          </cell>
          <cell r="F238">
            <v>42735</v>
          </cell>
          <cell r="G238">
            <v>42735</v>
          </cell>
          <cell r="H238">
            <v>43115</v>
          </cell>
          <cell r="J238">
            <v>43132</v>
          </cell>
          <cell r="K238">
            <v>42401</v>
          </cell>
          <cell r="L238">
            <v>42565</v>
          </cell>
          <cell r="M238">
            <v>42740</v>
          </cell>
          <cell r="O238">
            <v>42917</v>
          </cell>
          <cell r="P238">
            <v>42944</v>
          </cell>
          <cell r="R238">
            <v>42735</v>
          </cell>
          <cell r="S238">
            <v>42369</v>
          </cell>
          <cell r="V238">
            <v>42674</v>
          </cell>
          <cell r="X238">
            <v>43281</v>
          </cell>
          <cell r="Z238">
            <v>43086</v>
          </cell>
          <cell r="AA238">
            <v>44228</v>
          </cell>
          <cell r="AC238">
            <v>42840</v>
          </cell>
          <cell r="AD238">
            <v>42573</v>
          </cell>
          <cell r="AE238">
            <v>42972</v>
          </cell>
          <cell r="AF238">
            <v>42613</v>
          </cell>
          <cell r="AG238">
            <v>43153</v>
          </cell>
          <cell r="AJ238">
            <v>43616</v>
          </cell>
          <cell r="AK238">
            <v>43191</v>
          </cell>
          <cell r="AM238">
            <v>43816</v>
          </cell>
          <cell r="AQ238">
            <v>43982</v>
          </cell>
          <cell r="AV238">
            <v>43465</v>
          </cell>
          <cell r="AY238">
            <v>42765</v>
          </cell>
          <cell r="BA238">
            <v>42692</v>
          </cell>
          <cell r="BB238">
            <v>40179</v>
          </cell>
          <cell r="BD238">
            <v>42826</v>
          </cell>
          <cell r="BF238">
            <v>42916</v>
          </cell>
          <cell r="BH238">
            <v>43738</v>
          </cell>
          <cell r="BK238">
            <v>44253</v>
          </cell>
          <cell r="BL238">
            <v>42938</v>
          </cell>
          <cell r="BN238">
            <v>42794</v>
          </cell>
          <cell r="BO238">
            <v>42916</v>
          </cell>
          <cell r="BR238">
            <v>42591</v>
          </cell>
          <cell r="BT238">
            <v>42825</v>
          </cell>
          <cell r="BV238">
            <v>42387</v>
          </cell>
          <cell r="BX238">
            <v>44650</v>
          </cell>
          <cell r="CA238">
            <v>42838</v>
          </cell>
          <cell r="CE238">
            <v>43159</v>
          </cell>
          <cell r="CG238">
            <v>42613</v>
          </cell>
          <cell r="CN238">
            <v>42916</v>
          </cell>
          <cell r="CO238">
            <v>42613</v>
          </cell>
          <cell r="CP238">
            <v>43039</v>
          </cell>
          <cell r="DW238">
            <v>42613</v>
          </cell>
          <cell r="EC238">
            <v>41911</v>
          </cell>
          <cell r="ED238">
            <v>42461</v>
          </cell>
          <cell r="EE238">
            <v>42521</v>
          </cell>
          <cell r="EF238">
            <v>42029</v>
          </cell>
          <cell r="EG238">
            <v>42495</v>
          </cell>
          <cell r="EI238">
            <v>43921</v>
          </cell>
          <cell r="EJ238">
            <v>43738</v>
          </cell>
        </row>
        <row r="239">
          <cell r="C239" t="str">
            <v>Procurement</v>
          </cell>
          <cell r="F239" t="str">
            <v>Project</v>
          </cell>
          <cell r="G239" t="str">
            <v>Project</v>
          </cell>
          <cell r="H239" t="str">
            <v>Project</v>
          </cell>
          <cell r="J239" t="str">
            <v>Project</v>
          </cell>
          <cell r="K239" t="str">
            <v>Project</v>
          </cell>
          <cell r="L239" t="str">
            <v>Project</v>
          </cell>
          <cell r="M239" t="str">
            <v>Project</v>
          </cell>
          <cell r="O239" t="str">
            <v>Project</v>
          </cell>
          <cell r="P239" t="str">
            <v>Project</v>
          </cell>
          <cell r="R239" t="str">
            <v>Project</v>
          </cell>
          <cell r="S239" t="str">
            <v>Project</v>
          </cell>
          <cell r="V239" t="str">
            <v xml:space="preserve">Other </v>
          </cell>
          <cell r="X239" t="str">
            <v>Project</v>
          </cell>
          <cell r="Z239" t="str">
            <v>Project</v>
          </cell>
          <cell r="AA239" t="str">
            <v>Project</v>
          </cell>
          <cell r="AC239" t="str">
            <v>Project</v>
          </cell>
          <cell r="AD239" t="str">
            <v>Project</v>
          </cell>
          <cell r="AF239" t="str">
            <v>Project</v>
          </cell>
          <cell r="AG239" t="str">
            <v>Project</v>
          </cell>
          <cell r="AJ239" t="str">
            <v>Project</v>
          </cell>
          <cell r="AK239" t="str">
            <v>Project</v>
          </cell>
          <cell r="AM239" t="str">
            <v>Project</v>
          </cell>
          <cell r="AQ239" t="str">
            <v>Project</v>
          </cell>
          <cell r="AV239" t="str">
            <v>Project</v>
          </cell>
          <cell r="AY239" t="str">
            <v>Project</v>
          </cell>
          <cell r="BA239" t="str">
            <v>Review - NAO</v>
          </cell>
          <cell r="BB239" t="str">
            <v>Project</v>
          </cell>
          <cell r="BD239" t="str">
            <v xml:space="preserve">Other </v>
          </cell>
          <cell r="BF239" t="str">
            <v>Project</v>
          </cell>
          <cell r="BH239" t="str">
            <v>Project</v>
          </cell>
          <cell r="BK239" t="str">
            <v>Project</v>
          </cell>
          <cell r="BL239" t="str">
            <v>Project</v>
          </cell>
          <cell r="BN239" t="str">
            <v>Project</v>
          </cell>
          <cell r="BO239" t="str">
            <v>Procurement</v>
          </cell>
          <cell r="BR239" t="str">
            <v>Project</v>
          </cell>
          <cell r="BT239" t="str">
            <v>Project</v>
          </cell>
          <cell r="BV239" t="str">
            <v>Project</v>
          </cell>
          <cell r="BX239" t="str">
            <v>Project</v>
          </cell>
          <cell r="CA239" t="str">
            <v>Project</v>
          </cell>
          <cell r="CE239" t="str">
            <v xml:space="preserve">Other </v>
          </cell>
          <cell r="CG239" t="str">
            <v>Project</v>
          </cell>
          <cell r="CN239" t="str">
            <v>Project</v>
          </cell>
          <cell r="CO239" t="str">
            <v>Project</v>
          </cell>
          <cell r="CP239" t="str">
            <v>Project</v>
          </cell>
          <cell r="DW239" t="str">
            <v>Project</v>
          </cell>
          <cell r="EC239" t="str">
            <v>Project</v>
          </cell>
          <cell r="EE239" t="str">
            <v>Project</v>
          </cell>
          <cell r="EF239" t="str">
            <v>Project</v>
          </cell>
          <cell r="EG239" t="str">
            <v>Project</v>
          </cell>
          <cell r="EI239" t="str">
            <v>Project</v>
          </cell>
          <cell r="EJ239" t="str">
            <v>Project</v>
          </cell>
        </row>
        <row r="240">
          <cell r="C240" t="str">
            <v>Date has been moved back due to a replanning exercise in Q1 2016.</v>
          </cell>
          <cell r="H240" t="str">
            <v xml:space="preserve">As per R1, the technology roadmap needs to move back to accommodate the change in delivery partner. </v>
          </cell>
          <cell r="K240" t="str">
            <v>Due to delays to the DfTc and DVLA migrations, the DCMS Go-Live is currently being reviewed</v>
          </cell>
          <cell r="L240" t="str">
            <v>1 month of Post Go-Live Support following go-live</v>
          </cell>
          <cell r="O240" t="str">
            <v>Cleareance events will begin in Q3 2017</v>
          </cell>
          <cell r="V240" t="str">
            <v>Delayed but scheduled to be complete by end of October</v>
          </cell>
          <cell r="Z240" t="str">
            <v>Rebaselined as part of 'Baseline 2'</v>
          </cell>
          <cell r="AA240" t="str">
            <v>Approval of 7th Annual Plan by the Thames Estuary Board.</v>
          </cell>
          <cell r="AD240" t="str">
            <v>As it is a rolling programme of individual projects, each project has an independent review and approval by the PSBP Head of Assuance and Approvals. Therefore dates have been provided for the overall programme at various phases and percentage intervalsDates for theses milestones have been treated as baseline as these align to the new milestones agreed as part of the Performance Framework with IPA.</v>
          </cell>
          <cell r="AJ240" t="str">
            <v>Services begin on the core section from Paddington to Shenfield
The project development agreement states the transfer will occur on a date within May. No specific date is given.</v>
          </cell>
          <cell r="AK240" t="str">
            <v>Hendy Review. Depending on Public Inquiry progress GRIP 4 could complete by April 2018.</v>
          </cell>
          <cell r="AQ240" t="str">
            <v>Progressing to plan</v>
          </cell>
          <cell r="AY240" t="str">
            <v>Changed to end of season date</v>
          </cell>
          <cell r="BA240" t="str">
            <v>Revised date of publication TBC by the NAO.  SRO has asked for a delay until a new PM and ministerial team are in place and in a position to respond to the findings</v>
          </cell>
          <cell r="BK240" t="str">
            <v>Expiry date extended to preserve 60 months benefits as agrred by IPMB Subgroup</v>
          </cell>
          <cell r="BL240" t="str">
            <v xml:space="preserve">The previously agreed baselined plan is no longer deliverable. A revised implementation approach has been agreed by the HSC on 26th of May 2016. Re-planning activities are under way. </v>
          </cell>
          <cell r="BN240" t="str">
            <v>Inter design review stage built in to reflect likely OBC conditions. Budgetary approval was delayed by one month, hence critical path is pushed out one month.</v>
          </cell>
          <cell r="BV240" t="str">
            <v>Complete</v>
          </cell>
          <cell r="CG240" t="str">
            <v xml:space="preserve"> Complete IPAR IOCs at 2 CSPs - Date changed to 31/08/2016 as the MNOs have all raised concerns about using unproven technology and are reluctant to deploy it across their entire networks. As such current indications are that an initial access and retention capability will be delivered during the summer and that the milestone will not be met before 31/08/16.</v>
          </cell>
          <cell r="CP240" t="str">
            <v>Procurement framework timescales and requirements documentation longer than intially estinmated</v>
          </cell>
          <cell r="EC240" t="str">
            <v>Legal aid is inherently complicated, making the technical landscape challenging.</v>
          </cell>
          <cell r="EF240" t="str">
            <v xml:space="preserve">Not significant - It was more important to have the additional capacity available rather than the operational decision of when to accept/accommodate the first prisoner in the house block.  </v>
          </cell>
          <cell r="EJ240" t="str">
            <v>Date to be confirmed</v>
          </cell>
        </row>
        <row r="241">
          <cell r="C241" t="str">
            <v>ITT Issued for Hosting Partner</v>
          </cell>
          <cell r="F241" t="str">
            <v>Disposal of Mill Hill site</v>
          </cell>
          <cell r="G241" t="str">
            <v>Operational Launch for GCO</v>
          </cell>
          <cell r="H241" t="str">
            <v>Release 4   - Ready for Service</v>
          </cell>
          <cell r="J241" t="str">
            <v>Tranche 4 Delivery Commences</v>
          </cell>
          <cell r="K241" t="str">
            <v>ISSC1 - DCLG Go-Live</v>
          </cell>
          <cell r="L241" t="str">
            <v>MoJ Exit Post Go Live Support</v>
          </cell>
          <cell r="M241" t="str">
            <v>Phase One Live (Agency)</v>
          </cell>
          <cell r="O241" t="str">
            <v>Q4 17/18 Region 1 complete - Highlands/Islands</v>
          </cell>
          <cell r="P241" t="str">
            <v>BM Off site storage secured</v>
          </cell>
          <cell r="S241" t="str">
            <v>M&amp;E installation for Phase 2 complete</v>
          </cell>
          <cell r="Z241" t="str">
            <v>Managed Print Requirements Complete</v>
          </cell>
          <cell r="AA241" t="str">
            <v>Approval of Annual Plan 22/23</v>
          </cell>
          <cell r="AC241" t="str">
            <v>Nationwide roll-out of application to under 4 yr olds</v>
          </cell>
          <cell r="AD241" t="str">
            <v>75% PSBP1 Schools Handed Over</v>
          </cell>
          <cell r="AE241" t="str">
            <v>Batch 4 construction complete</v>
          </cell>
          <cell r="AF241" t="str">
            <v>14 Ministerial Approval for revised costs</v>
          </cell>
          <cell r="AG241" t="str">
            <v>Bar Hill Complete</v>
          </cell>
          <cell r="AJ241" t="str">
            <v xml:space="preserve">Completion of Construction </v>
          </cell>
          <cell r="AQ241" t="str">
            <v>NWEP: Windermere electrification</v>
          </cell>
          <cell r="AV241" t="str">
            <v>First Class 700 in service (Great Northern Route)</v>
          </cell>
          <cell r="AY241" t="str">
            <v>2017 season: Vaccination of 2-8 yr olds and pilots</v>
          </cell>
          <cell r="BA241" t="str">
            <v>MPA Gate 0</v>
          </cell>
          <cell r="BB241" t="str">
            <v>EPS Release 2 FOT Complete (phase 3)</v>
          </cell>
          <cell r="BD241" t="str">
            <v>N3 Contract End Date (3+3 extension used</v>
          </cell>
          <cell r="BF241" t="str">
            <v>Deliver National Tariff System</v>
          </cell>
          <cell r="BL241" t="str">
            <v>System Development</v>
          </cell>
          <cell r="BN241" t="str">
            <v>earliest possible occpancy</v>
          </cell>
          <cell r="BO241" t="str">
            <v>Category Tower - Contract Award (Tranche 2)</v>
          </cell>
          <cell r="BR241" t="str">
            <v>Programme Board decision for Arrears Only Approach</v>
          </cell>
          <cell r="BT241" t="str">
            <v>Rollout of the WURTI service commences for LAs</v>
          </cell>
          <cell r="BV241" t="str">
            <v xml:space="preserve">Legislation comes into force/NSP Go Live  </v>
          </cell>
          <cell r="BX241" t="str">
            <v xml:space="preserve">Managed Migration (ESA/Residual Tax Credits) Commences </v>
          </cell>
          <cell r="CA241" t="str">
            <v>Devices (Desktops &amp; Laptops): Completion of roll out</v>
          </cell>
          <cell r="CG241" t="str">
            <v xml:space="preserve">Data Exploitation Phase 1 solution completed </v>
          </cell>
          <cell r="CN241" t="str">
            <v>Caseworking Tier 4 Main Release &amp; Core Caseworking Platform complete</v>
          </cell>
          <cell r="CO241" t="str">
            <v xml:space="preserve">Wave 3: To document a Smarter Working rollout plan to 2020 that aligns with estate change and modernised technology.  To agree and document initial design and savings projections with BICs of Home Office Estate footprint for 2020. </v>
          </cell>
          <cell r="CP241" t="str">
            <v>LAN/ENS Takeon from Fujitsu Complete</v>
          </cell>
          <cell r="DW241" t="str">
            <v>Phase 1 - section handover of prison</v>
          </cell>
          <cell r="EC241" t="str">
            <v>Testing complete - Go Live 3</v>
          </cell>
          <cell r="ED241" t="str">
            <v>Implement 12 month fee reversal</v>
          </cell>
          <cell r="EE241" t="str">
            <v>Programme Complete</v>
          </cell>
          <cell r="EF241" t="str">
            <v>COMPETITION - Contract Go Live</v>
          </cell>
          <cell r="EG241" t="str">
            <v>Transition complete</v>
          </cell>
          <cell r="EI241" t="str">
            <v>New case management system in place</v>
          </cell>
          <cell r="EJ241" t="str">
            <v xml:space="preserve">2021 Census </v>
          </cell>
        </row>
        <row r="242">
          <cell r="C242">
            <v>42689</v>
          </cell>
          <cell r="F242">
            <v>42735</v>
          </cell>
          <cell r="G242">
            <v>42855</v>
          </cell>
          <cell r="H242">
            <v>43100</v>
          </cell>
          <cell r="J242">
            <v>43191</v>
          </cell>
          <cell r="K242">
            <v>42095</v>
          </cell>
          <cell r="L242">
            <v>42347</v>
          </cell>
          <cell r="M242">
            <v>42826</v>
          </cell>
          <cell r="O242">
            <v>43191</v>
          </cell>
          <cell r="P242">
            <v>43069</v>
          </cell>
          <cell r="S242">
            <v>42005</v>
          </cell>
          <cell r="Z242">
            <v>42577</v>
          </cell>
          <cell r="AA242">
            <v>44593</v>
          </cell>
          <cell r="AC242">
            <v>42870</v>
          </cell>
          <cell r="AD242">
            <v>42835</v>
          </cell>
          <cell r="AE242">
            <v>42948</v>
          </cell>
          <cell r="AF242">
            <v>42735</v>
          </cell>
          <cell r="AG242">
            <v>43822</v>
          </cell>
          <cell r="AJ242">
            <v>43344</v>
          </cell>
          <cell r="AV242">
            <v>42853</v>
          </cell>
          <cell r="AY242">
            <v>43008</v>
          </cell>
          <cell r="BA242">
            <v>42551</v>
          </cell>
          <cell r="BB242">
            <v>39722</v>
          </cell>
          <cell r="BD242">
            <v>43008</v>
          </cell>
          <cell r="BF242">
            <v>43189</v>
          </cell>
          <cell r="BL242">
            <v>43009</v>
          </cell>
          <cell r="BN242">
            <v>43009</v>
          </cell>
          <cell r="BO242">
            <v>43131</v>
          </cell>
          <cell r="BR242">
            <v>42480</v>
          </cell>
          <cell r="BT242">
            <v>42825</v>
          </cell>
          <cell r="BV242">
            <v>42466</v>
          </cell>
          <cell r="BX242">
            <v>44378</v>
          </cell>
          <cell r="CA242">
            <v>43190</v>
          </cell>
          <cell r="CG242">
            <v>42551</v>
          </cell>
          <cell r="CN242">
            <v>42643</v>
          </cell>
          <cell r="CO242">
            <v>42613</v>
          </cell>
          <cell r="CP242">
            <v>42460</v>
          </cell>
          <cell r="DW242">
            <v>42704</v>
          </cell>
          <cell r="EC242">
            <v>41257</v>
          </cell>
          <cell r="ED242">
            <v>42380</v>
          </cell>
          <cell r="EE242">
            <v>42551</v>
          </cell>
          <cell r="EF242">
            <v>42137</v>
          </cell>
          <cell r="EG242">
            <v>42509</v>
          </cell>
          <cell r="EI242">
            <v>43921</v>
          </cell>
          <cell r="EJ242">
            <v>44276</v>
          </cell>
        </row>
        <row r="243">
          <cell r="C243">
            <v>42769</v>
          </cell>
          <cell r="L243">
            <v>42748</v>
          </cell>
          <cell r="S243">
            <v>42309</v>
          </cell>
          <cell r="Z243">
            <v>42613</v>
          </cell>
          <cell r="AJ243">
            <v>43830</v>
          </cell>
          <cell r="AY243">
            <v>43130</v>
          </cell>
          <cell r="BA243">
            <v>42665</v>
          </cell>
          <cell r="BN243">
            <v>43800</v>
          </cell>
          <cell r="CN243">
            <v>42855</v>
          </cell>
          <cell r="EC243">
            <v>41601</v>
          </cell>
        </row>
        <row r="244">
          <cell r="C244">
            <v>42746</v>
          </cell>
          <cell r="F244">
            <v>42826</v>
          </cell>
          <cell r="G244">
            <v>42855</v>
          </cell>
          <cell r="H244">
            <v>43115</v>
          </cell>
          <cell r="J244">
            <v>43191</v>
          </cell>
          <cell r="K244">
            <v>42461</v>
          </cell>
          <cell r="L244">
            <v>42748</v>
          </cell>
          <cell r="M244">
            <v>42826</v>
          </cell>
          <cell r="O244">
            <v>43191</v>
          </cell>
          <cell r="P244">
            <v>43069</v>
          </cell>
          <cell r="S244">
            <v>42309</v>
          </cell>
          <cell r="Z244">
            <v>42577</v>
          </cell>
          <cell r="AA244">
            <v>44593</v>
          </cell>
          <cell r="AC244">
            <v>42870</v>
          </cell>
          <cell r="AD244">
            <v>42835</v>
          </cell>
          <cell r="AE244">
            <v>43201</v>
          </cell>
          <cell r="AF244">
            <v>42735</v>
          </cell>
          <cell r="AG244">
            <v>43822</v>
          </cell>
          <cell r="AJ244">
            <v>43830</v>
          </cell>
          <cell r="AV244">
            <v>42853</v>
          </cell>
          <cell r="AY244">
            <v>43130</v>
          </cell>
          <cell r="BA244">
            <v>42665</v>
          </cell>
          <cell r="BB244">
            <v>40852</v>
          </cell>
          <cell r="BD244">
            <v>43008</v>
          </cell>
          <cell r="BF244">
            <v>43189</v>
          </cell>
          <cell r="BL244">
            <v>43009</v>
          </cell>
          <cell r="BN244">
            <v>43800</v>
          </cell>
          <cell r="BO244">
            <v>43131</v>
          </cell>
          <cell r="BR244">
            <v>42515</v>
          </cell>
          <cell r="BT244">
            <v>42825</v>
          </cell>
          <cell r="BV244">
            <v>42466</v>
          </cell>
          <cell r="BX244">
            <v>44378</v>
          </cell>
          <cell r="CA244">
            <v>43190</v>
          </cell>
          <cell r="CG244">
            <v>42551</v>
          </cell>
          <cell r="CN244">
            <v>42916</v>
          </cell>
          <cell r="CO244">
            <v>42674</v>
          </cell>
          <cell r="CP244">
            <v>42460</v>
          </cell>
          <cell r="DW244">
            <v>42704</v>
          </cell>
          <cell r="EC244">
            <v>41883</v>
          </cell>
          <cell r="ED244">
            <v>42461</v>
          </cell>
          <cell r="EE244">
            <v>42551</v>
          </cell>
          <cell r="EF244">
            <v>42156</v>
          </cell>
          <cell r="EG244">
            <v>42509</v>
          </cell>
          <cell r="EI244">
            <v>43921</v>
          </cell>
          <cell r="EJ244">
            <v>44276</v>
          </cell>
        </row>
        <row r="245">
          <cell r="C245" t="str">
            <v>Procurement</v>
          </cell>
          <cell r="F245" t="str">
            <v>Project</v>
          </cell>
          <cell r="G245" t="str">
            <v>Project</v>
          </cell>
          <cell r="H245" t="str">
            <v>Project</v>
          </cell>
          <cell r="J245" t="str">
            <v>Project</v>
          </cell>
          <cell r="K245" t="str">
            <v>Project</v>
          </cell>
          <cell r="L245" t="str">
            <v>Project</v>
          </cell>
          <cell r="M245" t="str">
            <v>Project</v>
          </cell>
          <cell r="O245" t="str">
            <v>Project</v>
          </cell>
          <cell r="P245" t="str">
            <v>Project</v>
          </cell>
          <cell r="S245" t="str">
            <v>Project</v>
          </cell>
          <cell r="Z245" t="str">
            <v>Project</v>
          </cell>
          <cell r="AA245" t="str">
            <v>Project</v>
          </cell>
          <cell r="AC245" t="str">
            <v>Project</v>
          </cell>
          <cell r="AD245" t="str">
            <v>Project</v>
          </cell>
          <cell r="AF245" t="str">
            <v>Project</v>
          </cell>
          <cell r="AG245" t="str">
            <v>Project</v>
          </cell>
          <cell r="AJ245" t="str">
            <v>Project</v>
          </cell>
          <cell r="AQ245" t="str">
            <v>Project</v>
          </cell>
          <cell r="AV245" t="str">
            <v>Project</v>
          </cell>
          <cell r="AY245" t="str">
            <v>Project</v>
          </cell>
          <cell r="BA245" t="str">
            <v>Assurance - Other</v>
          </cell>
          <cell r="BB245" t="str">
            <v>Project</v>
          </cell>
          <cell r="BD245" t="str">
            <v xml:space="preserve">Other </v>
          </cell>
          <cell r="BF245" t="str">
            <v>Project</v>
          </cell>
          <cell r="BL245" t="str">
            <v>Project</v>
          </cell>
          <cell r="BN245" t="str">
            <v>Project</v>
          </cell>
          <cell r="BO245" t="str">
            <v>Procurement</v>
          </cell>
          <cell r="BR245" t="str">
            <v>Project</v>
          </cell>
          <cell r="BT245" t="str">
            <v>Project</v>
          </cell>
          <cell r="BV245" t="str">
            <v>Project</v>
          </cell>
          <cell r="BX245" t="str">
            <v>Project</v>
          </cell>
          <cell r="CA245" t="str">
            <v>Project</v>
          </cell>
          <cell r="CG245" t="str">
            <v>Project</v>
          </cell>
          <cell r="CN245" t="str">
            <v>Project</v>
          </cell>
          <cell r="CO245" t="str">
            <v>Project</v>
          </cell>
          <cell r="CP245" t="str">
            <v>Project</v>
          </cell>
          <cell r="DW245" t="str">
            <v>Project</v>
          </cell>
          <cell r="EC245" t="str">
            <v>Project</v>
          </cell>
          <cell r="EE245" t="str">
            <v>Project</v>
          </cell>
          <cell r="EF245" t="str">
            <v>Project</v>
          </cell>
          <cell r="EG245" t="str">
            <v>Project</v>
          </cell>
          <cell r="EI245" t="str">
            <v>Project</v>
          </cell>
          <cell r="EJ245" t="str">
            <v>Project</v>
          </cell>
        </row>
        <row r="246">
          <cell r="C246" t="str">
            <v>This change has been replanned to come earlier through a re-planning exercise</v>
          </cell>
          <cell r="F246" t="str">
            <v>Site disposal postponed following delays in practical completion  of new building and to suit MRC funding profile.</v>
          </cell>
          <cell r="H246" t="str">
            <v xml:space="preserve">As per R1, the technology roadmap needs to move back to accommodate the change in delivery partner. </v>
          </cell>
          <cell r="K246" t="str">
            <v>Due to delays to the DfTc and DVLA migrations, the DCLG Go-Live is currently being re-planned</v>
          </cell>
          <cell r="L246" t="str">
            <v>1 month of Post Go-Live Support following go-live</v>
          </cell>
          <cell r="AA246" t="str">
            <v>Approval of 8th Annual Plan by the Thames Estuary Board.</v>
          </cell>
          <cell r="AD246" t="str">
            <v>As it is a rolling programme of individual projects, each project has an independent review and approval by the PSBP Head of Assuance and Approvals. Therefore dates have been provided for the overall programme at various phases and percentage intervalsDates for theses milestones have been treated as baseline as these align to the new milestones agreed as part of the Performance Framework with IPA.</v>
          </cell>
          <cell r="AJ246" t="str">
            <v xml:space="preserve">All construction works complete ahead of full service
Crossrail Ltd is confident they are able to make up the slight delay and complete on schedule. </v>
          </cell>
          <cell r="AQ246" t="str">
            <v>Progressing to plan (Single option by March 2017)</v>
          </cell>
          <cell r="AV246" t="str">
            <v>now expected to be summer 2017</v>
          </cell>
          <cell r="AY246" t="str">
            <v>Changed to end of season date</v>
          </cell>
          <cell r="BA246" t="str">
            <v>Timing and type of review under consideration as a result of the EU Ref outcome.  Currently with the IPA to consider how best to take forward.</v>
          </cell>
          <cell r="BL246" t="str">
            <v xml:space="preserve">The previously agreed baselined plan is no longer deliverable. A revised implementation approach has been agreed by the HSC on 26th of May 2016. Re-planning activities are under way. </v>
          </cell>
          <cell r="BN246" t="str">
            <v>Subject to detail of construction plan once constructor(s) is appointed</v>
          </cell>
          <cell r="BR246" t="str">
            <v>Milestone complete</v>
          </cell>
          <cell r="BV246" t="str">
            <v>Complete</v>
          </cell>
          <cell r="CO246" t="str">
            <v xml:space="preserve">The recent Brexit decision, and the arrival of new ministers, has brought further uncertainty around future workforce numbers and estates requirements, and means that planning work for waves 3 and 4 will continue into the autumn. </v>
          </cell>
          <cell r="DW246" t="str">
            <v>Section one includes everything needed to open with one houseblock (accomodating 702 men at full capacity)</v>
          </cell>
          <cell r="EC246" t="str">
            <v>Legal aid is inherently complicated, making the technical landscape challenging.</v>
          </cell>
          <cell r="ED246" t="str">
            <v>Changes due to SoS Announcemnet on Thursday 28th Jan - Crime contracts abolished and fee reverasl of 12 months. Res test to be implemented in July. LAT programme extended to July 31st '16 then ended in May '16</v>
          </cell>
          <cell r="EF246" t="str">
            <v>Not significant - Moved to 1 June so contract starts on a Monday and the beginning of a financial month.</v>
          </cell>
          <cell r="EJ246" t="str">
            <v>Census Day</v>
          </cell>
        </row>
        <row r="247">
          <cell r="C247" t="str">
            <v>Hosting Partner Contract award</v>
          </cell>
          <cell r="G247" t="str">
            <v>All staff in scope transitioned</v>
          </cell>
          <cell r="H247" t="str">
            <v>Wave 4 - Transition to Live complete</v>
          </cell>
          <cell r="K247" t="str">
            <v>ISSC1 - agree Control Objectives with arvato Ltd for 15/16 control regime</v>
          </cell>
          <cell r="L247" t="str">
            <v>DWP Exit Post Go Live Support</v>
          </cell>
          <cell r="O247" t="str">
            <v>Regional spectrum clearances complete</v>
          </cell>
          <cell r="P247" t="str">
            <v>SMG Construction Complete</v>
          </cell>
          <cell r="S247" t="str">
            <v>Commissioning complete</v>
          </cell>
          <cell r="Z247" t="str">
            <v>Managed Print Service Commencement &amp; Incumbent Exit</v>
          </cell>
          <cell r="AA247" t="str">
            <v>Approval of Annual Plan 23/24</v>
          </cell>
          <cell r="AC247" t="str">
            <v>Nationwide take-up of 30 Hrs free childcare entitlement commences</v>
          </cell>
          <cell r="AD247" t="str">
            <v>100% PSBP1 Schools Handed Over</v>
          </cell>
          <cell r="AE247" t="str">
            <v>Batch 5 construction complete</v>
          </cell>
          <cell r="AF247" t="str">
            <v>15 Airport Handover</v>
          </cell>
          <cell r="AQ247" t="str">
            <v>NWEP: Wigan-Bolton electrification</v>
          </cell>
          <cell r="AV247" t="str">
            <v>Deliver, with NR, rolling stock and infrastructure for Thameslink Services</v>
          </cell>
          <cell r="BA247" t="str">
            <v>Report on the impact on vulnerable groups</v>
          </cell>
          <cell r="BB247" t="str">
            <v>EPS Release 2 Pilot Complete (phase 4)</v>
          </cell>
          <cell r="BL247" t="str">
            <v>Service Transitioned</v>
          </cell>
          <cell r="BN247" t="str">
            <v>construction complete</v>
          </cell>
          <cell r="BO247" t="str">
            <v>Category Tower - ITT Issued (Tranche 3)</v>
          </cell>
          <cell r="BR247" t="str">
            <v xml:space="preserve">updated Full Business case (Version B12) baselined </v>
          </cell>
          <cell r="BT247" t="str">
            <v>WURTI Service available for all existing DWP benefits</v>
          </cell>
          <cell r="BX247" t="str">
            <v>Managed Migration (ESA/Residual Tax Credits) Concludes</v>
          </cell>
          <cell r="CG247" t="str">
            <v>IPAR User Interface at 4 MNOs</v>
          </cell>
          <cell r="CO247" t="str">
            <v>Wave 4: To work with Business Areas to identify and document Smarter Working enabled Productivity benefits for incorporation into updated Programme Business Case.</v>
          </cell>
          <cell r="CP247" t="str">
            <v>Rollout Readiness Review</v>
          </cell>
          <cell r="DW247" t="str">
            <v>Learning and skills service commences</v>
          </cell>
          <cell r="EC247" t="str">
            <v>Commence IDP Implementation (Pilot) - Phase 3: Migration of Legacy Cases</v>
          </cell>
          <cell r="EF247" t="str">
            <v>BENCHMARK – Progressively implement all public sector prisons to full benchmark (FIBM) operation on or before 31Mar 16</v>
          </cell>
          <cell r="EG247" t="str">
            <v>Transformtion Rainsbrook STC (steady state)</v>
          </cell>
          <cell r="EJ247" t="str">
            <v xml:space="preserve">National Statistician's Recommendation about the future approach to Census and Population Statistics  </v>
          </cell>
        </row>
        <row r="248">
          <cell r="C248">
            <v>42871</v>
          </cell>
          <cell r="G248">
            <v>43190</v>
          </cell>
          <cell r="H248">
            <v>43281</v>
          </cell>
          <cell r="K248">
            <v>42036</v>
          </cell>
          <cell r="L248">
            <v>42494</v>
          </cell>
          <cell r="O248">
            <v>44012</v>
          </cell>
          <cell r="P248">
            <v>43524</v>
          </cell>
          <cell r="S248">
            <v>42095</v>
          </cell>
          <cell r="Z248">
            <v>42915</v>
          </cell>
          <cell r="AA248">
            <v>44958</v>
          </cell>
          <cell r="AC248">
            <v>42979</v>
          </cell>
          <cell r="AD248">
            <v>43992</v>
          </cell>
          <cell r="AE248">
            <v>42947</v>
          </cell>
          <cell r="AF248">
            <v>42735</v>
          </cell>
          <cell r="AV248">
            <v>43465</v>
          </cell>
          <cell r="BA248">
            <v>42369</v>
          </cell>
          <cell r="BB248">
            <v>40452</v>
          </cell>
          <cell r="BL248">
            <v>43304</v>
          </cell>
          <cell r="BN248">
            <v>43466</v>
          </cell>
          <cell r="BO248">
            <v>43069</v>
          </cell>
          <cell r="BR248">
            <v>42299</v>
          </cell>
          <cell r="BT248">
            <v>42855</v>
          </cell>
          <cell r="BX248">
            <v>44651</v>
          </cell>
          <cell r="CG248">
            <v>42825</v>
          </cell>
          <cell r="CO248">
            <v>42642</v>
          </cell>
          <cell r="CP248">
            <v>42735</v>
          </cell>
          <cell r="DW248">
            <v>42793</v>
          </cell>
          <cell r="EC248">
            <v>41260</v>
          </cell>
          <cell r="EF248">
            <v>42094</v>
          </cell>
          <cell r="EG248">
            <v>42856</v>
          </cell>
          <cell r="EJ248">
            <v>45291</v>
          </cell>
        </row>
        <row r="249">
          <cell r="C249">
            <v>42853</v>
          </cell>
          <cell r="S249">
            <v>42353</v>
          </cell>
          <cell r="Z249">
            <v>43037</v>
          </cell>
          <cell r="BN249">
            <v>44226</v>
          </cell>
          <cell r="EC249">
            <v>41607</v>
          </cell>
        </row>
        <row r="250">
          <cell r="C250">
            <v>42909</v>
          </cell>
          <cell r="G250">
            <v>43190</v>
          </cell>
          <cell r="H250">
            <v>43281</v>
          </cell>
          <cell r="K250">
            <v>42036</v>
          </cell>
          <cell r="L250">
            <v>42920</v>
          </cell>
          <cell r="O250">
            <v>44012</v>
          </cell>
          <cell r="P250">
            <v>43524</v>
          </cell>
          <cell r="S250">
            <v>42400</v>
          </cell>
          <cell r="Z250">
            <v>43013</v>
          </cell>
          <cell r="AA250">
            <v>44958</v>
          </cell>
          <cell r="AC250">
            <v>42979</v>
          </cell>
          <cell r="AD250">
            <v>43992</v>
          </cell>
          <cell r="AE250">
            <v>42976</v>
          </cell>
          <cell r="AF250">
            <v>42735</v>
          </cell>
          <cell r="AV250">
            <v>43465</v>
          </cell>
          <cell r="BA250">
            <v>42735</v>
          </cell>
          <cell r="BB250">
            <v>42643</v>
          </cell>
          <cell r="BL250">
            <v>43304</v>
          </cell>
          <cell r="BN250">
            <v>44226</v>
          </cell>
          <cell r="BO250">
            <v>43069</v>
          </cell>
          <cell r="BR250">
            <v>42299</v>
          </cell>
          <cell r="BT250">
            <v>42855</v>
          </cell>
          <cell r="BX250">
            <v>44651</v>
          </cell>
          <cell r="CG250">
            <v>42825</v>
          </cell>
          <cell r="CO250">
            <v>42642</v>
          </cell>
          <cell r="CP250">
            <v>42735</v>
          </cell>
          <cell r="DW250">
            <v>42793</v>
          </cell>
          <cell r="EC250">
            <v>41622</v>
          </cell>
          <cell r="EF250">
            <v>42460</v>
          </cell>
          <cell r="EG250">
            <v>42856</v>
          </cell>
          <cell r="EJ250">
            <v>45291</v>
          </cell>
        </row>
        <row r="251">
          <cell r="C251" t="str">
            <v>Procurement</v>
          </cell>
          <cell r="G251" t="str">
            <v>Project</v>
          </cell>
          <cell r="H251" t="str">
            <v>Project</v>
          </cell>
          <cell r="K251" t="str">
            <v>Project</v>
          </cell>
          <cell r="L251" t="str">
            <v>Project</v>
          </cell>
          <cell r="O251" t="str">
            <v>Project</v>
          </cell>
          <cell r="P251" t="str">
            <v>Project</v>
          </cell>
          <cell r="S251" t="str">
            <v>Project</v>
          </cell>
          <cell r="Z251" t="str">
            <v>Project</v>
          </cell>
          <cell r="AA251" t="str">
            <v>Project</v>
          </cell>
          <cell r="AC251" t="str">
            <v>Project</v>
          </cell>
          <cell r="AD251" t="str">
            <v>Project</v>
          </cell>
          <cell r="AF251" t="str">
            <v>Project</v>
          </cell>
          <cell r="AQ251" t="str">
            <v>Project</v>
          </cell>
          <cell r="AV251" t="str">
            <v>Project</v>
          </cell>
          <cell r="BA251" t="str">
            <v>Project</v>
          </cell>
          <cell r="BB251" t="str">
            <v>Project</v>
          </cell>
          <cell r="BL251" t="str">
            <v>Project</v>
          </cell>
          <cell r="BN251" t="str">
            <v>Project</v>
          </cell>
          <cell r="BO251" t="str">
            <v>Procurement</v>
          </cell>
          <cell r="BR251" t="str">
            <v>Project</v>
          </cell>
          <cell r="BT251" t="str">
            <v>Project</v>
          </cell>
          <cell r="BX251" t="str">
            <v>Project</v>
          </cell>
          <cell r="CO251" t="str">
            <v>Project</v>
          </cell>
          <cell r="CP251" t="str">
            <v>Project</v>
          </cell>
          <cell r="DW251" t="str">
            <v>Project</v>
          </cell>
          <cell r="EC251" t="str">
            <v>Project</v>
          </cell>
          <cell r="EF251" t="str">
            <v>Project</v>
          </cell>
          <cell r="EG251" t="str">
            <v>Project</v>
          </cell>
          <cell r="EJ251" t="str">
            <v>Project</v>
          </cell>
        </row>
        <row r="252">
          <cell r="C252" t="str">
            <v>The Hosting  Partner contract will be awarded to coincide with the completion of the Register Build.</v>
          </cell>
          <cell r="K252" t="str">
            <v>Completed ahead of schedule</v>
          </cell>
          <cell r="L252" t="str">
            <v>1 month of Post Go-Live Support following go-live</v>
          </cell>
          <cell r="Z252" t="str">
            <v>Rebaselined as part of 'Baseline 2'</v>
          </cell>
          <cell r="AA252" t="str">
            <v>Approval of 9th Annual Plan by the Thames Estuary Board.</v>
          </cell>
          <cell r="AD252" t="str">
            <v>As it is a rolling programme of individual projects, each project has an independent review and approval by the PSBP Head of Assuance and Approvals. Therefore dates have been provided for the overall programme at various phases and percentage intervalsDates for theses milestones have been treated as baseline as these align to the new milestones agreed as part of the Performance Framework with IPA.</v>
          </cell>
          <cell r="AQ252" t="str">
            <v>Progressing to plan (Single option by March 2017)</v>
          </cell>
          <cell r="BA252" t="str">
            <v>To keep under review - linked to EU Ref outcome.</v>
          </cell>
          <cell r="BN252" t="str">
            <v>Contingent on above</v>
          </cell>
          <cell r="BR252" t="str">
            <v>Milestone complete</v>
          </cell>
          <cell r="EC252" t="str">
            <v>Legal aid is inherently complicated, making the technical landscape challenging.</v>
          </cell>
          <cell r="EF252" t="str">
            <v>Due to major recruitment and retention issues in prisons the PUCP Board agreed to recast the key delivery milestone at their meeting on 22 April 2015.  Previously it was "Phase 1 prisons to achieve 'steady state' by 31/03/2105".</v>
          </cell>
        </row>
        <row r="253">
          <cell r="AD253" t="str">
            <v>25% PSBP2 Feasibilities Approved</v>
          </cell>
          <cell r="AQ253" t="str">
            <v>Depots: Blackburn depot and Wigan Springs Branch or alternative depot proposal</v>
          </cell>
          <cell r="BO253" t="str">
            <v>Category Tower - Contract Award (Tranche 3)</v>
          </cell>
          <cell r="DW253" t="str">
            <v>Phase 3 - section handover of prison</v>
          </cell>
        </row>
        <row r="254">
          <cell r="AD254">
            <v>42802</v>
          </cell>
          <cell r="AQ254">
            <v>43586</v>
          </cell>
          <cell r="BO254">
            <v>43251</v>
          </cell>
          <cell r="CK254">
            <v>42460</v>
          </cell>
          <cell r="CO254">
            <v>42613</v>
          </cell>
          <cell r="DW254">
            <v>42887</v>
          </cell>
        </row>
        <row r="255">
          <cell r="CK255">
            <v>42460</v>
          </cell>
        </row>
        <row r="256">
          <cell r="AD256">
            <v>42802</v>
          </cell>
          <cell r="BO256">
            <v>43251</v>
          </cell>
          <cell r="CK256">
            <v>42702</v>
          </cell>
          <cell r="CO256">
            <v>42613</v>
          </cell>
          <cell r="DW256">
            <v>42887</v>
          </cell>
        </row>
        <row r="257">
          <cell r="AD257" t="str">
            <v>Project</v>
          </cell>
          <cell r="AQ257" t="str">
            <v>Project</v>
          </cell>
          <cell r="BO257" t="str">
            <v>Procurement</v>
          </cell>
          <cell r="CK257" t="str">
            <v>Approval - Departmental</v>
          </cell>
          <cell r="CO257" t="str">
            <v xml:space="preserve">Other </v>
          </cell>
          <cell r="DW257" t="str">
            <v>Project</v>
          </cell>
        </row>
        <row r="258">
          <cell r="AD258" t="str">
            <v>As it is a rolling programme of individual projects, each project has an independent review and approval by the PSBP Head of Assuance and Approvals. Therefore dates have been provided for the overall programme at various phases and percentage intervalsDates for theses milestones have been treated as baseline as these align to the new milestones agreed as part of the Performance Framework with IPA.</v>
          </cell>
          <cell r="AQ258" t="str">
            <v>Progressing to plan</v>
          </cell>
          <cell r="CK258" t="str">
            <v>GL R001(b) - Go Live of Disclosure</v>
          </cell>
          <cell r="DW258" t="str">
            <v>Section one includes everything needed to operate the prsion with three houseblocks (accomodating 2106 men)</v>
          </cell>
        </row>
        <row r="259">
          <cell r="Z259" t="str">
            <v>FMO Architecture Validated</v>
          </cell>
          <cell r="AD259" t="str">
            <v>50% PSBP2 Feasibilities Approved</v>
          </cell>
          <cell r="AQ259" t="str">
            <v>Deliver Transpennine Route Upgrade by December 2022, subject to acceptable business case (at December 2017:investment decision point)</v>
          </cell>
          <cell r="DW259" t="str">
            <v xml:space="preserve">Industries  Service start </v>
          </cell>
        </row>
        <row r="260">
          <cell r="Z260">
            <v>42613</v>
          </cell>
          <cell r="AD260">
            <v>42935</v>
          </cell>
          <cell r="AQ260">
            <v>44926</v>
          </cell>
          <cell r="DW260">
            <v>42946</v>
          </cell>
        </row>
        <row r="262">
          <cell r="Z262">
            <v>42671</v>
          </cell>
          <cell r="AD262">
            <v>42935</v>
          </cell>
          <cell r="AQ262">
            <v>44926</v>
          </cell>
          <cell r="DW262">
            <v>42946</v>
          </cell>
        </row>
        <row r="263">
          <cell r="Z263" t="str">
            <v>Project</v>
          </cell>
          <cell r="AD263" t="str">
            <v>Project</v>
          </cell>
          <cell r="AQ263" t="str">
            <v>Project</v>
          </cell>
          <cell r="DW263" t="str">
            <v>Project</v>
          </cell>
        </row>
        <row r="264">
          <cell r="Z264" t="str">
            <v>Lack of resources in cross-workstream Architecture function in order to produce plus lack of clear definition or product description</v>
          </cell>
          <cell r="AD264" t="str">
            <v>As it is a rolling programme of individual projects, each project has an independent review and approval by the PSBP Head of Assuance and Approvals. Therefore dates have been provided for the overall programme at various phases and percentage intervalsDates for theses milestones have been treated as baseline as these align to the new milestones agreed as part of the Performance Framework with IPA.</v>
          </cell>
          <cell r="AQ264" t="str">
            <v>DfT and Rail North have asked NR to deliver as much scope for TRU as possible by December 2022. Some scope may be delivered later due to planning constraints.</v>
          </cell>
        </row>
        <row r="265">
          <cell r="Z265" t="str">
            <v>End to End Transition View</v>
          </cell>
          <cell r="AD265" t="str">
            <v>75% PSBP2 Feasibilities Approved</v>
          </cell>
          <cell r="DW265" t="str">
            <v>Phase 4 - section handover of prison</v>
          </cell>
        </row>
        <row r="266">
          <cell r="Z266">
            <v>42650</v>
          </cell>
          <cell r="AD266">
            <v>43160</v>
          </cell>
          <cell r="DW266">
            <v>42964</v>
          </cell>
        </row>
        <row r="268">
          <cell r="Z268">
            <v>42727</v>
          </cell>
          <cell r="AD268">
            <v>43160</v>
          </cell>
          <cell r="DW268">
            <v>42964</v>
          </cell>
        </row>
        <row r="269">
          <cell r="Z269" t="str">
            <v>Project</v>
          </cell>
          <cell r="AD269" t="str">
            <v>Project</v>
          </cell>
          <cell r="DW269" t="str">
            <v>Project</v>
          </cell>
        </row>
        <row r="270">
          <cell r="Z270" t="str">
            <v>Dependent upon FMO Architecture</v>
          </cell>
          <cell r="AD270" t="str">
            <v>As it is a rolling programme of individual projects, each project has an independent review and approval by the PSBP Head of Assuance and Approvals. Therefore dates have been provided for the overall programme at various phases and percentage intervalsDates for theses milestones have been treated as baseline as these align to the new milestones agreed as part of the Performance Framework with IPA.</v>
          </cell>
          <cell r="DW270" t="str">
            <v>Complete handover of prison site to NOMS</v>
          </cell>
        </row>
        <row r="271">
          <cell r="AD271" t="str">
            <v>100% PSBP2 Feasibilities Approved</v>
          </cell>
          <cell r="DW271" t="str">
            <v>Prison operating at full capacity</v>
          </cell>
        </row>
        <row r="272">
          <cell r="AD272">
            <v>43633</v>
          </cell>
          <cell r="DW272">
            <v>43238</v>
          </cell>
        </row>
        <row r="274">
          <cell r="AD274">
            <v>43633</v>
          </cell>
          <cell r="DW274">
            <v>43238</v>
          </cell>
        </row>
        <row r="275">
          <cell r="AD275" t="str">
            <v>Project</v>
          </cell>
          <cell r="DW275" t="str">
            <v>Project</v>
          </cell>
        </row>
        <row r="276">
          <cell r="AD276" t="str">
            <v>As it is a rolling programme of individual projects, each project has an independent review and approval by the PSBP Head of Assuance and Approvals. Therefore dates have been provided for the overall programme at various phases and percentage intervalsDates for theses milestones have been treated as baseline as these align to the new milestones agreed as part of the Performance Framework with IPA.</v>
          </cell>
          <cell r="DW276" t="str">
            <v>Phased ramp up of men complete</v>
          </cell>
        </row>
        <row r="277">
          <cell r="AD277" t="str">
            <v>25% PSBP2 Contracts Awarded</v>
          </cell>
        </row>
        <row r="278">
          <cell r="AD278">
            <v>43107</v>
          </cell>
        </row>
        <row r="280">
          <cell r="AD280">
            <v>43107</v>
          </cell>
        </row>
        <row r="281">
          <cell r="AD281" t="str">
            <v>Project</v>
          </cell>
        </row>
        <row r="282">
          <cell r="AD282" t="str">
            <v>As it is a rolling programme of individual projects, each project has an independent review and approval by the PSBP Head of Assuance and Approvals. Therefore dates have been provided for the overall programme at various phases and percentage intervalsDates for theses milestones have been treated as baseline as these align to the new milestones agreed as part of the Performance Framework with IPA.</v>
          </cell>
        </row>
        <row r="283">
          <cell r="AD283" t="str">
            <v>50% PSBP2 Contracts Awarded</v>
          </cell>
        </row>
        <row r="284">
          <cell r="AD284">
            <v>43229</v>
          </cell>
        </row>
        <row r="286">
          <cell r="AD286">
            <v>43229</v>
          </cell>
        </row>
        <row r="287">
          <cell r="AD287" t="str">
            <v>Project</v>
          </cell>
        </row>
        <row r="288">
          <cell r="AD288" t="str">
            <v>As it is a rolling programme of individual projects, each project has an independent review and approval by the PSBP Head of Assuance and Approvals. Therefore dates have been provided for the overall programme at various phases and percentage intervalsDates for theses milestones have been treated as baseline as these align to the new milestones agreed as part of the Performance Framework with IPA.</v>
          </cell>
        </row>
        <row r="289">
          <cell r="AD289" t="str">
            <v>75% PSBP2 Contracts Awarded</v>
          </cell>
        </row>
        <row r="290">
          <cell r="AD290">
            <v>43563</v>
          </cell>
        </row>
        <row r="292">
          <cell r="AD292">
            <v>43563</v>
          </cell>
        </row>
        <row r="293">
          <cell r="AD293" t="str">
            <v>Project</v>
          </cell>
        </row>
        <row r="294">
          <cell r="AD294" t="str">
            <v>As it is a rolling programme of individual projects, each project has an independent review and approval by the PSBP Head of Assuance and Approvals. Therefore dates have been provided for the overall programme at various phases and percentage intervalsDates for theses milestones have been treated as baseline as these align to the new milestones agreed as part of the Performance Framework with IPA.</v>
          </cell>
        </row>
        <row r="295">
          <cell r="AD295" t="str">
            <v>100% PSBP2 Contracts Awarded</v>
          </cell>
        </row>
        <row r="296">
          <cell r="AD296">
            <v>44491</v>
          </cell>
        </row>
        <row r="298">
          <cell r="AD298">
            <v>44491</v>
          </cell>
        </row>
        <row r="299">
          <cell r="AD299" t="str">
            <v>Project</v>
          </cell>
        </row>
        <row r="300">
          <cell r="AD300" t="str">
            <v>As it is a rolling programme of individual projects, each project has an independent review and approval by the PSBP Head of Assuance and Approvals. Therefore dates have been provided for the overall programme at various phases and percentage intervalsDates for theses milestones have been treated as baseline as these align to the new milestones agreed as part of the Performance Framework with IPA.</v>
          </cell>
        </row>
        <row r="301">
          <cell r="AD301" t="str">
            <v>25% PSBP2 Schools Handed Over</v>
          </cell>
        </row>
        <row r="302">
          <cell r="AD302">
            <v>43151</v>
          </cell>
        </row>
        <row r="304">
          <cell r="AD304">
            <v>43151</v>
          </cell>
        </row>
        <row r="305">
          <cell r="AD305" t="str">
            <v>Project</v>
          </cell>
        </row>
        <row r="306">
          <cell r="AD306" t="str">
            <v>As it is a rolling programme of individual projects, each project has an independent review and approval by the PSBP Head of Assuance and Approvals. Therefore dates have been provided for the overall programme at various phases and percentage intervalsDates for theses milestones have been treated as baseline as these align to the new milestones agreed as part of the Performance Framework with IPA.</v>
          </cell>
        </row>
        <row r="307">
          <cell r="AD307" t="str">
            <v>50% PSBP2 Schools Handed Over</v>
          </cell>
        </row>
        <row r="308">
          <cell r="AD308">
            <v>43280</v>
          </cell>
        </row>
        <row r="310">
          <cell r="AD310">
            <v>43280</v>
          </cell>
        </row>
        <row r="311">
          <cell r="AD311" t="str">
            <v>Project</v>
          </cell>
        </row>
        <row r="312">
          <cell r="AD312" t="str">
            <v>As it is a rolling programme of individual projects, each project has an independent review and approval by the PSBP Head of Assuance and Approvals. Therefore dates have been provided for the overall programme at various phases and percentage intervalsDates for theses milestones have been treated as baseline as these align to the new milestones agreed as part of the Performance Framework with IPA.</v>
          </cell>
        </row>
        <row r="313">
          <cell r="AD313" t="str">
            <v>75% PSBP2 Schools Handed Over</v>
          </cell>
        </row>
        <row r="314">
          <cell r="AD314">
            <v>43605</v>
          </cell>
        </row>
        <row r="316">
          <cell r="AD316">
            <v>43605</v>
          </cell>
        </row>
        <row r="317">
          <cell r="AD317" t="str">
            <v>Project</v>
          </cell>
        </row>
        <row r="318">
          <cell r="AD318" t="str">
            <v>As it is a rolling programme of individual projects, each project has an independent review and approval by the PSBP Head of Assuance and Approvals. Therefore dates have been provided for the overall programme at various phases and percentage intervalsDates for theses milestones have been treated as baseline as these align to the new milestones agreed as part of the Performance Framework with IPA.</v>
          </cell>
        </row>
        <row r="319">
          <cell r="AD319" t="str">
            <v>100% PSBP2 Schools Handed Over</v>
          </cell>
        </row>
        <row r="320">
          <cell r="AD320">
            <v>44561</v>
          </cell>
        </row>
        <row r="322">
          <cell r="AD322">
            <v>44561</v>
          </cell>
        </row>
        <row r="323">
          <cell r="AD323" t="str">
            <v>Project</v>
          </cell>
        </row>
        <row r="324">
          <cell r="AD324" t="str">
            <v>As it is a rolling programme of individual projects, each project has an independent review and approval by the PSBP Head of Assuance and Approvals. Therefore dates have been provided for the overall programme at various phases and percentage intervalsDates for theses milestones have been treated as baseline as these align to the new milestones agreed as part of the Performance Framework with IPA.</v>
          </cell>
        </row>
        <row r="433">
          <cell r="B433" t="str">
            <v>Nominal</v>
          </cell>
          <cell r="C433" t="str">
            <v>Nominal</v>
          </cell>
          <cell r="D433" t="str">
            <v>Nominal</v>
          </cell>
          <cell r="E433" t="str">
            <v>Nominal</v>
          </cell>
          <cell r="F433" t="str">
            <v>Nominal</v>
          </cell>
          <cell r="G433" t="str">
            <v>Nominal</v>
          </cell>
          <cell r="H433" t="str">
            <v>Nominal</v>
          </cell>
          <cell r="I433" t="str">
            <v>Nominal</v>
          </cell>
          <cell r="J433" t="str">
            <v>Real</v>
          </cell>
          <cell r="K433" t="str">
            <v>Nominal</v>
          </cell>
          <cell r="L433" t="str">
            <v>Nominal</v>
          </cell>
          <cell r="M433" t="str">
            <v>Real</v>
          </cell>
          <cell r="N433" t="str">
            <v>Nominal</v>
          </cell>
          <cell r="O433" t="str">
            <v>Nominal</v>
          </cell>
          <cell r="P433" t="str">
            <v>Nominal</v>
          </cell>
          <cell r="Q433" t="str">
            <v>Nominal</v>
          </cell>
          <cell r="R433" t="str">
            <v>Nominal</v>
          </cell>
          <cell r="S433" t="str">
            <v>Nominal</v>
          </cell>
          <cell r="T433" t="str">
            <v>Nominal</v>
          </cell>
          <cell r="U433" t="str">
            <v>Real</v>
          </cell>
          <cell r="V433" t="str">
            <v>Nominal</v>
          </cell>
          <cell r="W433" t="str">
            <v>Real</v>
          </cell>
          <cell r="X433" t="str">
            <v>Nominal</v>
          </cell>
          <cell r="Y433" t="str">
            <v>Nominal</v>
          </cell>
          <cell r="Z433" t="str">
            <v>Real</v>
          </cell>
          <cell r="AA433" t="str">
            <v>Real</v>
          </cell>
          <cell r="AB433" t="str">
            <v>Nominal</v>
          </cell>
          <cell r="AC433" t="str">
            <v>Nominal</v>
          </cell>
          <cell r="AD433" t="str">
            <v>Nominal</v>
          </cell>
          <cell r="AE433" t="str">
            <v>Nominal</v>
          </cell>
          <cell r="AF433" t="str">
            <v>Nominal</v>
          </cell>
          <cell r="AG433" t="str">
            <v xml:space="preserve">Nominal </v>
          </cell>
          <cell r="AH433" t="str">
            <v xml:space="preserve">Nominal </v>
          </cell>
          <cell r="AI433" t="str">
            <v xml:space="preserve">Nominal </v>
          </cell>
          <cell r="AJ433" t="str">
            <v xml:space="preserve">Nominal </v>
          </cell>
          <cell r="AK433" t="str">
            <v xml:space="preserve">Real </v>
          </cell>
          <cell r="AL433" t="str">
            <v xml:space="preserve">Nominal </v>
          </cell>
          <cell r="AM433" t="str">
            <v xml:space="preserve">Real </v>
          </cell>
          <cell r="AN433" t="str">
            <v xml:space="preserve">Nominal </v>
          </cell>
          <cell r="AO433" t="str">
            <v xml:space="preserve">Nominal </v>
          </cell>
          <cell r="AP433" t="str">
            <v xml:space="preserve">Nominal </v>
          </cell>
          <cell r="AQ433" t="str">
            <v xml:space="preserve">Nominal </v>
          </cell>
          <cell r="AR433" t="str">
            <v xml:space="preserve">Nominal </v>
          </cell>
          <cell r="AS433" t="str">
            <v xml:space="preserve">Nominal </v>
          </cell>
          <cell r="AT433" t="str">
            <v xml:space="preserve">Nominal </v>
          </cell>
          <cell r="AU433" t="str">
            <v xml:space="preserve">Nominal </v>
          </cell>
          <cell r="AV433" t="str">
            <v xml:space="preserve">Nominal </v>
          </cell>
          <cell r="AW433" t="str">
            <v>Nominal</v>
          </cell>
          <cell r="AX433" t="str">
            <v>Nominal</v>
          </cell>
          <cell r="AY433" t="str">
            <v>Nominal</v>
          </cell>
          <cell r="AZ433" t="str">
            <v>Nominal</v>
          </cell>
          <cell r="BA433" t="str">
            <v>Nominal</v>
          </cell>
          <cell r="BB433" t="str">
            <v>Nominal</v>
          </cell>
          <cell r="BC433" t="str">
            <v>Nominal</v>
          </cell>
          <cell r="BD433" t="str">
            <v>Nominal</v>
          </cell>
          <cell r="BE433" t="str">
            <v>Nominal</v>
          </cell>
          <cell r="BF433" t="str">
            <v>Real</v>
          </cell>
          <cell r="BG433" t="str">
            <v>Nominal</v>
          </cell>
          <cell r="BH433" t="str">
            <v>Nominal</v>
          </cell>
          <cell r="BI433" t="str">
            <v>Real</v>
          </cell>
          <cell r="BK433" t="str">
            <v>Nominal</v>
          </cell>
          <cell r="BL433" t="str">
            <v>Nominal</v>
          </cell>
          <cell r="BM433" t="str">
            <v>Nominal</v>
          </cell>
          <cell r="BN433" t="str">
            <v>Nominal</v>
          </cell>
          <cell r="BO433" t="str">
            <v>Nominal</v>
          </cell>
          <cell r="BP433" t="str">
            <v>Nominal</v>
          </cell>
          <cell r="BQ433" t="str">
            <v>Nominal</v>
          </cell>
          <cell r="BR433" t="str">
            <v>Nominal</v>
          </cell>
          <cell r="BS433" t="str">
            <v>Nominal</v>
          </cell>
          <cell r="BT433" t="str">
            <v>Nominal</v>
          </cell>
          <cell r="BU433" t="str">
            <v>Nominal</v>
          </cell>
          <cell r="BV433" t="str">
            <v>Nominal</v>
          </cell>
          <cell r="BW433" t="str">
            <v>Nominal</v>
          </cell>
          <cell r="BX433" t="str">
            <v>Nominal</v>
          </cell>
          <cell r="BY433" t="str">
            <v>Real</v>
          </cell>
          <cell r="BZ433" t="str">
            <v>Nominal</v>
          </cell>
          <cell r="CA433" t="str">
            <v>Real</v>
          </cell>
          <cell r="CB433" t="str">
            <v>Real</v>
          </cell>
          <cell r="CC433" t="str">
            <v>Nominal</v>
          </cell>
          <cell r="CD433" t="str">
            <v>Real</v>
          </cell>
          <cell r="CE433" t="str">
            <v>Real</v>
          </cell>
          <cell r="CF433" t="str">
            <v>Real</v>
          </cell>
          <cell r="CG433" t="str">
            <v>Nominal</v>
          </cell>
          <cell r="CI433" t="str">
            <v>Nominal</v>
          </cell>
          <cell r="CJ433" t="str">
            <v>Real</v>
          </cell>
          <cell r="CK433" t="str">
            <v>Nominal</v>
          </cell>
          <cell r="CL433" t="str">
            <v>Nominal</v>
          </cell>
          <cell r="CM433" t="str">
            <v>Nominal</v>
          </cell>
          <cell r="CN433" t="str">
            <v>Nominal</v>
          </cell>
          <cell r="CO433" t="str">
            <v>Nominal</v>
          </cell>
          <cell r="CP433" t="str">
            <v>Real</v>
          </cell>
          <cell r="CQ433" t="str">
            <v>Nominal</v>
          </cell>
          <cell r="CR433" t="str">
            <v>Nominal</v>
          </cell>
          <cell r="CS433" t="str">
            <v>Nominal</v>
          </cell>
          <cell r="CT433" t="str">
            <v>Nominal</v>
          </cell>
          <cell r="CU433" t="str">
            <v>Nominal</v>
          </cell>
          <cell r="CV433" t="str">
            <v>Nominal</v>
          </cell>
          <cell r="CW433" t="str">
            <v>Nominal</v>
          </cell>
          <cell r="CX433" t="str">
            <v>Nominal</v>
          </cell>
          <cell r="CY433" t="str">
            <v>Nominal</v>
          </cell>
          <cell r="CZ433" t="str">
            <v>Nominal</v>
          </cell>
          <cell r="DA433" t="str">
            <v>Nominal</v>
          </cell>
          <cell r="DB433" t="str">
            <v>Nominal</v>
          </cell>
          <cell r="DC433" t="str">
            <v>Nominal</v>
          </cell>
          <cell r="DD433" t="str">
            <v>Nominal</v>
          </cell>
          <cell r="DE433" t="str">
            <v>Nominal</v>
          </cell>
          <cell r="DF433" t="str">
            <v>Nominal</v>
          </cell>
          <cell r="DG433" t="str">
            <v>Nominal</v>
          </cell>
          <cell r="DH433" t="str">
            <v>Nominal</v>
          </cell>
          <cell r="DI433" t="str">
            <v>Nominal</v>
          </cell>
          <cell r="DJ433" t="str">
            <v>Nominal</v>
          </cell>
          <cell r="DK433" t="str">
            <v>Nominal</v>
          </cell>
          <cell r="DL433" t="str">
            <v>Nominal</v>
          </cell>
          <cell r="DM433" t="str">
            <v>Nominal</v>
          </cell>
          <cell r="DN433" t="str">
            <v>Nominal</v>
          </cell>
          <cell r="DO433" t="str">
            <v>Nominal</v>
          </cell>
          <cell r="DP433" t="str">
            <v>Nominal</v>
          </cell>
          <cell r="DQ433" t="str">
            <v>Nominal</v>
          </cell>
          <cell r="DR433" t="str">
            <v>Nominal</v>
          </cell>
          <cell r="DS433" t="str">
            <v>Nominal</v>
          </cell>
          <cell r="DT433" t="str">
            <v>Nominal</v>
          </cell>
          <cell r="DU433" t="str">
            <v>Nominal</v>
          </cell>
          <cell r="DV433" t="str">
            <v>Nominal</v>
          </cell>
          <cell r="DW433" t="str">
            <v>Real</v>
          </cell>
          <cell r="DX433" t="str">
            <v>Nominal</v>
          </cell>
          <cell r="DY433" t="str">
            <v>Nominal</v>
          </cell>
          <cell r="DZ433" t="str">
            <v>Nominal</v>
          </cell>
          <cell r="EA433" t="str">
            <v>Nominal</v>
          </cell>
          <cell r="EB433" t="str">
            <v>Nominal</v>
          </cell>
          <cell r="EC433" t="str">
            <v>Nominal</v>
          </cell>
          <cell r="ED433" t="str">
            <v>Nominal</v>
          </cell>
          <cell r="EE433" t="str">
            <v>Nominal</v>
          </cell>
          <cell r="EF433" t="str">
            <v>Real</v>
          </cell>
          <cell r="EG433" t="str">
            <v>Nominal</v>
          </cell>
          <cell r="EH433" t="str">
            <v>Nominal</v>
          </cell>
          <cell r="EI433" t="str">
            <v>Nominal</v>
          </cell>
          <cell r="EJ433" t="str">
            <v>Nominal</v>
          </cell>
        </row>
        <row r="434">
          <cell r="B434" t="str">
            <v>Nominal</v>
          </cell>
          <cell r="C434" t="str">
            <v>Nominal</v>
          </cell>
          <cell r="D434" t="str">
            <v>Nominal</v>
          </cell>
          <cell r="E434" t="str">
            <v>Nominal</v>
          </cell>
          <cell r="F434" t="str">
            <v>Nominal</v>
          </cell>
          <cell r="G434" t="str">
            <v>Nominal</v>
          </cell>
          <cell r="H434" t="str">
            <v>Nominal</v>
          </cell>
          <cell r="I434" t="str">
            <v>Nominal</v>
          </cell>
          <cell r="J434" t="str">
            <v>Real</v>
          </cell>
          <cell r="K434" t="str">
            <v>Nominal</v>
          </cell>
          <cell r="L434" t="str">
            <v>Nominal</v>
          </cell>
          <cell r="M434" t="str">
            <v>Real</v>
          </cell>
          <cell r="N434" t="str">
            <v>Nominal</v>
          </cell>
          <cell r="O434" t="str">
            <v>Nominal</v>
          </cell>
          <cell r="P434" t="str">
            <v>Nominal</v>
          </cell>
          <cell r="Q434" t="str">
            <v>Nominal</v>
          </cell>
          <cell r="R434" t="str">
            <v>Nominal</v>
          </cell>
          <cell r="S434" t="str">
            <v>Nominal</v>
          </cell>
          <cell r="T434" t="str">
            <v>Nominal</v>
          </cell>
          <cell r="U434" t="str">
            <v>Real</v>
          </cell>
          <cell r="V434" t="str">
            <v>Nominal</v>
          </cell>
          <cell r="W434" t="str">
            <v>Real</v>
          </cell>
          <cell r="X434" t="str">
            <v>Nominal</v>
          </cell>
          <cell r="Y434" t="str">
            <v>Nominal</v>
          </cell>
          <cell r="Z434" t="str">
            <v>Real</v>
          </cell>
          <cell r="AA434" t="str">
            <v>Real</v>
          </cell>
          <cell r="AB434" t="str">
            <v>Nominal</v>
          </cell>
          <cell r="AC434" t="str">
            <v>Nominal</v>
          </cell>
          <cell r="AD434" t="str">
            <v>Nominal</v>
          </cell>
          <cell r="AE434" t="str">
            <v>Nominal</v>
          </cell>
          <cell r="AF434" t="str">
            <v>Nominal</v>
          </cell>
          <cell r="AG434" t="str">
            <v xml:space="preserve">Nominal </v>
          </cell>
          <cell r="AH434" t="str">
            <v xml:space="preserve">Nominal </v>
          </cell>
          <cell r="AI434" t="str">
            <v xml:space="preserve">Nominal </v>
          </cell>
          <cell r="AJ434" t="str">
            <v xml:space="preserve">Nominal </v>
          </cell>
          <cell r="AK434" t="str">
            <v xml:space="preserve">Real </v>
          </cell>
          <cell r="AL434" t="str">
            <v xml:space="preserve">Nominal </v>
          </cell>
          <cell r="AM434" t="str">
            <v xml:space="preserve">Nominal </v>
          </cell>
          <cell r="AN434" t="str">
            <v xml:space="preserve">Nominal </v>
          </cell>
          <cell r="AO434" t="str">
            <v xml:space="preserve">Nominal </v>
          </cell>
          <cell r="AP434" t="str">
            <v xml:space="preserve">Nominal </v>
          </cell>
          <cell r="AQ434" t="str">
            <v xml:space="preserve">Nominal </v>
          </cell>
          <cell r="AR434" t="str">
            <v xml:space="preserve">Nominal </v>
          </cell>
          <cell r="AS434" t="str">
            <v xml:space="preserve">Nominal </v>
          </cell>
          <cell r="AT434" t="str">
            <v xml:space="preserve">Nominal </v>
          </cell>
          <cell r="AU434" t="str">
            <v xml:space="preserve">Nominal </v>
          </cell>
          <cell r="AV434" t="str">
            <v xml:space="preserve">Nominal </v>
          </cell>
          <cell r="AW434" t="str">
            <v>Nominal</v>
          </cell>
          <cell r="AX434" t="str">
            <v>Nominal</v>
          </cell>
          <cell r="AY434" t="str">
            <v>Nominal</v>
          </cell>
          <cell r="AZ434" t="str">
            <v>Nominal</v>
          </cell>
          <cell r="BA434" t="str">
            <v>Nominal</v>
          </cell>
          <cell r="BB434" t="str">
            <v>Nominal</v>
          </cell>
          <cell r="BC434" t="str">
            <v>Nominal</v>
          </cell>
          <cell r="BD434" t="str">
            <v>Nominal</v>
          </cell>
          <cell r="BE434" t="str">
            <v>Nominal</v>
          </cell>
          <cell r="BF434" t="str">
            <v>Nominal</v>
          </cell>
          <cell r="BG434" t="str">
            <v>Nominal</v>
          </cell>
          <cell r="BH434" t="str">
            <v>Nominal</v>
          </cell>
          <cell r="BI434" t="str">
            <v>Real</v>
          </cell>
          <cell r="BK434" t="str">
            <v>Nominal</v>
          </cell>
          <cell r="BL434" t="str">
            <v>Nominal</v>
          </cell>
          <cell r="BM434" t="str">
            <v>Nominal</v>
          </cell>
          <cell r="BN434" t="str">
            <v>Nominal</v>
          </cell>
          <cell r="BO434" t="str">
            <v>Nominal</v>
          </cell>
          <cell r="BP434" t="str">
            <v>Nominal</v>
          </cell>
          <cell r="BQ434" t="str">
            <v>Nominal</v>
          </cell>
          <cell r="BR434" t="str">
            <v>Nominal</v>
          </cell>
          <cell r="BS434" t="str">
            <v>Nominal</v>
          </cell>
          <cell r="BT434" t="str">
            <v>Nominal</v>
          </cell>
          <cell r="BU434" t="str">
            <v>Nominal</v>
          </cell>
          <cell r="BV434" t="str">
            <v>Nominal</v>
          </cell>
          <cell r="BW434" t="str">
            <v>Nominal</v>
          </cell>
          <cell r="BX434" t="str">
            <v>Nominal</v>
          </cell>
          <cell r="BY434" t="str">
            <v>Real</v>
          </cell>
          <cell r="BZ434" t="str">
            <v>Nominal</v>
          </cell>
          <cell r="CA434" t="str">
            <v>Real</v>
          </cell>
          <cell r="CB434" t="str">
            <v>Real</v>
          </cell>
          <cell r="CC434" t="str">
            <v>Nominal</v>
          </cell>
          <cell r="CD434" t="str">
            <v>Real</v>
          </cell>
          <cell r="CE434" t="str">
            <v>Nominal</v>
          </cell>
          <cell r="CF434" t="str">
            <v>Real</v>
          </cell>
          <cell r="CG434" t="str">
            <v>Nominal</v>
          </cell>
          <cell r="CI434" t="str">
            <v>Nominal</v>
          </cell>
          <cell r="CJ434" t="str">
            <v>Nominal</v>
          </cell>
          <cell r="CK434" t="str">
            <v>Nominal</v>
          </cell>
          <cell r="CL434" t="str">
            <v>Nominal</v>
          </cell>
          <cell r="CM434" t="str">
            <v>Nominal</v>
          </cell>
          <cell r="CN434" t="str">
            <v>Nominal</v>
          </cell>
          <cell r="CO434" t="str">
            <v>Nominal</v>
          </cell>
          <cell r="CP434" t="str">
            <v>Real</v>
          </cell>
          <cell r="CQ434" t="str">
            <v>Nominal</v>
          </cell>
          <cell r="CR434" t="str">
            <v>Nominal</v>
          </cell>
          <cell r="CS434" t="str">
            <v>Nominal</v>
          </cell>
          <cell r="CT434" t="str">
            <v>Nominal</v>
          </cell>
          <cell r="CU434" t="str">
            <v>Nominal</v>
          </cell>
          <cell r="CV434" t="str">
            <v>Nominal</v>
          </cell>
          <cell r="CW434" t="str">
            <v>Nominal</v>
          </cell>
          <cell r="CX434" t="str">
            <v>Nominal</v>
          </cell>
          <cell r="CY434" t="str">
            <v>Nominal</v>
          </cell>
          <cell r="CZ434" t="str">
            <v>Nominal</v>
          </cell>
          <cell r="DA434" t="str">
            <v>Nominal</v>
          </cell>
          <cell r="DB434" t="str">
            <v>Nominal</v>
          </cell>
          <cell r="DC434" t="str">
            <v>Nominal</v>
          </cell>
          <cell r="DD434" t="str">
            <v>Nominal</v>
          </cell>
          <cell r="DE434" t="str">
            <v>Nominal</v>
          </cell>
          <cell r="DF434" t="str">
            <v>Nominal</v>
          </cell>
          <cell r="DG434" t="str">
            <v>Nominal</v>
          </cell>
          <cell r="DH434" t="str">
            <v>Nominal</v>
          </cell>
          <cell r="DI434" t="str">
            <v>Nominal</v>
          </cell>
          <cell r="DJ434" t="str">
            <v>Nominal</v>
          </cell>
          <cell r="DK434" t="str">
            <v>Nominal</v>
          </cell>
          <cell r="DL434" t="str">
            <v>Nominal</v>
          </cell>
          <cell r="DM434" t="str">
            <v>Nominal</v>
          </cell>
          <cell r="DN434" t="str">
            <v>Nominal</v>
          </cell>
          <cell r="DO434" t="str">
            <v>Nominal</v>
          </cell>
          <cell r="DP434" t="str">
            <v>Nominal</v>
          </cell>
          <cell r="DQ434" t="str">
            <v>Nominal</v>
          </cell>
          <cell r="DR434" t="str">
            <v>Nominal</v>
          </cell>
          <cell r="DS434" t="str">
            <v>Nominal</v>
          </cell>
          <cell r="DT434" t="str">
            <v>Nominal</v>
          </cell>
          <cell r="DU434" t="str">
            <v>Nominal</v>
          </cell>
          <cell r="DV434" t="str">
            <v>Nominal</v>
          </cell>
          <cell r="DW434" t="str">
            <v>Real</v>
          </cell>
          <cell r="DX434" t="str">
            <v>Nominal</v>
          </cell>
          <cell r="DY434" t="str">
            <v>Nominal</v>
          </cell>
          <cell r="DZ434" t="str">
            <v>Nominal</v>
          </cell>
          <cell r="EA434" t="str">
            <v>Nominal</v>
          </cell>
          <cell r="EB434" t="str">
            <v>Nominal</v>
          </cell>
          <cell r="EC434" t="str">
            <v>Nominal</v>
          </cell>
          <cell r="ED434" t="str">
            <v>Nominal</v>
          </cell>
          <cell r="EE434" t="str">
            <v>Nominal</v>
          </cell>
          <cell r="EF434" t="str">
            <v>Real</v>
          </cell>
          <cell r="EG434" t="str">
            <v>Nominal</v>
          </cell>
          <cell r="EH434" t="str">
            <v>Nominal</v>
          </cell>
          <cell r="EI434" t="str">
            <v>Nominal</v>
          </cell>
          <cell r="EJ434" t="str">
            <v>Nominal</v>
          </cell>
        </row>
        <row r="435">
          <cell r="J435">
            <v>2014</v>
          </cell>
          <cell r="M435">
            <v>2015</v>
          </cell>
          <cell r="U435">
            <v>2016</v>
          </cell>
          <cell r="W435">
            <v>2014</v>
          </cell>
          <cell r="Z435">
            <v>2016</v>
          </cell>
          <cell r="AA435">
            <v>2014</v>
          </cell>
          <cell r="AK435" t="str">
            <v>2012-2013</v>
          </cell>
          <cell r="BF435">
            <v>2015</v>
          </cell>
          <cell r="BH435">
            <v>2015</v>
          </cell>
          <cell r="BI435">
            <v>2014</v>
          </cell>
          <cell r="BY435">
            <v>2013</v>
          </cell>
          <cell r="CA435">
            <v>2015</v>
          </cell>
          <cell r="CB435">
            <v>2014</v>
          </cell>
          <cell r="CD435">
            <v>2014</v>
          </cell>
          <cell r="CE435">
            <v>2016</v>
          </cell>
          <cell r="CF435">
            <v>2013</v>
          </cell>
          <cell r="CJ435">
            <v>2016</v>
          </cell>
          <cell r="CP435">
            <v>2015</v>
          </cell>
          <cell r="DW435">
            <v>2015</v>
          </cell>
          <cell r="EF435">
            <v>2015</v>
          </cell>
        </row>
        <row r="436">
          <cell r="J436">
            <v>0.02</v>
          </cell>
          <cell r="M436">
            <v>3.5000000000000003E-2</v>
          </cell>
          <cell r="W436">
            <v>0.02</v>
          </cell>
          <cell r="Z436">
            <v>0.02</v>
          </cell>
          <cell r="AA436">
            <v>2.5000000000000001E-2</v>
          </cell>
          <cell r="AM436" t="str">
            <v>Bespoke Index</v>
          </cell>
          <cell r="BF436">
            <v>3.5000000000000003E-2</v>
          </cell>
          <cell r="BI436">
            <v>0.02</v>
          </cell>
          <cell r="BY436">
            <v>3.5000000000000003E-2</v>
          </cell>
          <cell r="CA436">
            <v>2.5000000000000001E-2</v>
          </cell>
          <cell r="CB436">
            <v>3.5000000000000003E-2</v>
          </cell>
          <cell r="CD436">
            <v>3.5000000000000003E-2</v>
          </cell>
          <cell r="CE436">
            <v>3.5000000000000003E-2</v>
          </cell>
          <cell r="CF436">
            <v>3.5000000000000003E-2</v>
          </cell>
          <cell r="CG436">
            <v>3.5000000000000003E-2</v>
          </cell>
          <cell r="CJ436">
            <v>3.5000000000000003E-2</v>
          </cell>
          <cell r="CP436">
            <v>3.5000000000000003E-2</v>
          </cell>
          <cell r="DW436">
            <v>2.1999999999999999E-2</v>
          </cell>
          <cell r="EF436">
            <v>3.5000000000000003E-2</v>
          </cell>
        </row>
        <row r="437">
          <cell r="B437" t="str">
            <v>Public</v>
          </cell>
          <cell r="C437" t="str">
            <v>Other</v>
          </cell>
          <cell r="D437" t="str">
            <v>Public</v>
          </cell>
          <cell r="E437" t="str">
            <v>Public</v>
          </cell>
          <cell r="F437" t="str">
            <v>Other</v>
          </cell>
          <cell r="G437" t="str">
            <v>Public</v>
          </cell>
          <cell r="H437" t="str">
            <v>Public</v>
          </cell>
          <cell r="I437" t="str">
            <v>Public</v>
          </cell>
          <cell r="J437" t="str">
            <v>Public</v>
          </cell>
          <cell r="K437" t="str">
            <v>Public</v>
          </cell>
          <cell r="L437" t="str">
            <v>Public</v>
          </cell>
          <cell r="M437" t="str">
            <v>Public</v>
          </cell>
          <cell r="N437" t="str">
            <v>Public</v>
          </cell>
          <cell r="O437" t="str">
            <v>Public</v>
          </cell>
          <cell r="P437" t="str">
            <v>Public</v>
          </cell>
          <cell r="Q437" t="str">
            <v>Public</v>
          </cell>
          <cell r="R437" t="str">
            <v>Public</v>
          </cell>
          <cell r="S437" t="str">
            <v>Other</v>
          </cell>
          <cell r="T437" t="str">
            <v>Other</v>
          </cell>
          <cell r="U437" t="str">
            <v>Public</v>
          </cell>
          <cell r="V437" t="str">
            <v>Public</v>
          </cell>
          <cell r="W437" t="str">
            <v>Public</v>
          </cell>
          <cell r="X437" t="str">
            <v>Private</v>
          </cell>
          <cell r="Y437" t="str">
            <v>Public</v>
          </cell>
          <cell r="Z437" t="str">
            <v>Public</v>
          </cell>
          <cell r="AA437" t="str">
            <v>Public</v>
          </cell>
          <cell r="AB437" t="str">
            <v>Private</v>
          </cell>
          <cell r="AC437" t="str">
            <v>Public</v>
          </cell>
          <cell r="AD437" t="str">
            <v>Public</v>
          </cell>
          <cell r="AE437" t="str">
            <v>PFI</v>
          </cell>
          <cell r="AF437" t="str">
            <v>Other</v>
          </cell>
          <cell r="AG437" t="str">
            <v>public</v>
          </cell>
          <cell r="AH437" t="str">
            <v>public</v>
          </cell>
          <cell r="AI437" t="str">
            <v>other</v>
          </cell>
          <cell r="AJ437" t="str">
            <v>other</v>
          </cell>
          <cell r="AK437" t="str">
            <v>public</v>
          </cell>
          <cell r="AL437" t="str">
            <v>public</v>
          </cell>
          <cell r="AM437" t="str">
            <v>public</v>
          </cell>
          <cell r="AN437" t="str">
            <v>public</v>
          </cell>
          <cell r="AO437" t="str">
            <v>public</v>
          </cell>
          <cell r="AP437" t="str">
            <v>public</v>
          </cell>
          <cell r="AQ437" t="str">
            <v>public</v>
          </cell>
          <cell r="AR437" t="str">
            <v>Other</v>
          </cell>
          <cell r="AS437" t="str">
            <v>public</v>
          </cell>
          <cell r="AT437" t="str">
            <v>public</v>
          </cell>
          <cell r="AU437" t="str">
            <v>public</v>
          </cell>
          <cell r="AV437" t="str">
            <v>PFI</v>
          </cell>
          <cell r="AW437" t="str">
            <v>Public</v>
          </cell>
          <cell r="AX437" t="str">
            <v>Public</v>
          </cell>
          <cell r="AY437" t="str">
            <v>Public</v>
          </cell>
          <cell r="AZ437" t="str">
            <v>Public</v>
          </cell>
          <cell r="BA437" t="str">
            <v>Public</v>
          </cell>
          <cell r="BB437" t="str">
            <v>Public</v>
          </cell>
          <cell r="BC437" t="str">
            <v>Public</v>
          </cell>
          <cell r="BD437" t="str">
            <v>Public</v>
          </cell>
          <cell r="BE437" t="str">
            <v>Public</v>
          </cell>
          <cell r="BF437" t="str">
            <v>Public</v>
          </cell>
          <cell r="BG437" t="str">
            <v>Public</v>
          </cell>
          <cell r="BH437" t="str">
            <v>Public</v>
          </cell>
          <cell r="BI437" t="str">
            <v>Public</v>
          </cell>
          <cell r="BK437" t="str">
            <v>Public</v>
          </cell>
          <cell r="BL437" t="str">
            <v>Public</v>
          </cell>
          <cell r="BM437" t="str">
            <v>Public</v>
          </cell>
          <cell r="BN437" t="str">
            <v>Public</v>
          </cell>
          <cell r="BO437" t="str">
            <v>Public</v>
          </cell>
          <cell r="BP437" t="str">
            <v>Public</v>
          </cell>
          <cell r="BQ437" t="str">
            <v>Public</v>
          </cell>
          <cell r="BR437" t="str">
            <v>Public</v>
          </cell>
          <cell r="BS437" t="str">
            <v>Public</v>
          </cell>
          <cell r="BT437" t="str">
            <v>Public</v>
          </cell>
          <cell r="BU437" t="str">
            <v>Public</v>
          </cell>
          <cell r="BV437" t="str">
            <v>Public</v>
          </cell>
          <cell r="BW437" t="str">
            <v>Public</v>
          </cell>
          <cell r="BX437" t="str">
            <v>Public</v>
          </cell>
          <cell r="BY437" t="str">
            <v>Public</v>
          </cell>
          <cell r="BZ437" t="str">
            <v>Public</v>
          </cell>
          <cell r="CA437" t="str">
            <v>Public</v>
          </cell>
          <cell r="CB437" t="str">
            <v>Public</v>
          </cell>
          <cell r="CC437" t="str">
            <v>Public</v>
          </cell>
          <cell r="CD437" t="str">
            <v>Public</v>
          </cell>
          <cell r="CE437" t="str">
            <v>Public</v>
          </cell>
          <cell r="CF437" t="str">
            <v>Public</v>
          </cell>
          <cell r="CG437" t="str">
            <v>Public</v>
          </cell>
          <cell r="CI437" t="str">
            <v>Public</v>
          </cell>
          <cell r="CJ437" t="str">
            <v>Public</v>
          </cell>
          <cell r="CK437" t="str">
            <v>PFI</v>
          </cell>
          <cell r="CL437" t="str">
            <v>Public</v>
          </cell>
          <cell r="CM437" t="str">
            <v>Public</v>
          </cell>
          <cell r="CN437" t="str">
            <v>Public</v>
          </cell>
          <cell r="CO437" t="str">
            <v>Public</v>
          </cell>
          <cell r="CP437" t="str">
            <v>Public</v>
          </cell>
          <cell r="CQ437" t="str">
            <v>Public</v>
          </cell>
          <cell r="CR437" t="str">
            <v>Public</v>
          </cell>
          <cell r="CS437" t="str">
            <v>Public</v>
          </cell>
          <cell r="CT437" t="str">
            <v>Public</v>
          </cell>
          <cell r="CU437" t="str">
            <v>Public</v>
          </cell>
          <cell r="CV437" t="str">
            <v>Public</v>
          </cell>
          <cell r="CW437" t="str">
            <v>Public</v>
          </cell>
          <cell r="CX437" t="str">
            <v>Public</v>
          </cell>
          <cell r="CY437" t="str">
            <v>Public</v>
          </cell>
          <cell r="CZ437" t="str">
            <v>Public</v>
          </cell>
          <cell r="DA437" t="str">
            <v>Public</v>
          </cell>
          <cell r="DB437" t="str">
            <v>Public</v>
          </cell>
          <cell r="DC437" t="str">
            <v>Public</v>
          </cell>
          <cell r="DD437" t="str">
            <v>Public</v>
          </cell>
          <cell r="DE437" t="str">
            <v>Public</v>
          </cell>
          <cell r="DF437" t="str">
            <v>Public</v>
          </cell>
          <cell r="DG437" t="str">
            <v>Public</v>
          </cell>
          <cell r="DH437" t="str">
            <v>Public</v>
          </cell>
          <cell r="DI437" t="str">
            <v>Public</v>
          </cell>
          <cell r="DJ437" t="str">
            <v>Public</v>
          </cell>
          <cell r="DK437" t="str">
            <v>Public</v>
          </cell>
          <cell r="DL437" t="str">
            <v>Public</v>
          </cell>
          <cell r="DM437" t="str">
            <v>Public</v>
          </cell>
          <cell r="DN437" t="str">
            <v>Public</v>
          </cell>
          <cell r="DO437" t="str">
            <v>Public</v>
          </cell>
          <cell r="DP437" t="str">
            <v>Public</v>
          </cell>
          <cell r="DQ437" t="str">
            <v>Public</v>
          </cell>
          <cell r="DR437" t="str">
            <v>Public</v>
          </cell>
          <cell r="DS437" t="str">
            <v>Public</v>
          </cell>
          <cell r="DT437" t="str">
            <v>Public</v>
          </cell>
          <cell r="DU437" t="str">
            <v>Public</v>
          </cell>
          <cell r="DV437" t="str">
            <v>Public</v>
          </cell>
          <cell r="DW437" t="str">
            <v>Public</v>
          </cell>
          <cell r="DX437" t="str">
            <v>Public</v>
          </cell>
          <cell r="DY437" t="str">
            <v>Public</v>
          </cell>
          <cell r="DZ437" t="str">
            <v>Public</v>
          </cell>
          <cell r="EA437" t="str">
            <v>Public</v>
          </cell>
          <cell r="EB437" t="str">
            <v>Public</v>
          </cell>
          <cell r="EC437" t="str">
            <v>Public</v>
          </cell>
          <cell r="ED437" t="str">
            <v>Public</v>
          </cell>
          <cell r="EE437" t="str">
            <v>Public</v>
          </cell>
          <cell r="EF437" t="str">
            <v>Public</v>
          </cell>
          <cell r="EG437" t="str">
            <v>Public</v>
          </cell>
          <cell r="EH437" t="str">
            <v>Public</v>
          </cell>
          <cell r="EI437" t="str">
            <v>Public</v>
          </cell>
          <cell r="EJ437" t="str">
            <v>Public</v>
          </cell>
        </row>
        <row r="438">
          <cell r="C438" t="str">
            <v>Land Registry is a Trading Fund with reserves arising from prior year inadvertent surpluses. The initial investment will be funded from these reserves and recovered via search fees charged to customers over the assessment period.</v>
          </cell>
          <cell r="F438" t="str">
            <v>The project is financed by six partners (MRC, CRUK, Wellcome Trust, UCL, KCL, ICL)</v>
          </cell>
          <cell r="S438" t="str">
            <v>Majority private funding with £50.3m of public funding.Publicly funded supplemented by the Tate Reserves fund of £22.8m made up of donations by the public.</v>
          </cell>
          <cell r="T438" t="str">
            <v>The funding is a combination of levy control and public,  but mostly levy control</v>
          </cell>
          <cell r="Y438" t="str">
            <v>Some RDEL costs are financed through EU funds under Rural Development Programme for England. This does not reduce the Public contribution as there is an opportunity cost to Defra.</v>
          </cell>
          <cell r="AA438" t="str">
            <v xml:space="preserve">Mainly public funded through Government Grant in Aid with additional third party contributions using Government's Partnership Funding Policy. </v>
          </cell>
          <cell r="AF438" t="str">
            <v>Whole life costs are for both UK Government and St Helena Government</v>
          </cell>
        </row>
        <row r="439">
          <cell r="B439">
            <v>0</v>
          </cell>
          <cell r="C439">
            <v>80.95</v>
          </cell>
          <cell r="D439">
            <v>966</v>
          </cell>
          <cell r="F439">
            <v>1295</v>
          </cell>
          <cell r="H439">
            <v>394.25</v>
          </cell>
          <cell r="I439">
            <v>938</v>
          </cell>
          <cell r="J439">
            <v>2240</v>
          </cell>
          <cell r="M439">
            <v>794</v>
          </cell>
          <cell r="N439">
            <v>74.23</v>
          </cell>
          <cell r="P439">
            <v>135</v>
          </cell>
          <cell r="Q439">
            <v>0</v>
          </cell>
          <cell r="R439">
            <v>0</v>
          </cell>
          <cell r="S439">
            <v>176.4</v>
          </cell>
          <cell r="T439">
            <v>5700</v>
          </cell>
          <cell r="V439">
            <v>910</v>
          </cell>
          <cell r="W439">
            <v>832</v>
          </cell>
          <cell r="X439">
            <v>6214</v>
          </cell>
          <cell r="Y439">
            <v>1277.23</v>
          </cell>
          <cell r="Z439">
            <v>57</v>
          </cell>
          <cell r="AA439">
            <v>15521</v>
          </cell>
          <cell r="AB439">
            <v>4070</v>
          </cell>
          <cell r="AD439">
            <v>6.17</v>
          </cell>
          <cell r="AE439">
            <v>693.75</v>
          </cell>
          <cell r="AF439">
            <v>37</v>
          </cell>
          <cell r="AG439">
            <v>2393</v>
          </cell>
          <cell r="AH439">
            <v>-531</v>
          </cell>
          <cell r="AJ439">
            <v>14100</v>
          </cell>
          <cell r="AL439">
            <v>3000</v>
          </cell>
          <cell r="AM439">
            <v>44000</v>
          </cell>
          <cell r="AN439">
            <v>1.9850000000000001</v>
          </cell>
          <cell r="AT439">
            <v>48.5</v>
          </cell>
          <cell r="AV439">
            <v>2888</v>
          </cell>
          <cell r="AW439">
            <v>164.4</v>
          </cell>
          <cell r="AX439">
            <v>0</v>
          </cell>
          <cell r="AY439">
            <v>14789</v>
          </cell>
          <cell r="AZ439">
            <v>1314.74</v>
          </cell>
          <cell r="BB439">
            <v>449.19</v>
          </cell>
          <cell r="BC439">
            <v>713.28</v>
          </cell>
          <cell r="BD439">
            <v>-784.71</v>
          </cell>
          <cell r="BE439">
            <v>332.7</v>
          </cell>
          <cell r="BG439">
            <v>0</v>
          </cell>
          <cell r="BH439">
            <v>758.46</v>
          </cell>
          <cell r="BI439">
            <v>1468.3</v>
          </cell>
          <cell r="BK439">
            <v>38</v>
          </cell>
          <cell r="BL439">
            <v>187.05</v>
          </cell>
          <cell r="BN439">
            <v>3989.61</v>
          </cell>
          <cell r="BO439">
            <v>1643.7</v>
          </cell>
          <cell r="BP439">
            <v>54.7</v>
          </cell>
          <cell r="BQ439">
            <v>48000</v>
          </cell>
          <cell r="BR439">
            <v>666</v>
          </cell>
          <cell r="BS439">
            <v>1074</v>
          </cell>
          <cell r="BT439">
            <v>4256</v>
          </cell>
          <cell r="BU439">
            <v>17</v>
          </cell>
          <cell r="BV439">
            <v>10882.348</v>
          </cell>
          <cell r="BW439">
            <v>-4435</v>
          </cell>
          <cell r="BX439">
            <v>20342</v>
          </cell>
          <cell r="BY439">
            <v>-78.8</v>
          </cell>
          <cell r="BZ439">
            <v>62.5</v>
          </cell>
          <cell r="CB439">
            <v>-270</v>
          </cell>
          <cell r="CD439">
            <v>374</v>
          </cell>
          <cell r="CE439">
            <v>-82.83</v>
          </cell>
          <cell r="CF439">
            <v>-342.2</v>
          </cell>
          <cell r="CG439">
            <v>12932</v>
          </cell>
          <cell r="CI439">
            <v>-97.6</v>
          </cell>
          <cell r="CJ439">
            <v>291.74</v>
          </cell>
          <cell r="CK439">
            <v>-24.11</v>
          </cell>
          <cell r="CL439">
            <v>2528</v>
          </cell>
          <cell r="CM439">
            <v>217</v>
          </cell>
          <cell r="CN439">
            <v>192.8</v>
          </cell>
          <cell r="CP439">
            <v>105.2</v>
          </cell>
          <cell r="CQ439">
            <v>0</v>
          </cell>
          <cell r="CR439">
            <v>4200</v>
          </cell>
          <cell r="CS439">
            <v>0</v>
          </cell>
          <cell r="CT439">
            <v>0</v>
          </cell>
          <cell r="CU439">
            <v>0</v>
          </cell>
          <cell r="CV439">
            <v>0</v>
          </cell>
          <cell r="CW439">
            <v>0</v>
          </cell>
          <cell r="CX439">
            <v>0</v>
          </cell>
          <cell r="CY439">
            <v>0</v>
          </cell>
          <cell r="CZ439">
            <v>0</v>
          </cell>
          <cell r="DA439">
            <v>392</v>
          </cell>
          <cell r="DB439">
            <v>0</v>
          </cell>
          <cell r="DC439">
            <v>1480.7639999999999</v>
          </cell>
          <cell r="DD439">
            <v>2316</v>
          </cell>
          <cell r="DE439">
            <v>0</v>
          </cell>
          <cell r="DF439">
            <v>0</v>
          </cell>
          <cell r="DG439">
            <v>0</v>
          </cell>
          <cell r="DH439">
            <v>18216</v>
          </cell>
          <cell r="DI439">
            <v>0</v>
          </cell>
          <cell r="DJ439">
            <v>7053.1559999999999</v>
          </cell>
          <cell r="DK439">
            <v>0</v>
          </cell>
          <cell r="DL439">
            <v>4550.3999999999996</v>
          </cell>
          <cell r="DM439">
            <v>0</v>
          </cell>
          <cell r="DN439">
            <v>0</v>
          </cell>
          <cell r="DO439">
            <v>0</v>
          </cell>
          <cell r="DP439">
            <v>0</v>
          </cell>
          <cell r="DQ439">
            <v>0</v>
          </cell>
          <cell r="DR439">
            <v>0</v>
          </cell>
          <cell r="DS439">
            <v>0</v>
          </cell>
          <cell r="DT439">
            <v>0</v>
          </cell>
          <cell r="DU439">
            <v>0</v>
          </cell>
          <cell r="DV439">
            <v>5700</v>
          </cell>
          <cell r="DW439">
            <v>180</v>
          </cell>
          <cell r="DX439">
            <v>50</v>
          </cell>
          <cell r="DY439">
            <v>203</v>
          </cell>
          <cell r="DZ439">
            <v>291</v>
          </cell>
          <cell r="EA439">
            <v>149.32</v>
          </cell>
          <cell r="EB439">
            <v>989</v>
          </cell>
          <cell r="EC439">
            <v>46.07</v>
          </cell>
          <cell r="ED439">
            <v>1046.2</v>
          </cell>
          <cell r="EF439">
            <v>2800</v>
          </cell>
          <cell r="EG439">
            <v>6.63</v>
          </cell>
          <cell r="EH439">
            <v>2.2999999999999998</v>
          </cell>
          <cell r="EI439">
            <v>51.7</v>
          </cell>
          <cell r="EJ439">
            <v>2240</v>
          </cell>
        </row>
        <row r="440">
          <cell r="B440">
            <v>15.29</v>
          </cell>
          <cell r="C440">
            <v>190.9</v>
          </cell>
          <cell r="D440">
            <v>961</v>
          </cell>
          <cell r="E440">
            <v>32.6</v>
          </cell>
          <cell r="F440">
            <v>0</v>
          </cell>
          <cell r="G440">
            <v>17.5</v>
          </cell>
          <cell r="H440">
            <v>113.2</v>
          </cell>
          <cell r="I440">
            <v>242.1</v>
          </cell>
          <cell r="J440">
            <v>42</v>
          </cell>
          <cell r="K440">
            <v>6.5</v>
          </cell>
          <cell r="L440">
            <v>26.1</v>
          </cell>
          <cell r="M440">
            <v>17104.509999999998</v>
          </cell>
          <cell r="N440">
            <v>146</v>
          </cell>
          <cell r="O440">
            <v>16.3</v>
          </cell>
          <cell r="P440">
            <v>4.6107529999999999</v>
          </cell>
          <cell r="Q440">
            <v>71.3</v>
          </cell>
          <cell r="R440">
            <v>8</v>
          </cell>
          <cell r="S440">
            <v>0</v>
          </cell>
          <cell r="T440">
            <v>25.8</v>
          </cell>
          <cell r="U440">
            <v>6781.8879999999999</v>
          </cell>
          <cell r="V440">
            <v>0</v>
          </cell>
          <cell r="W440">
            <v>10919.92</v>
          </cell>
          <cell r="X440">
            <v>148.19</v>
          </cell>
          <cell r="Y440">
            <v>106.25700000000001</v>
          </cell>
          <cell r="Z440">
            <v>987.2</v>
          </cell>
          <cell r="AA440">
            <v>0</v>
          </cell>
          <cell r="AB440">
            <v>22.8</v>
          </cell>
          <cell r="AC440">
            <v>1937.5695559999999</v>
          </cell>
          <cell r="AD440">
            <v>23.3</v>
          </cell>
          <cell r="AE440">
            <v>1547.243467</v>
          </cell>
          <cell r="AF440">
            <v>46.63</v>
          </cell>
          <cell r="AG440">
            <v>0</v>
          </cell>
          <cell r="AH440">
            <v>345.51</v>
          </cell>
          <cell r="AI440">
            <v>78.900000000000006</v>
          </cell>
          <cell r="AJ440">
            <v>37.799999999999997</v>
          </cell>
          <cell r="AK440">
            <v>0</v>
          </cell>
          <cell r="AL440">
            <v>0</v>
          </cell>
          <cell r="AM440">
            <v>1056.7</v>
          </cell>
          <cell r="AN440">
            <v>66.849999999999994</v>
          </cell>
          <cell r="AO440">
            <v>0</v>
          </cell>
          <cell r="AP440">
            <v>0</v>
          </cell>
          <cell r="AQ440">
            <v>0</v>
          </cell>
          <cell r="AR440">
            <v>-7169.2000000000007</v>
          </cell>
          <cell r="AS440">
            <v>2157.4</v>
          </cell>
          <cell r="AT440">
            <v>222.3</v>
          </cell>
          <cell r="AU440">
            <v>132.69999999999999</v>
          </cell>
          <cell r="AV440">
            <v>2910.7739999999999</v>
          </cell>
          <cell r="AW440">
            <v>250</v>
          </cell>
          <cell r="AX440">
            <v>11.84</v>
          </cell>
          <cell r="AY440">
            <v>318.81</v>
          </cell>
          <cell r="AZ440">
            <v>1210.8599999999999</v>
          </cell>
          <cell r="BA440">
            <v>17.77</v>
          </cell>
          <cell r="BB440">
            <v>66.214409357030505</v>
          </cell>
          <cell r="BC440">
            <v>308.31718498588498</v>
          </cell>
          <cell r="BD440">
            <v>478.71899999999999</v>
          </cell>
          <cell r="BE440">
            <v>389.3</v>
          </cell>
          <cell r="BF440">
            <v>89.382999999999996</v>
          </cell>
          <cell r="BG440">
            <v>16.3</v>
          </cell>
          <cell r="BH440">
            <v>1012.5831534213499</v>
          </cell>
          <cell r="BI440">
            <v>215.87</v>
          </cell>
          <cell r="BK440">
            <v>131.84</v>
          </cell>
          <cell r="BL440">
            <v>10</v>
          </cell>
          <cell r="BM440">
            <v>31.050999999999998</v>
          </cell>
          <cell r="BN440">
            <v>9480.8649999999998</v>
          </cell>
          <cell r="BO440">
            <v>48.967260000000003</v>
          </cell>
          <cell r="BP440">
            <v>757.77289237551997</v>
          </cell>
          <cell r="BQ440">
            <v>410.6</v>
          </cell>
          <cell r="BR440">
            <v>952.18</v>
          </cell>
          <cell r="BS440">
            <v>5422.3762771743404</v>
          </cell>
          <cell r="BT440">
            <v>810.5</v>
          </cell>
          <cell r="BU440">
            <v>680.5</v>
          </cell>
          <cell r="BV440">
            <v>100.32599999999999</v>
          </cell>
          <cell r="BW440">
            <v>3220.0770000000002</v>
          </cell>
          <cell r="BX440">
            <v>13259.56</v>
          </cell>
          <cell r="BY440">
            <v>1</v>
          </cell>
          <cell r="BZ440">
            <v>62.5</v>
          </cell>
          <cell r="CA440">
            <v>39.4</v>
          </cell>
          <cell r="CB440">
            <v>10.6</v>
          </cell>
          <cell r="CC440">
            <v>2012.1</v>
          </cell>
          <cell r="CD440">
            <v>4890</v>
          </cell>
          <cell r="CE440">
            <v>30.36</v>
          </cell>
          <cell r="CF440">
            <v>326.34500000000003</v>
          </cell>
          <cell r="CG440">
            <v>865</v>
          </cell>
          <cell r="CH440">
            <v>0</v>
          </cell>
          <cell r="CI440">
            <v>130.36000000000001</v>
          </cell>
          <cell r="CJ440">
            <v>281.10000000000002</v>
          </cell>
          <cell r="CK440">
            <v>740.9</v>
          </cell>
          <cell r="CL440">
            <v>4235.5</v>
          </cell>
          <cell r="CM440">
            <v>445.1</v>
          </cell>
          <cell r="CN440">
            <v>64</v>
          </cell>
          <cell r="CO440">
            <v>57.7</v>
          </cell>
          <cell r="CP440">
            <v>331</v>
          </cell>
          <cell r="CQ440">
            <v>1030.105</v>
          </cell>
          <cell r="CR440">
            <v>173.298</v>
          </cell>
          <cell r="CS440">
            <v>651.34</v>
          </cell>
          <cell r="CT440">
            <v>126.425</v>
          </cell>
          <cell r="CU440">
            <v>59.552</v>
          </cell>
          <cell r="CV440">
            <v>189.00399999999999</v>
          </cell>
          <cell r="CW440">
            <v>1686.3040000000001</v>
          </cell>
          <cell r="CX440">
            <v>29.81</v>
          </cell>
          <cell r="CY440">
            <v>21.800999999999998</v>
          </cell>
          <cell r="CZ440">
            <v>6246.9189999999999</v>
          </cell>
          <cell r="DA440">
            <v>129.23500000000001</v>
          </cell>
          <cell r="DB440">
            <v>41.145000000000003</v>
          </cell>
          <cell r="DC440">
            <v>52.911999999999999</v>
          </cell>
          <cell r="DD440">
            <v>258.36399999999998</v>
          </cell>
          <cell r="DE440">
            <v>3116.24</v>
          </cell>
          <cell r="DF440">
            <v>3707.5650000000001</v>
          </cell>
          <cell r="DG440">
            <v>4667.6149999999998</v>
          </cell>
          <cell r="DH440">
            <v>525.00099999999998</v>
          </cell>
          <cell r="DI440">
            <v>16.199000000000002</v>
          </cell>
          <cell r="DJ440">
            <v>1335.778</v>
          </cell>
          <cell r="DK440">
            <v>211.07900000000001</v>
          </cell>
          <cell r="DL440">
            <v>1087.412</v>
          </cell>
          <cell r="DM440">
            <v>11308.588</v>
          </cell>
          <cell r="DN440">
            <v>1545.4839999999999</v>
          </cell>
          <cell r="DO440">
            <v>32.165999999999997</v>
          </cell>
          <cell r="DP440">
            <v>690.62199999999996</v>
          </cell>
          <cell r="DQ440">
            <v>36.206000000000003</v>
          </cell>
          <cell r="DR440">
            <v>1690.4760000000001</v>
          </cell>
          <cell r="DS440">
            <v>379.06599999999997</v>
          </cell>
          <cell r="DT440">
            <v>6456.549</v>
          </cell>
          <cell r="DU440">
            <v>187.15</v>
          </cell>
          <cell r="DV440">
            <v>58</v>
          </cell>
          <cell r="DW440">
            <v>2040.5</v>
          </cell>
          <cell r="DX440">
            <v>253.25</v>
          </cell>
          <cell r="DY440">
            <v>39.4</v>
          </cell>
          <cell r="DZ440">
            <v>376.1</v>
          </cell>
          <cell r="EA440">
            <v>2983.9440643809498</v>
          </cell>
          <cell r="EB440">
            <v>1244.1179422761099</v>
          </cell>
          <cell r="EC440">
            <v>36.17</v>
          </cell>
          <cell r="ED440">
            <v>26.265515609979701</v>
          </cell>
          <cell r="EE440">
            <v>40.799999999999997</v>
          </cell>
          <cell r="EF440">
            <v>135.5</v>
          </cell>
          <cell r="EG440">
            <v>86.98</v>
          </cell>
          <cell r="EH440">
            <v>360.71</v>
          </cell>
          <cell r="EI440">
            <v>82.4</v>
          </cell>
          <cell r="EJ440">
            <v>904.95</v>
          </cell>
        </row>
        <row r="441">
          <cell r="B441">
            <v>0</v>
          </cell>
          <cell r="C441">
            <v>2.4</v>
          </cell>
          <cell r="D441">
            <v>442</v>
          </cell>
          <cell r="E441">
            <v>0</v>
          </cell>
          <cell r="F441">
            <v>283.7</v>
          </cell>
          <cell r="G441">
            <v>0</v>
          </cell>
          <cell r="H441">
            <v>75.959999999999994</v>
          </cell>
          <cell r="I441">
            <v>24.4</v>
          </cell>
          <cell r="J441">
            <v>1108.5</v>
          </cell>
          <cell r="K441">
            <v>0</v>
          </cell>
          <cell r="L441">
            <v>0</v>
          </cell>
          <cell r="M441">
            <v>0</v>
          </cell>
          <cell r="N441">
            <v>0</v>
          </cell>
          <cell r="O441">
            <v>578.6</v>
          </cell>
          <cell r="P441">
            <v>346.96699999999998</v>
          </cell>
          <cell r="Q441">
            <v>767.6</v>
          </cell>
          <cell r="R441">
            <v>35</v>
          </cell>
          <cell r="S441">
            <v>73.099999999999994</v>
          </cell>
          <cell r="T441">
            <v>0</v>
          </cell>
          <cell r="U441">
            <v>4970</v>
          </cell>
          <cell r="V441">
            <v>3860</v>
          </cell>
          <cell r="W441">
            <v>19065</v>
          </cell>
          <cell r="X441">
            <v>0</v>
          </cell>
          <cell r="Y441">
            <v>109.622</v>
          </cell>
          <cell r="Z441">
            <v>61.2</v>
          </cell>
          <cell r="AA441">
            <v>318.42</v>
          </cell>
          <cell r="AB441">
            <v>0</v>
          </cell>
          <cell r="AC441">
            <v>50</v>
          </cell>
          <cell r="AD441">
            <v>4374.8100000000004</v>
          </cell>
          <cell r="AE441">
            <v>366.99472200000002</v>
          </cell>
          <cell r="AF441">
            <v>238.82</v>
          </cell>
          <cell r="AG441">
            <v>1492.3</v>
          </cell>
          <cell r="AH441">
            <v>1380.8</v>
          </cell>
          <cell r="AI441">
            <v>0</v>
          </cell>
          <cell r="AJ441">
            <v>7538.9699999999993</v>
          </cell>
          <cell r="AK441">
            <v>0</v>
          </cell>
          <cell r="AM441">
            <v>54670.6</v>
          </cell>
          <cell r="AN441">
            <v>0</v>
          </cell>
          <cell r="AO441">
            <v>199.1</v>
          </cell>
          <cell r="AP441">
            <v>0</v>
          </cell>
          <cell r="AQ441">
            <v>0</v>
          </cell>
          <cell r="AR441">
            <v>0</v>
          </cell>
          <cell r="AS441">
            <v>0</v>
          </cell>
          <cell r="AT441">
            <v>0</v>
          </cell>
          <cell r="AU441">
            <v>0</v>
          </cell>
          <cell r="AV441">
            <v>470.23</v>
          </cell>
          <cell r="AW441">
            <v>0</v>
          </cell>
          <cell r="AX441">
            <v>0.09</v>
          </cell>
          <cell r="AY441">
            <v>0</v>
          </cell>
          <cell r="AZ441">
            <v>1083.21</v>
          </cell>
          <cell r="BA441">
            <v>1.512</v>
          </cell>
          <cell r="BB441">
            <v>11.522960179314101</v>
          </cell>
          <cell r="BC441">
            <v>219.22788522794499</v>
          </cell>
          <cell r="BD441">
            <v>0</v>
          </cell>
          <cell r="BE441">
            <v>0</v>
          </cell>
          <cell r="BF441">
            <v>78.569000000000003</v>
          </cell>
          <cell r="BG441">
            <v>10.199999999999999</v>
          </cell>
          <cell r="BH441">
            <v>214.66660592395601</v>
          </cell>
          <cell r="BI441">
            <v>51.1463121392853</v>
          </cell>
          <cell r="BK441">
            <v>1.19</v>
          </cell>
          <cell r="BL441">
            <v>3.7</v>
          </cell>
          <cell r="BM441">
            <v>12.07</v>
          </cell>
          <cell r="BN441">
            <v>1516.9</v>
          </cell>
          <cell r="BO441">
            <v>91.964391012479993</v>
          </cell>
          <cell r="BP441">
            <v>9.0029292638562808</v>
          </cell>
          <cell r="BQ441">
            <v>584.79999999999995</v>
          </cell>
          <cell r="BR441">
            <v>101.96</v>
          </cell>
          <cell r="BS441">
            <v>138.30000000000001</v>
          </cell>
          <cell r="BT441">
            <v>11.4</v>
          </cell>
          <cell r="BU441">
            <v>239.9</v>
          </cell>
          <cell r="BV441">
            <v>0</v>
          </cell>
          <cell r="BW441">
            <v>147.9</v>
          </cell>
          <cell r="BX441">
            <v>314.13</v>
          </cell>
          <cell r="BY441">
            <v>45</v>
          </cell>
          <cell r="BZ441">
            <v>0</v>
          </cell>
          <cell r="CA441">
            <v>66</v>
          </cell>
          <cell r="CB441">
            <v>54.4</v>
          </cell>
          <cell r="CC441">
            <v>86.8</v>
          </cell>
          <cell r="CD441">
            <v>1420</v>
          </cell>
          <cell r="CE441">
            <v>56.99</v>
          </cell>
          <cell r="CF441">
            <v>30.515999999999998</v>
          </cell>
          <cell r="CG441">
            <v>657.4</v>
          </cell>
          <cell r="CH441">
            <v>0</v>
          </cell>
          <cell r="CI441">
            <v>41.1</v>
          </cell>
          <cell r="CJ441">
            <v>60.3</v>
          </cell>
          <cell r="CK441">
            <v>44.8</v>
          </cell>
          <cell r="CL441">
            <v>626.20000000000005</v>
          </cell>
          <cell r="CM441">
            <v>139.30000000000001</v>
          </cell>
          <cell r="CN441">
            <v>144.80000000000001</v>
          </cell>
          <cell r="CO441">
            <v>70.45</v>
          </cell>
          <cell r="CP441">
            <v>43.6</v>
          </cell>
          <cell r="CQ441">
            <v>2642.596</v>
          </cell>
          <cell r="CR441">
            <v>591.94100000000003</v>
          </cell>
          <cell r="CS441">
            <v>5728.0990000000002</v>
          </cell>
          <cell r="CT441">
            <v>1486.2840000000001</v>
          </cell>
          <cell r="CU441">
            <v>685.23099999999999</v>
          </cell>
          <cell r="CV441">
            <v>1819.501</v>
          </cell>
          <cell r="CW441">
            <v>170.45400000000001</v>
          </cell>
          <cell r="CX441">
            <v>9839.8889999999992</v>
          </cell>
          <cell r="CY441">
            <v>0</v>
          </cell>
          <cell r="CZ441">
            <v>15108.174000000001</v>
          </cell>
          <cell r="DA441">
            <v>17.498999999999999</v>
          </cell>
          <cell r="DB441">
            <v>2162.1999999999998</v>
          </cell>
          <cell r="DC441">
            <v>340.46499999999997</v>
          </cell>
          <cell r="DD441">
            <v>273.60199999999998</v>
          </cell>
          <cell r="DE441">
            <v>2911.114</v>
          </cell>
          <cell r="DF441">
            <v>7455.9660000000003</v>
          </cell>
          <cell r="DG441">
            <v>8725.6450000000004</v>
          </cell>
          <cell r="DH441">
            <v>127.414</v>
          </cell>
          <cell r="DI441">
            <v>580.29999999999995</v>
          </cell>
          <cell r="DJ441">
            <v>447.38499999999999</v>
          </cell>
          <cell r="DK441">
            <v>0</v>
          </cell>
          <cell r="DL441">
            <v>143.73599999999999</v>
          </cell>
          <cell r="DM441">
            <v>8992.8220000000001</v>
          </cell>
          <cell r="DN441">
            <v>2878.8939999999998</v>
          </cell>
          <cell r="DO441">
            <v>818.49199999999996</v>
          </cell>
          <cell r="DP441">
            <v>6665.1689999999999</v>
          </cell>
          <cell r="DQ441">
            <v>380.31900000000002</v>
          </cell>
          <cell r="DR441">
            <v>31747.252</v>
          </cell>
          <cell r="DS441">
            <v>0</v>
          </cell>
          <cell r="DT441">
            <v>11795.052</v>
          </cell>
          <cell r="DU441">
            <v>929.6</v>
          </cell>
          <cell r="DV441">
            <v>1551.2449999999999</v>
          </cell>
          <cell r="DW441">
            <v>212.2</v>
          </cell>
          <cell r="DX441">
            <v>127.64100000000001</v>
          </cell>
          <cell r="DY441">
            <v>45.45</v>
          </cell>
          <cell r="DZ441">
            <v>0</v>
          </cell>
          <cell r="EA441">
            <v>0</v>
          </cell>
          <cell r="EB441">
            <v>394.33622849900303</v>
          </cell>
          <cell r="EC441">
            <v>35.31</v>
          </cell>
          <cell r="ED441">
            <v>2.4942030736758101</v>
          </cell>
          <cell r="EE441">
            <v>0</v>
          </cell>
          <cell r="EF441">
            <v>0</v>
          </cell>
          <cell r="EG441">
            <v>0</v>
          </cell>
          <cell r="EH441">
            <v>30.06</v>
          </cell>
          <cell r="EI441">
            <v>224.4</v>
          </cell>
          <cell r="EJ441">
            <v>0.81</v>
          </cell>
        </row>
        <row r="442">
          <cell r="B442">
            <v>0</v>
          </cell>
          <cell r="C442">
            <v>0</v>
          </cell>
          <cell r="D442">
            <v>0</v>
          </cell>
          <cell r="E442">
            <v>0</v>
          </cell>
          <cell r="F442">
            <v>469</v>
          </cell>
          <cell r="G442">
            <v>0</v>
          </cell>
          <cell r="H442">
            <v>0</v>
          </cell>
          <cell r="I442">
            <v>0</v>
          </cell>
          <cell r="J442">
            <v>0</v>
          </cell>
          <cell r="K442">
            <v>0</v>
          </cell>
          <cell r="L442">
            <v>0</v>
          </cell>
          <cell r="M442">
            <v>0</v>
          </cell>
          <cell r="N442">
            <v>0</v>
          </cell>
          <cell r="O442">
            <v>0</v>
          </cell>
          <cell r="P442">
            <v>0</v>
          </cell>
          <cell r="Q442">
            <v>1385</v>
          </cell>
          <cell r="R442">
            <v>0</v>
          </cell>
          <cell r="S442">
            <v>220.7</v>
          </cell>
          <cell r="T442">
            <v>55921.5241697807</v>
          </cell>
          <cell r="U442">
            <v>0</v>
          </cell>
          <cell r="V442">
            <v>0</v>
          </cell>
          <cell r="W442">
            <v>0</v>
          </cell>
          <cell r="X442">
            <v>19112.900000000001</v>
          </cell>
          <cell r="Y442">
            <v>0</v>
          </cell>
          <cell r="Z442">
            <v>0</v>
          </cell>
          <cell r="AA442">
            <v>0</v>
          </cell>
          <cell r="AB442">
            <v>4137</v>
          </cell>
          <cell r="AC442">
            <v>0</v>
          </cell>
          <cell r="AD442">
            <v>0</v>
          </cell>
          <cell r="AE442">
            <v>583.11447134378102</v>
          </cell>
          <cell r="AF442">
            <v>0</v>
          </cell>
          <cell r="AG442">
            <v>0</v>
          </cell>
          <cell r="AH442">
            <v>0</v>
          </cell>
          <cell r="AI442">
            <v>0</v>
          </cell>
          <cell r="AJ442">
            <v>7192.0999999999995</v>
          </cell>
          <cell r="AK442">
            <v>449.6</v>
          </cell>
          <cell r="AL442">
            <v>5507</v>
          </cell>
          <cell r="AN442">
            <v>6276</v>
          </cell>
          <cell r="AO442">
            <v>0</v>
          </cell>
          <cell r="AP442">
            <v>2620</v>
          </cell>
          <cell r="AQ442">
            <v>0</v>
          </cell>
          <cell r="AR442">
            <v>0</v>
          </cell>
          <cell r="AS442">
            <v>0</v>
          </cell>
          <cell r="AT442">
            <v>0</v>
          </cell>
          <cell r="AU442">
            <v>700.4</v>
          </cell>
          <cell r="AV442">
            <v>4500</v>
          </cell>
          <cell r="AW442">
            <v>0</v>
          </cell>
          <cell r="AX442">
            <v>0</v>
          </cell>
          <cell r="AY442">
            <v>0</v>
          </cell>
          <cell r="AZ442">
            <v>0</v>
          </cell>
          <cell r="BA442">
            <v>0</v>
          </cell>
          <cell r="BB442">
            <v>0</v>
          </cell>
          <cell r="BC442">
            <v>0</v>
          </cell>
          <cell r="BD442">
            <v>0</v>
          </cell>
          <cell r="BE442">
            <v>0</v>
          </cell>
          <cell r="BF442">
            <v>0</v>
          </cell>
          <cell r="BG442">
            <v>0</v>
          </cell>
          <cell r="BH442">
            <v>20</v>
          </cell>
          <cell r="BI442">
            <v>0</v>
          </cell>
          <cell r="BK442">
            <v>0</v>
          </cell>
          <cell r="BL442">
            <v>0</v>
          </cell>
          <cell r="BM442">
            <v>0</v>
          </cell>
          <cell r="BN442">
            <v>0</v>
          </cell>
          <cell r="BO442">
            <v>0</v>
          </cell>
          <cell r="BP442">
            <v>0</v>
          </cell>
          <cell r="BQ442">
            <v>0</v>
          </cell>
          <cell r="BR442">
            <v>0</v>
          </cell>
          <cell r="BS442">
            <v>0</v>
          </cell>
          <cell r="BT442">
            <v>0</v>
          </cell>
          <cell r="BU442">
            <v>0</v>
          </cell>
          <cell r="BV442">
            <v>0</v>
          </cell>
          <cell r="BW442">
            <v>0</v>
          </cell>
          <cell r="BX442">
            <v>0</v>
          </cell>
          <cell r="BY442">
            <v>0</v>
          </cell>
          <cell r="BZ442">
            <v>0</v>
          </cell>
          <cell r="CA442">
            <v>0</v>
          </cell>
          <cell r="CB442">
            <v>0</v>
          </cell>
          <cell r="CC442">
            <v>0</v>
          </cell>
          <cell r="CD442">
            <v>0</v>
          </cell>
          <cell r="CE442">
            <v>0</v>
          </cell>
          <cell r="CF442">
            <v>0</v>
          </cell>
          <cell r="CG442">
            <v>0</v>
          </cell>
          <cell r="CH442">
            <v>0</v>
          </cell>
          <cell r="CI442">
            <v>0</v>
          </cell>
          <cell r="CJ442">
            <v>0</v>
          </cell>
          <cell r="CK442">
            <v>0</v>
          </cell>
          <cell r="CL442">
            <v>0</v>
          </cell>
          <cell r="CM442">
            <v>0</v>
          </cell>
          <cell r="CN442">
            <v>0</v>
          </cell>
          <cell r="CO442">
            <v>0</v>
          </cell>
          <cell r="CP442">
            <v>0</v>
          </cell>
          <cell r="CQ442">
            <v>0</v>
          </cell>
          <cell r="CR442">
            <v>0</v>
          </cell>
          <cell r="CS442">
            <v>0</v>
          </cell>
          <cell r="CT442">
            <v>0</v>
          </cell>
          <cell r="CU442">
            <v>0</v>
          </cell>
          <cell r="CV442">
            <v>0</v>
          </cell>
          <cell r="CW442">
            <v>0</v>
          </cell>
          <cell r="CX442">
            <v>0</v>
          </cell>
          <cell r="CY442">
            <v>0</v>
          </cell>
          <cell r="CZ442">
            <v>0</v>
          </cell>
          <cell r="DA442">
            <v>0</v>
          </cell>
          <cell r="DB442">
            <v>0</v>
          </cell>
          <cell r="DC442">
            <v>0</v>
          </cell>
          <cell r="DD442">
            <v>0</v>
          </cell>
          <cell r="DE442">
            <v>0</v>
          </cell>
          <cell r="DF442">
            <v>0</v>
          </cell>
          <cell r="DG442">
            <v>0</v>
          </cell>
          <cell r="DH442">
            <v>0</v>
          </cell>
          <cell r="DI442">
            <v>0</v>
          </cell>
          <cell r="DJ442">
            <v>0</v>
          </cell>
          <cell r="DK442">
            <v>0</v>
          </cell>
          <cell r="DL442">
            <v>0</v>
          </cell>
          <cell r="DM442">
            <v>0</v>
          </cell>
          <cell r="DN442">
            <v>0</v>
          </cell>
          <cell r="DO442">
            <v>0</v>
          </cell>
          <cell r="DP442">
            <v>0</v>
          </cell>
          <cell r="DQ442">
            <v>0</v>
          </cell>
          <cell r="DR442">
            <v>0</v>
          </cell>
          <cell r="DS442">
            <v>0</v>
          </cell>
          <cell r="DT442">
            <v>0</v>
          </cell>
          <cell r="DU442">
            <v>0</v>
          </cell>
          <cell r="DV442">
            <v>0</v>
          </cell>
          <cell r="DW442">
            <v>0</v>
          </cell>
          <cell r="DX442">
            <v>0</v>
          </cell>
          <cell r="DY442">
            <v>0</v>
          </cell>
          <cell r="DZ442">
            <v>0</v>
          </cell>
          <cell r="EA442">
            <v>0</v>
          </cell>
          <cell r="EB442">
            <v>0</v>
          </cell>
          <cell r="EC442">
            <v>0</v>
          </cell>
          <cell r="ED442">
            <v>0</v>
          </cell>
          <cell r="EE442">
            <v>0</v>
          </cell>
          <cell r="EF442">
            <v>0</v>
          </cell>
          <cell r="EG442">
            <v>0</v>
          </cell>
          <cell r="EH442">
            <v>0</v>
          </cell>
          <cell r="EI442">
            <v>0</v>
          </cell>
          <cell r="EJ442">
            <v>0</v>
          </cell>
        </row>
        <row r="443">
          <cell r="B443">
            <v>15.29</v>
          </cell>
          <cell r="C443">
            <v>193.3</v>
          </cell>
          <cell r="D443">
            <v>1403</v>
          </cell>
          <cell r="E443">
            <v>32.6</v>
          </cell>
          <cell r="F443">
            <v>752.7</v>
          </cell>
          <cell r="G443">
            <v>17.5</v>
          </cell>
          <cell r="H443">
            <v>189.16</v>
          </cell>
          <cell r="I443">
            <v>266.5</v>
          </cell>
          <cell r="J443">
            <v>1150.5</v>
          </cell>
          <cell r="K443">
            <v>6.5</v>
          </cell>
          <cell r="L443">
            <v>26.1</v>
          </cell>
          <cell r="M443">
            <v>17104.509999999998</v>
          </cell>
          <cell r="N443">
            <v>146</v>
          </cell>
          <cell r="O443">
            <v>594.9</v>
          </cell>
          <cell r="P443">
            <v>351.57775299999997</v>
          </cell>
          <cell r="Q443">
            <v>2223.9</v>
          </cell>
          <cell r="R443">
            <v>43</v>
          </cell>
          <cell r="S443">
            <v>293.8</v>
          </cell>
          <cell r="T443">
            <v>55947.324169780703</v>
          </cell>
          <cell r="U443">
            <v>11751.888000000001</v>
          </cell>
          <cell r="V443">
            <v>3860</v>
          </cell>
          <cell r="W443">
            <v>29984.92</v>
          </cell>
          <cell r="X443">
            <v>19261.09</v>
          </cell>
          <cell r="Y443">
            <v>215.87899999999999</v>
          </cell>
          <cell r="Z443">
            <v>1048.4000000000001</v>
          </cell>
          <cell r="AA443">
            <v>318.42</v>
          </cell>
          <cell r="AB443">
            <v>4159.8</v>
          </cell>
          <cell r="AC443">
            <v>1987.5695559999999</v>
          </cell>
          <cell r="AD443">
            <v>4398.1099999999997</v>
          </cell>
          <cell r="AE443">
            <v>2497.3526603437799</v>
          </cell>
          <cell r="AF443">
            <v>285.45</v>
          </cell>
          <cell r="AG443">
            <v>1492.3</v>
          </cell>
          <cell r="AH443">
            <v>1726.31</v>
          </cell>
          <cell r="AI443">
            <v>78.900000000000006</v>
          </cell>
          <cell r="AJ443">
            <v>14768.87</v>
          </cell>
          <cell r="AK443">
            <v>449.6</v>
          </cell>
          <cell r="AL443">
            <v>5507</v>
          </cell>
          <cell r="AM443">
            <v>55727.3</v>
          </cell>
          <cell r="AN443">
            <v>6342.85</v>
          </cell>
          <cell r="AO443">
            <v>199.1</v>
          </cell>
          <cell r="AP443">
            <v>2620</v>
          </cell>
          <cell r="AQ443">
            <v>0</v>
          </cell>
          <cell r="AR443">
            <v>-7169.2000000000007</v>
          </cell>
          <cell r="AS443">
            <v>2157.4</v>
          </cell>
          <cell r="AT443">
            <v>222.3</v>
          </cell>
          <cell r="AU443">
            <v>833.09999999999991</v>
          </cell>
          <cell r="AV443">
            <v>7890.0039999999999</v>
          </cell>
          <cell r="AW443">
            <v>250</v>
          </cell>
          <cell r="AX443">
            <v>11.93</v>
          </cell>
          <cell r="AY443">
            <v>318.81</v>
          </cell>
          <cell r="AZ443">
            <v>2294.0700000000002</v>
          </cell>
          <cell r="BA443">
            <v>19.282</v>
          </cell>
          <cell r="BB443">
            <v>77.737369536344602</v>
          </cell>
          <cell r="BC443">
            <v>527.54507021382994</v>
          </cell>
          <cell r="BD443">
            <v>478.71899999999999</v>
          </cell>
          <cell r="BE443">
            <v>389.3</v>
          </cell>
          <cell r="BF443">
            <v>167.952</v>
          </cell>
          <cell r="BG443">
            <v>26.5</v>
          </cell>
          <cell r="BH443">
            <v>1247.2497593453099</v>
          </cell>
          <cell r="BI443">
            <v>267.01631213928499</v>
          </cell>
          <cell r="BK443">
            <v>133.03</v>
          </cell>
          <cell r="BL443">
            <v>13.7</v>
          </cell>
          <cell r="BM443">
            <v>43.121000000000002</v>
          </cell>
          <cell r="BN443">
            <v>10997.764999999999</v>
          </cell>
          <cell r="BO443">
            <v>140.93165101247999</v>
          </cell>
          <cell r="BP443">
            <v>766.775821639377</v>
          </cell>
          <cell r="BQ443">
            <v>995.4</v>
          </cell>
          <cell r="BR443">
            <v>1054.1400000000001</v>
          </cell>
          <cell r="BS443">
            <v>5560.6762771743397</v>
          </cell>
          <cell r="BT443">
            <v>821.9</v>
          </cell>
          <cell r="BU443">
            <v>920.4</v>
          </cell>
          <cell r="BV443">
            <v>100.32599999999999</v>
          </cell>
          <cell r="BW443">
            <v>3367.9769999999999</v>
          </cell>
          <cell r="BX443">
            <v>13573.69</v>
          </cell>
          <cell r="BY443">
            <v>46</v>
          </cell>
          <cell r="BZ443">
            <v>62.5</v>
          </cell>
          <cell r="CA443">
            <v>105.4</v>
          </cell>
          <cell r="CB443">
            <v>65</v>
          </cell>
          <cell r="CC443">
            <v>2098.9</v>
          </cell>
          <cell r="CD443">
            <v>6310</v>
          </cell>
          <cell r="CE443">
            <v>87.35</v>
          </cell>
          <cell r="CF443">
            <v>356.86099999999999</v>
          </cell>
          <cell r="CG443">
            <v>1522.4</v>
          </cell>
          <cell r="CH443">
            <v>0</v>
          </cell>
          <cell r="CI443">
            <v>171.46</v>
          </cell>
          <cell r="CJ443">
            <v>341.4</v>
          </cell>
          <cell r="CK443">
            <v>785.7</v>
          </cell>
          <cell r="CL443">
            <v>4861.7</v>
          </cell>
          <cell r="CM443">
            <v>584.4</v>
          </cell>
          <cell r="CN443">
            <v>208.8</v>
          </cell>
          <cell r="CO443">
            <v>128.15</v>
          </cell>
          <cell r="CP443">
            <v>374.6</v>
          </cell>
          <cell r="CQ443">
            <v>3672.701</v>
          </cell>
          <cell r="CR443">
            <v>765.23900000000003</v>
          </cell>
          <cell r="CS443">
            <v>6379.4390000000003</v>
          </cell>
          <cell r="CT443">
            <v>1612.7090000000001</v>
          </cell>
          <cell r="CU443">
            <v>744.78300000000002</v>
          </cell>
          <cell r="CV443">
            <v>2008.5049999999999</v>
          </cell>
          <cell r="CW443">
            <v>1856.758</v>
          </cell>
          <cell r="CX443">
            <v>9869.6989999999987</v>
          </cell>
          <cell r="CY443">
            <v>21.800999999999998</v>
          </cell>
          <cell r="CZ443">
            <v>21355.093000000001</v>
          </cell>
          <cell r="DA443">
            <v>146.73400000000001</v>
          </cell>
          <cell r="DB443">
            <v>2203.3449999999998</v>
          </cell>
          <cell r="DC443">
            <v>393.37699999999995</v>
          </cell>
          <cell r="DD443">
            <v>531.96599999999989</v>
          </cell>
          <cell r="DE443">
            <v>6027.3539999999994</v>
          </cell>
          <cell r="DF443">
            <v>11163.531000000001</v>
          </cell>
          <cell r="DG443">
            <v>13393.26</v>
          </cell>
          <cell r="DH443">
            <v>652.41499999999996</v>
          </cell>
          <cell r="DI443">
            <v>596.49899999999991</v>
          </cell>
          <cell r="DJ443">
            <v>1783.163</v>
          </cell>
          <cell r="DK443">
            <v>211.07900000000001</v>
          </cell>
          <cell r="DL443">
            <v>1231.1480000000001</v>
          </cell>
          <cell r="DM443">
            <v>20301.41</v>
          </cell>
          <cell r="DN443">
            <v>4424.3779999999997</v>
          </cell>
          <cell r="DO443">
            <v>850.6579999999999</v>
          </cell>
          <cell r="DP443">
            <v>7355.7910000000002</v>
          </cell>
          <cell r="DQ443">
            <v>416.52500000000003</v>
          </cell>
          <cell r="DR443">
            <v>33437.728000000003</v>
          </cell>
          <cell r="DS443">
            <v>379.06599999999997</v>
          </cell>
          <cell r="DT443">
            <v>18251.600999999999</v>
          </cell>
          <cell r="DU443">
            <v>1116.75</v>
          </cell>
          <cell r="DV443">
            <v>1609.2449999999999</v>
          </cell>
          <cell r="DW443">
            <v>2252.6999999999998</v>
          </cell>
          <cell r="DX443">
            <v>380.89100000000002</v>
          </cell>
          <cell r="DY443">
            <v>84.85</v>
          </cell>
          <cell r="DZ443">
            <v>376.1</v>
          </cell>
          <cell r="EA443">
            <v>2983.9440643809498</v>
          </cell>
          <cell r="EB443">
            <v>1638.45417077512</v>
          </cell>
          <cell r="EC443">
            <v>71.48</v>
          </cell>
          <cell r="ED443">
            <v>28.7597186836555</v>
          </cell>
          <cell r="EE443">
            <v>40.799999999999997</v>
          </cell>
          <cell r="EF443">
            <v>135.5</v>
          </cell>
          <cell r="EG443">
            <v>86.98</v>
          </cell>
          <cell r="EH443">
            <v>390.77</v>
          </cell>
          <cell r="EI443">
            <v>306.8</v>
          </cell>
          <cell r="EJ443">
            <v>905.76</v>
          </cell>
        </row>
        <row r="444">
          <cell r="B444" t="str">
            <v>The total project budget for the sale of the first tranche forecasted in the 2013 OBC was £10.75m.   The forecast has now been revised up to £15.29m.  This change includes actual expenditure in 2013-14, 2014-15, and the additional year of activity (2015-16) as a result of the project being put on hold in 14/15, the sale not being pursued during 2015-16.Due to the rebaselining to the 16/17 timeline, the project has now forecasted a 16/17 budget. The current costs remain within existing budget, but will be revised and formally approved through the FBC prior to sale launch.This project and associated costs are to deliver the sale of the first tranche. The cost of a programme of sales will be scoped out post successful delivery of the first sale.A NPV figure cannot be provided as VfM will be assessed by comparing the bids received for the asset and its estimated retention value to HMG.</v>
          </cell>
          <cell r="C444" t="str">
            <v>Baseline costs have been derived from financial model LLCOBCEconomicandFinancialCase 201501200954 which supports the approved OBC. VAT on costs has been included where non-recoverable.  Details in rows 8.05 to 8.08 above continue to refer to OBC amounts.Forecasts for all future years have been updated and reprofiled to reflect current expectations around replanned activity with external partners.  The replanning has not considered all the other elements of programme activity at this stage, as this will take place once the Planning and Delivery Partner is appointed.  The revised forecasts have therefore not yet been updated into a revised economic case.  There has been no change since the prior period. However for clarity the majority of the previous changes in forecasts were caused by re-profiled activity within RDEL, where there is no overall change in total costs.  The majority of the increase in forecast related to the CDEL expenditure on the building of the register of local land charges, the estimate for which increased from £2.5m to £6.7m in December 15 (including OB and VAT but before inflation).  A number of major procurements are currently awaiting approval and these will lead to further changes in the forecasts. The 16/17 forecast reflects the budget set for this year but is not yet adjusted for quarterly forecasts or in year spend.</v>
          </cell>
          <cell r="D444" t="str">
            <v>The Project cost are now baselined to reflect the Full Business Case as approved by HMT on 22/10/15. The recurring annual RDEL costs represtn the £31m Antarctic Partition &amp; Logisitics Infrastructure budget. This budget, partioned from the science budget covers all the running costs of the Antarctic ship and bases.</v>
          </cell>
          <cell r="E444" t="str">
            <v>The key costs for the project relate to specialist legal and financial advice, currently provided by Linklaters and Morgan Stanley respectively. Linklaters are paid on a per hour basis according to a contract signed in DECC in December 2011. The relevant OGC Legal Framework Agreement was used. Specialist legal advice has been necessary to develop and implement a new governance framework for URENCO and will also be required to facilitate a sale.  This contact has been recently extended on an ongoing basis until we terminate.The fee for Morgan Stanley is split into an advisory fee (retainer) and success fee. The total advisory fee paid to date is £1m for work done from October 2012 to June 2015. The success fee for a trade sale will be 0.15% of the sale value.  No consultants fees paid to MS.   MS not undertaking any significant work on the project at the moment.  In addition, the advisory fee will be offset should the success fee exceed the advisory fee by £1 million or more (i.e. in the event the success fee is £2 million or more). Significant costs are likely to be incurred if and when a sale proceeds which is reflected in the FY17/18 projection. The scenario below reflects the high case, and envisages an IPO in March 2018, with indicative management and underwriting fees for an IPO of 1.5% of the sale value and and independent financial adviser fee (0.15% of sale proceeds).  Further fees would be likely to be incurred for transaction-specific legal advice.* Please note that these revised figures on the total cost for the whole project have not yet been put to Ministers.  However BIS Finance (Howard Orme) and UKGI have been advised to keep submitting robust forecasts but a budget will be agreed out of Q1 underspend.NOTE: The £32.6m is approximately made up of the following: a) Linklaters -£6.95m and counsel fees £0.013m on developing a revised structure to date. b) future structure costs £1.65m c) sales process - Morgan Stanley to date is £1.65m d) sale IPO -£22.7m and if trade sale is £5.5m.</v>
          </cell>
          <cell r="F444" t="str">
            <v>The above figures include Department of Health funding amounts.</v>
          </cell>
          <cell r="G444" t="str">
            <v>Agreed budgets: 15/16 = £5.2m and 16/17 = £6.2m. It is anticipated that costs in 17/18 (final year of programme) will be c.£6.1m. The higher costs for 16/17 and 17/18 relate to the increased scope, including the establishment of the GCO. The programme team is expanding for delivery.</v>
          </cell>
          <cell r="H444" t="str">
            <v xml:space="preserve">Central funding of CDEL in place from FY16/17 onwards. FY15/16 underspend resulted from delay in procurement activity for Release 1 of solution, £1.75m of Cabinet Office RDEL carried over into FY16/17. The FBC is currently being drafted for HMT review in October, these costs will be superseded on completion. </v>
          </cell>
          <cell r="I444" t="str">
            <v>Fixed costs (£44m) for this programme (staff and infrastructure) are relatively stable whilst commercial costs are dependent on the volume of users and commercial re-negotiation with suppliers. These projections are based on 25 million users successfully verifying over 5 years - the profile over the 5 years is dependent on departmental adoption of GOV.UK Verify, citizen adoption, success rates and demographic coverage. Therefore, the forecasts are difficult to predict due to uncertainty on volumes. For more details please see finance case in the business case. The costs of GOV.UK Verify above are for the programme, the NPV figure includes the cost of redundancies (£42m over 4 years) and onboarding a service to GOV.UK Verify (£1m).Spending on identities was lower than forecast for 2015/16. We had predicted 1 million users (including LOA1 and LOA2) but actually saw 660,000. This difference in user volumes is the reason for underspend in 2015-16.  Lower than anticipated adoption has shifted our cost profile into later years of the SR period.The programme is funded by a combination of central and departmental funding.  Central funding was agreed at SR15, funding from departments is dependent on use and is thus harder to forecast due to uncertainty of reuse across government.  We have updated our forecasts of OGD funding to reflect new forecasts of user volumes and our updated cost profile.  Non-governmental funding is forecast to be recived from the reuse of GOV.UK Verify in local government.Please note: we are currently in the process of updating our business case and these figures are subject to change.</v>
          </cell>
          <cell r="J444" t="str">
            <v>This is a large and complex programme which is just transitioning from stategy to delivery.   At this stage there is no change to figures provided previously but as these are refined further they will be reflected in future returns.</v>
          </cell>
          <cell r="K444" t="str">
            <v xml:space="preserve"> The financials are a key consideration of the on-going re-evaluation and re-planning exercise.  Due to the expected scope and delivery timeframe changes, the whole life costs are subject to significant change, which because of the on-going nature of the review prevents their inclusion in this report.</v>
          </cell>
          <cell r="L444" t="str">
            <v xml:space="preserve">The costs included are those spent via the cabinet Office, costs across individual customer departsments </v>
          </cell>
          <cell r="M444" t="str">
            <v>Figures taken from NPM Programme Business Case v4.0 (dated March 2016)</v>
          </cell>
          <cell r="N444" t="str">
            <v>One off programme costs have increased by a small percentage, however these have been off set by reduced BAU costs.</v>
          </cell>
          <cell r="O444" t="str">
            <v>In March 2015 the Government approved a budget of up to £600m to clear the 700 MHz band of its existing uses. The current Budget and Forecast reflect the initial allocations made for the project. Ofcom and Government have agreed the objective of early clearance and an accelerated delivery plan, with the ambition to clear the 700 MHz band by mid-2020, was agreed by the 700 MHz Programme Board in July 2016. A revised budget and forecast profile is currently being finalised and will be included in the Q2 2016-17 return.An underspend in 2015-16 was due to protracted negotiations with grant recipients, which pushed the grant scheme start date back. This underspend was compound because once the grants were awarded the draw down was slower than anticipated. The same issues are likely to reduce the forecast for 2016-17 when the profiles are revised for the Q2 return.</v>
          </cell>
          <cell r="P444" t="str">
            <v>£338,000,000 is the total funding envelope. This constitutes £150,000,000 direct CDEL from HM Treasury, and £188,000,000 sourced from museums' private funding. £322,000,000 falls within the current Spending Review period, the remainder falls from 2021-2023.  The programme have been granted permission to convert up to £1.5m per annum to RDEL as required.The first return on for this programme was based on the 1st draft of the Museum's OBC. Costs have been further refined to produce the OBC drafts that went to the Finance committee in June the costs in this return reflect the costs in the latest OBCs. Development of the financial model will continue through to OBC submission to TAP in January 2017, as the museums reach further clarity on site acquisition costs and preferred options for delivery. Final costs will be agreed in submission of the FBCs to TAP in June 17.</v>
          </cell>
          <cell r="Q444" t="str">
            <v>1. Budgets are still in line with the 15/16 Spending Review settlement.                                                                                                                                                                                                                                 2. State Aid approval has now been granted end May 2016 allowing further procurements to be entered into for the remainder of the P2 allocations - changes resulting from this exercise will be reflected in the future profiles once contracts have been signed. This applies to both BDUK and Non Government funding, therefore these profiles are subject to change.  It is likely the Nov Gov profile spend per year will change in future quarters although the total Non Gov spend reflects the current status.                                                                                                                                                                            3. The current forecasts continue to be based on existing supplier Milestone Payment Tables and are being adjusted for changes to existing contracts only. Hence the slight decrease in the current year profile by £6m.4.  Under the existing contracting gainsharing arrangements, BT are investing a further £129m to extend coverage under the Phase 1 contracts.  This figure is set to rise to £255m as take up of superfast broadband services in the programme areas increase.</v>
          </cell>
          <cell r="R444" t="str">
            <v xml:space="preserve">1. The programme ended 31 March 2016 with 75 masts being built.2.  The 2015-16 Full Year Out-Turn reflects the actual and accrued costs for the year. A £3.2m contested claim has not been included in the outturn.3.  Budgets for 2016/17 and 2017/18 are for retention payments which are forecast at £1.003m and £0.288m respectively.4. There has been a saving £0.119m realised on final build claims made to June </v>
          </cell>
          <cell r="S444" t="str">
            <v>Total budegted cost is £271m as approved at the February 2016 DCMS Investment Committee.  Anticipated final cost c.£269m at 2016 prices.</v>
          </cell>
          <cell r="T444" t="str">
            <v>Net Present Value COMMENTARY - Based on analysis done for the HPC FBC, and compared to the most recent DDM reference case, there would be net welfare costs of a three-year delay to nuclear roll-out of £6bn (NPV 2012-2050) – and these numbers rise substantially if a failure to agree a deal for Hinkley disrupts nuclear roll-out more seriously. This is lower than estimates made in previous years mostly because DECC has new, lower, projections of the future costs of offshore wind. This means generating the same electricity through additional offshore wind and carbon capture and storage plants is still expected to be more expensive than nuclear, but not by as much as it used to be. Costs - COMMENTARY2015/16 onwards forecasts reduced to reflect HMRC advice that VAT on legal costs can be reclaimed.2014/15 costs for period 01/122014 to 31/03/2015 will be adjusted to reflect  HMRC advice that VAT on legal costs can be reclaimed.2015/16 baseline and forecast were reviewed and updated.2016/17 baseline and forecast have not been changed as under review as part of 2016 business planning.LCCC costs for the years 2017/18 onwards are not yet available.                                                                                                                                                                                                                                  Non-government WLCs have increased from £37,187m (nominal, undiscounted) to £55,922m. This reflects an update to the wholesale electricity price assumptions, which have fallen due to underlying falls in gas and coal price projections.</v>
          </cell>
          <cell r="U444" t="str">
            <v>Information on Whole Life Costs is derived from from NDA's 2016 Annual Report and Accounts (ARAC) scenario GDF cost estimate (in Sept 2016 money values). Note that the costs reported here only cover costs related to a GDF for legacy waste  and waste arising from the existing fleet of nuclear reactors, it does not include any provisions for waste disposal from a new nuclear build programme, as this will be funded by new nuclear operators. CDEL is assumed to be the GDF construction costs.  The forecast figures shown are split between BEIS and NDA (eg forecast for 16/17 comprise £0.791m for BEIS and £27.74m for NDA). All figures are provided in real rather than nominal values due to the long timescales associated with this project.</v>
          </cell>
          <cell r="V444" t="str">
            <v xml:space="preserve">The project cost for baseline and forecast remain unchanged this quarter and remain in line with the Approved Business Case. The forecast future cost cannot be predicted with an acceptable degree of accuracy until the Consolidation process is complete. There will then be a formal update of the Business Case which is forecast to be approved by the NDA Board by the end of September 2016. The current of level of Contract Change indicates that the post consolidation Target Cost will exceed the value anticipated in the Final Business Case, with higher than anticipated Material Differences at handover which may in turn deliver lower savings than anticipated, but at the same time indications are that the original competition mandate of 10% reduction will be met, delivering significant benefit against the pre-competition position and thus delivery of all intended benefits - (1.11.01-04)The cost of the SLC Facing Team has been counted against RDEL in the NDA admin budget. I have excluded them here as to include them against the project would double count that cost. </v>
          </cell>
          <cell r="W444" t="str">
            <v>Note: - the budget whole life costs above in 8.06 - 8.08 are the whole Sellafield Site costs to the end of financial year 2028/29 in line with the analysis from 8.10</v>
          </cell>
          <cell r="X444" t="str">
            <v>NPV (8.05) - Expressed in 2011 Real Prices, using a 2013 present value base year; for consistency of external reporting with the Impact Assessment published in January 2014. A year on year breakdown of non-gov costs cannot be provided due to the remaining uncertainty associated with when external delivery partners will incur costs.The RDEL represents funding for the central government programme. The FY 2016/17 figures represent the delegated budget and current forecast.  DECC costs will continue in 2017/18 and onwards. Forecasts for future years have been updated following the Spending Review 2015 outcome.The total budget whole life cost figure in this return is presented in undiscounted nominal terms for comparability with other programmes. The figure differs to the total cost figure in the January 2014 Smart Meter Programme Impact Assessment which is expressed in 2011 real prices and discounted to present values (in line with HM Treasury appraisal guidance); the total cost figure in the 2014 IA is £10,927m, which is expected to generate a total benefit of £17,141m, resulting in a net present value benefit of £6,214m. These figures are being revised as part of an IA update due in Q1/Q2 2016.Costs are based on predictions defined in the IA process.  "Remainder" refers to the remaining years of the IA appraisal period, i.e. 2022/23-2030 inclusive.  The majority of costs will be borne by the energy industry, with energy suppliers being the parties mandated to provide smart meters to their customers. Previously, we have returned these non-government costs as CDEL costs due to a lack of alternative reporting items in the previous template. We have now included these costs as project costs funded from a non-governmental source.</v>
          </cell>
          <cell r="Y444" t="str">
            <v xml:space="preserve">The Whole Life Cost baseline is as per the FBC submitted to HMT in September 2015 and approved in April 2016. Actuals for pre 16-17 are as reported by Defra in its ARA. Forecasts for 16-17 represent current estimates from existing suppliers and from new contracts that will be entered into following a procurement exercise that is due to complete in the Autumn. The programme will close at the end of September 2016 as the development of the new system will have completed. Forecasts for 17-18 onwards are largely dependent on the outcome of the procurement exercise.The NPV has been revised to £1,277.23m as included in the FBC submitted to HMT in September 2015 and approved in April 2016. This reflects benefits obtained by avoiding the increased forecast in disallowance costs due to changes in the regulatory environment and consequences if MCS is not implemented. A like for like comparison against the £283.07m that was included in the original FBC would give an NPV of £197.7m. </v>
          </cell>
          <cell r="Z444" t="str">
            <v>Costs shown are taken from the UnITy Programme Business Case approved by Treasury on 2nd August 2016. The split of Investment in change costs between RDEL and CDEL will be refined during 2016/17.</v>
          </cell>
          <cell r="AA444" t="str">
            <v>This report relates to capital works only. All RDEL figures have been set to zero. CDEL figures are capital costs incurred on construction of flood defences that have been appraised to minimise whole life costs.Pre-16/17 actual costs are higher than the baseline as the result of completing the procurement programme and awarding the contract 11 months earlier than target.  These costs have been brought forward and are not additional expenditure. A decision was made to bring forward investigation and appraisal work in 15/16 and 16/17 to enable improved efficiency opportunities and programme optimisation. This frontloading of the programme led to an increase in forecast costs for 15/16 and represents costs that have been brought forward as opposed to additional expenditure.  The variance between baseline and forecast costs shown for 16/17 reflects the refinement of investment need completed during the early phases of the programme. Similarly, forecasts for future years have been updated following a refresh of the TEAM2100 6 year plan, which is refreshed throughout the year to reflect the findings of ongoing investigations, appraisals, asset deteriorations and programme optimisation. We will be reviewing the forecast expenditure to the end of the project in 2025 over the next six months. Until this has been completed, the figures in the remaining spend (as well as benefits section below) are a balancing figure with no change to business case totals. The programme refresh has resulted in a drop to required funding between years 17/18 to 20/21. This is the result of: • Early engineering investigation works at Hadleigh Marshes and East Tilbury/Mucking Marshes identifying a lower level of anticipated investment compared to the original baseline estimates.• Getting third parties to deliver works, and saving FDGiA money, such as Tilbury Dual Function Gates (saving an estimated £30m whole life cost) and Harrisons Wharf in Purfleet (saving an estimated £10m+).We have recorded forecast spend as "One- off new costs - Investment in Change" as these are the costs incurred through investing capital in the new way of managing tidal flood risk in the Thames estuary.</v>
          </cell>
          <cell r="AB444" t="str">
            <v xml:space="preserve">Figures are sourced from the TTT Full Business Case (FBC), economic case (table 3.5) at 2014 prices. Document dated August 2015. These figures are more accurate compared to previous quarterly returns, which used a broader estimate of £4.2Bn that pre-dated the FBC. </v>
          </cell>
          <cell r="AC444" t="str">
            <v xml:space="preserve">RDEL - one off new costs: figures reflect the programme and admin budget associated with delivering the 30 hrs project by Sept 2017.  This includes commitments to fund Early Years teacher training, HMRC costs for development of the online application system, Atkins and CapGemini costs for Eligibility Checking Service (ECS) system development, funding for Early Implementer Local Authorities who will be trialling the extended 30 hrs childcare from Sept 2016, support to Local Authorities, and comms and marketing activity. These costs also include a ring-fenced annual budget of £5.3m for VCS grants and a £2.5m research and evaluation budget.  (Variances in the baseline and forecast figures are as a result of a reduction in expected spend on VCS Grants in 2016/17 and additional staff costs for 2016/17 and 17/18 due to extra resource being recruited to the project.)RDEL - recurring new costs: budget in this area reflects the Direct Schools Grant (DSG) allocated to fund the extended 15 hrs free childcare entitlement for 3 and 4 yr olds of working parents, and the ongoing programme and admin costs from 2018/19 onwards associated with ongoing implementation and maintenance of the 30 Hrs entitlement.  (Variances in the baseline and forecast figures are a result of greater than expected staff costs for 2018/19 and 19/20.)Capital costs: £50m capital budget is intended to create additional Early Years places and will be distributed via Local Authorities as a capital grant.  A formal bid process to determine award of the capital grant is currently underway, with successful projects expected to be announced in November 2016 and work to commence on site in December.  It is expected that a proportion of this capital expenditure may slip into 2017/18 and we will review the forecast capital expenditure once successful project bids have been shortlisted.  2016/17 spend on profile: Current variance should have no long-term implications. Variances are primarily attributable to net debit stemming from 15-16 accruals, primarily due to lower-than-estimated Feb/Mar claims from HMRC re. Joint Onlinle Application development (£40k); delays in signing of VCS grant agreements and continued uncertainty over process of accounting for NCTL-managed workforce development funding.  Expenditure is incurred by NCTL and the plan is to re-charge it via journal to this cc but the practical arrangements for that process are not yet in place. </v>
          </cell>
          <cell r="AD444" t="str">
            <v>The costs contained in this section are the combined approved funding and current forecasts for both phases of the PSBP.The contingent elelements of the finances are made up of:Both phases have a baseline based on the  HMT SR15 funding agreement. The split between the phases of the programme are £2,298.8m for PSBP1 and £2,076m for PSBP2. This results in a PSBP total of £4,374.8m.The NPV has been recalculated by combining the PSBP1 and PSBP2 NPV models to provide on overall programme NPV of £6.17.Recuring costs have not been included in this submission as all recurring costs are incurred by local authorities, not the DfE, and any values in this area would be indicative only and not readily verifiable.</v>
          </cell>
          <cell r="AE444" t="str">
            <v>RDEL – recurring new costs – investment in change (column E) - These are the UC costs less the schools contribution to FM;RDEL – recurring old costs (column F) - These costs are the schools contributions to Hard Facilities Management costs;All RDEL – whole life cost breakdown (column G) - This is the total of columns D, E and F;Non-Gov – both Revenue and Capital (column I) - This is the senior debt drawdowns.</v>
          </cell>
          <cell r="AF444" t="str">
            <v>8.04.1 Whole life costs are for both UK Government and St Helena Government8.05 The NPV has not be recalculated since the last update of the economic model (2012)8.44 The figure of £12.4 for the "remainder" cell D263 in not a budget requirement; this figure has been inserted in order to show the approved budget at 8.08.  This reflects the budget ceilings of £238.88m approved by DFID Ministers in 2010.  This baseline figures for the project would have been set in the first GMPP return following the sign off of the Business Case.The project is currently forecasting an over spend on the CDEL component of the budget. A detailed assessment of the overall project finances is currently being undertaken to determine the impact this will have on the wider budget; if additional budget is required, the necessary approvals will be sought.The RDEL Baseline is being reviewed for Phase 2 of the Contract. The two main reasons are: (1) Costs were priced without including inflation and (2) the airport Design Build and Operate (DBO) Contract includes provision for renegotiation of Phase 2 (operations) inputs prior to the opening of the airport.  This is in recognition of the difficulties of fully defining the requirement in advance of the design and build stagesOutcomes of both processes will be reflected in future returns.</v>
          </cell>
          <cell r="AG444" t="str">
            <v xml:space="preserve">There are no RDEL cost for the project
CDEL - The latest range estimate for the scheme is £1.193bn to £1.662bn with a most likely value of £1.435bn. Spending Round SR13 confirmed a budget of £1.5 billion for the A14 scheme. 
Currently the scheme has full funidng approval of £1,435m. Spend to date is circa £78m. 
A contribution of £100m has been committed by Local Authorities and the LEP and contingent on a start of works by Dec 2016. Heads of terms have been agreed with all parties and final legal agreements are to be signed before main construction works commence on site. 
The project remains on track to meet the public commitments and those set out in the Delivery Plan, namely to: start construction Dec 2016 and open the new route to traffic by December 2020.
The forecast profile is based on the latest approved Highways England estimate of £1.435bn which was developed in April 16. A firmer cost estimate recognizing any further efficiencies will be signed off at the point of Notice to Proceed . </v>
          </cell>
          <cell r="AH444" t="str">
            <v>The remaining unprofiled spend is an indicative cost for the maintenance of a new 1.8mile (2.9km) bored tunnel, discounted for a 60 year return period. 
CDEL - The budget is based on the Highways England approved capital baseline (version 1.1).  The AMBER status is because the current funding in RIS1 is unlikely to be sufficient to progress the project to start of works by the end of the RIS1 period (budget = £39.6m, forecast = £67.76). This is being resolved within the overall Highways England programme, picking up budgets for work that supports Trans Pennine Tunnel, and review of development phase and construction costs within RIS1. However the latest overall scheme cost estimate for the working assumption (2.9km tunnel) in September 2015 indicates that the  most likely outturn cost is circa £1,275.7M (P50 without programme risk), £1,366.4m (P50, with programme risk) against an approved scheme budget of £1,380.8m (without programme risk). The current approved funding for the options phase is £21.0m (comprising £17.5m with £3.5m contingency).</v>
          </cell>
          <cell r="AI444" t="str">
            <v>Non-government costs are being incurred by scheme promoters. 
Steel Procurement Narrative: This project is not expected to be publicly funded, but the private sector airport developer is likely to spend well in excess of £10m on steel-based products as part of the new terminal infrastructure needed to support a further runway. This assertion is based on benchmarking with the Heathrow Terminal 5 scheme, where we understand up to £150m was spent on Corus/TATA supplied steel alone. However, construction is unlikely to begin until after 2020. Government will set out the national policy need for the construction of new airport capacity through an Airports NPS, and therefore government may seek to influence scheme delivery. The CAA will also have an interest in efficient procurement in its role as economic regulator, ensuring the passenger only bears efficiently incurred costs.
CDEL - No costs are stated under CDEL as a decision on preferred scheme has not been taken, and therefore full programme cost is not clear at present. The current expectation is that the scheme will be funded by the private sector.
The Airports Commission assessed costs attributed to the different expansion options. The Programme have reviewed these costs and revised them for consistency with other areas of appraisal. The scheme and surface access costs for the carbon-traded assessment of need scenario (£bn, 2014 prices, Present Value) read as follows:
                                                                 LGW2R          LHRENR          LHRNWR
Scheme and Surface Access Costs       -6.0                -14.1               -16.1
Note: Work is ongoing to finalise surface access requirements and costs, and the allocation of costs between scheme promoter and Government. Budget related to surface access will sit in road and rail.</v>
          </cell>
          <cell r="AJ444" t="str">
            <v>18/19 Budget includes provision for £3.5m payment of non-protected GW pensions (which crystallise in 2018). 16/17, 17/18 and 19/20 include work for benefits realisation and general consultancy. Spending takes into account reviewed figures from September 2015 Mid-Year Review.
These figures reflect the project to construct the Crossrail railway only and exclude the contract to deliver the rolling stock and depots.                                                                                                                                                                                .                                                                                                                                                                                                                It is important to note that the budgeted figures provided above reflect when TfL and DfT make contractualised contributions into the Crossrail Ltd account. It is assumed that the budgeted figures reflect when the investment is made.
The forecast figures provided are taken from the Crossrail Investment Model (May 2016, with the next one available in November 2016) and reflect when Crossrail Ltd actually incurs expenditure at P95 confidence levels. Therefore the budget and forecast figures will not match.
Forecast costs have risen since the last quarter due to (i) the culmination of discussions between contractors and Crossrail Ltd in closing out contracts; and (ii) falling interest rates. However, Crossrail Ltd continues to take steps to prevent further increases in forecasts and the Project Representative is closely monitoring Crossrail Ltd’s performance to provide the Department with ongoing assurance.
CDEL - Government CDEL also includes On Network Works figures (incurred by Network Rail), the cost of which was defined in 2011 at Review Point 4 (the point at which both Sponsors reviewed their contributions to the project).         .                                                                                                                                                                                                                 The £200m income in 2016/17 is a City of London contribution which will be paid to DfT on completion of a number of project milestones. This is currently forecast for 2016/17 but there is a risk this could slip in to 2017/18. The £70m income in 17/18 is a contribution from Heathrow Airport Ltd which will be paid to DfT once milestones relating to the Crossrail services to Heathrow are completed. The two £25m payment in 18/19 and 19/20 are further City of London contributions linked to the commencement of services through the central section in 18/19 and to Reading in 19/20.</v>
          </cell>
          <cell r="AK444" t="str">
            <v>June 16 cash prices - inc. Phase 1 &amp; 2. Phase 2 is budgeted for completion of GRIP 3 and 4 in CP5. The Hendy report states the delivery of Phase 2 will be started 'as soon as possible' and a decision will be taken on this by DfT and NR when the GRIP 3 costs are known in December 2016. Figures included in the 2019/20 and un-profiled spend relates to forecasts that are currently unfunded reflecting the funding period methodology adopted in rail. Depots &amp; Stabling / EWR Consortium's £45m contribution not included. NOTE: NR have reported a £44m cost pressure for Phase 1 (£52m including £8m from overestimating Chiltern's contribution in Hendy) . Options to fund this were considered by Programme Board in June 2016 with a total of £11.5m of de-scoping options approved. The remaining cost pressure will be considered by the next Portfolio Board.</v>
          </cell>
          <cell r="AL444" t="str">
            <v xml:space="preserve">NOTE: The spend can be broken down into the following EDP entries: W001a, W001b, W001c, W002a, W002b, W003, W004, W005, W006, W006a, W007, W008, W009, W010, W011, W012, CR002, CR007, GWEP DNO, Cornwall- Regisnalling. This version includes projects which were not previously included: W003, CR002 
The budget lines reflect the Hendy baseline figures for the Network Rail enhancement programme as of June 2016. All figures are in 12/13 prices.
Data reflects non grant funded enhancement spend only (i.e. projects funded through the DfT loan agreement). It does not include renewals, EU funding, grant funding or other funding NR used to contribute towards the programme.
Pre 2016/2017 has been calculated by adding CP3&amp; CP4 finalised forceast figures, plus Hendy CP5 Y1 and Y2 figures
Figures included in remaining un-profiled spend relates to forecasts that are currently unfunded reflecting the funding period methodology adopted in rail. Remaining unprofiled spend related to CP6 Yr 4- 5 and CP7 costs. 
Budgeted costs in CP6 (post 2018/2019) have not yet been determined as decisions regarding the unfunded scope items have not yet been finalised and approved.
The following entries have not been included , as the spend has not been broken down into individual projects:
- Costs under the Depots and stabling enhacements fund
- Welsh Valley Lines electrification (development costs are being funded by the Department but the Project is being taken forward by the Welsh Government) </v>
          </cell>
          <cell r="AM444" t="str">
            <v xml:space="preserve">The SR15 settlement set a year by year funding allocation for HS2 as a whole for a period of 5 years (2016/17 to 2020/21). Following the precedent set by Phase One, we will capitalise expenditure following second reading of the Bill for Phase 2a and the remainder of Phase Two – our prudent assumption is that this will be from April 2018 and April 2020 respectively. 
The 15/16 budget is a product of revised corporate planning round. 
In the 2015 Spending Review (SR15), Government restated the long-term funding envelope for the HS2 programme at £55.7bn in 2015 prices. This budget is for delivery of the full HS2 scheme including rolling stock. The SR15 settlement set a year by year funding allocation for HS2 for a period of 5 years (2016/17 to 2020/21) including an allowance for inflation.
In summary the total funding envelope of £55.7bn (in 2015 prices) is in Real Terms, whereas in comparison, the funding allocated for years 16/17 to 20/21 is in Nominal terms.
For the purposes of this spreadsheet only, WLC refers to the total funding envelope of the HS2 programme. 
Total C-DEL spend (D74 and D75) is reflective of report period only (2015/16 - 2019/20).
WLC Table below is based upon the latest assumption of capitalisation for the HS2 project.
The splits provided for phase 2a and 2b are indicative and should not be taken as the basis for future ring-fencing (to be agreed with HMT as part of the SR15 settlement). Program costs are reported only at the whole programme level. 
</v>
          </cell>
          <cell r="AN444" t="str">
            <v>Pre 2015/16 RDEL Budget and Forecast figures calculated using figures from Q4 2014/15 GMPP report. 
RDEL for 2015-16 has been increased by 0.75m to account for work to appraise GW electrification mitigations (comprising SDG Business Case re-work and additional technical consultancy work). Spend profile for 2016 to 2019 smoothed to better reflect introduction of new fleet (previous budget assumed no costs after 2017). £130m bi-mode variation not yet included as funding package to be decided Autumn 2016.
CDEL - The total costs of £5.7bn are financed via PFI payments over 27.5 years. DfT guarantees use of the trains in the Great Western and East Coast franchises. Network Rail funded in CP5 to deliver £480m of enabling works prior to entry into service. 
Network Rail funded in CP5 to deliver £480m (classified as C-AME not CDEL which is why it is included in non government costs) of enabling works prior to entry into service.</v>
          </cell>
          <cell r="AO444" t="str">
            <v>Project is entirely funded by capital DEL, staff costs are also capitalised.The project is currently in the Options Phase and whole life project forecasts are dependent upon on the single option which is still to be determined.
CDEL - The overall forecast for the RIS1 period is indicative at this stage, as the costs will depend on the conclusion of the options phase work and the agreed timetable for progressing the scheme. A more detailed estimate for the development phase is being established and will be presented to DfT in Autumn 2016 after approval of the OBC and the Preferred Route Announcement. Forecast presented relates to Options and Development Spend Only. The budget in RIS1 (2015-2020) is based on the Highways England approved capital baseline (v1.1); aginst this the forecast shows considerable variance. A more detailed estimate of costs in the RIS1 period is being developed before seeking HE, DfT and HMT approval. Once that work is done it will enable a more accurate variance to available funds to be understood.</v>
          </cell>
          <cell r="AP444" t="str">
            <v>Revised programme baseline was approved in June 16. Budget lines reflect the Hendy baseline figures for the Network Rail enhancement programme as of December 2015. 
The Hendy funding envelope for the infrastructure enhancements have been provided in 'Non-government costs' column as '12/13 prices' but does not include MML contribution fromDepots and Stabling fund [Kettering Stabling £22m]. 
Assumptions: All of Passenger Journey Inprovement Fund (F007) allocated to MML less £16m in CP5 for non-MML schemes. 
Note 1: Local Enterprise Partnership and other external funding not included.
Note 2: Period 2 updated spend profile now includes costs in CP7.</v>
          </cell>
          <cell r="AQ444" t="str">
            <v xml:space="preserve">NR has estimated for the total Anticipated Final Cost for the programme is around £5bn in 12/13 prices, which includes £2.5bn as an initial estimate for the delivery of TRU by the end of 2022. External funding figures (e.g. third party contributions, renewal contributions, maintenance costs, additional rolling stock costs) have not been included.  Most of the projects were included in the Rail Investment Strategy (HLOS), which was generally considered to have reached SOBC stage, although some projects have been built and some are still being planned.  Work is ongoing to align the programme with the appropriate approvals processes to get to FBC status.  There are  cost escalation concerns emerging around power supply and new electrification standards.  It is anticipated that the cost of the West Coast Power Supply Upgrade will move into this programme in the next reporting period.  Note that funding for the programme after 2019 is not yet committed.  The TRU will be subject to approval of a final business case in early 2018, once a single option has been selected. (DfT cash funded Wigan-Bolton figures  from the main portfolio, have been estimated and added in year 16/17 &amp; 17/18 for inclusion)
</v>
          </cell>
          <cell r="AR444" t="str">
            <v>The total reflects the inclusion of  the of East Anglia, West Midlands and South Western franchises. No finance information is available yet for new franchise competitions recently started West Coast. Budget values are derived from v15.51 of the rail LTF for EA amended for subsequent CP5 and other changes. Economic factors as most recent OBR projections pre-Brexit vote). Forecast from rail LTF June 2015. The June LTF includes updated profiles for subsidy/premium, showing more subsidy/less premium up front in the first 2 years of franchises, follwed by significantly less subsidy/more premium later in the franchises.
Finance data reported from start of franchise
THERE IS NO C-DEL ASSOCIATED WITH THIS PROGRAMME.</v>
          </cell>
          <cell r="AS444" t="str">
            <v>* Budget costs per FBC as previously reported. Forecast costs based on current view of operations per latest project milestones.
* RDEL one-off new costs relate to project team costs at DfT(C) and MCA during procurement and transition phases. RDEL recurring new costs relate to UK SAR-H contractual costs. RDEL recurring old costs relate to Gap SAR contractual costs for 4 bases from July 2013 to June 2017.
* Underspends from 2015/2016 onwards are the result of contractual variances (e.g. delay to start of operations at Lydd, AW189 contingency plan) and favourable changes to variable costs (e.g. fuel price).
* Annual Steady State is fully achieved in 2018/19 when all bases have transitioned to UK SAR-H.
CDEL
* Nil CDEL costs per FBC as previously reported.
* No account has been taken of the potential impact on CDEL of the application of new lease accounting rules in IFRS16 (published in mid-January 2016), which are due to come into force for corporate entities in FY 2019/2020. DfT(C) has been notified of the potential CDEL exposure for the departmental risk register.
* Guidance on lease accounting for the public sector is awaited from HM Treasury.</v>
          </cell>
          <cell r="AT444" t="str">
            <v>Pre-2015-6 RDEL incorporates 2012-13 Phase-1 divestiture spend data and 2013-14 and 2014-15 migration related costs. RDEL 2015-16 onwards incorporates ISSC-1, PACT/IBM, SAP &amp; migration costs
There are no anticipated capital spends as part of the SSI-Programme. However, because of further migration delays, scope change occurred in December 2015.  Consequently, a period of re-evaluation and re-planning has been entered into by DfT and the supplier. Those discussions are likely to change the financial arrangements for the remainder of the contract, but at this time, the impact is uncertain.
CDEL There are no anticipated capital spends as part of the SSI-Programme. However, because of further migration delays, scope change occurred in December 2015.  As a consequence, a period of re-evaluation and re-planning has been entered into by DfT and the supplier (arvato).</v>
          </cell>
          <cell r="AU444" t="str">
            <v xml:space="preserve">R-DEL costs reflect costs historically reported in the previous South West Rolling Stock BICC report, which were included in DfT LTF (current and previous versions) and paid via franchise agreement. The costs for rolling stock are contracted (with all new rolling stock in operation in 2018) and therefore not expected to change significantly. 
The cost figures for Non-Gov costs are in 12/13 prices and reflect the Network Rail enhancement forecasts for the Wessex Capacity programme. The projects in scope for these costs include Waterloo; Wessex Traction Power Supply Upgrade; Reading, Ascot to London Waterloo train lengthening; and CP4 rollover schemes including Route 3 Power sign off, Package 7, 10 Car South West Suburban Railway, Wessex ASDO. All of these are reported in Network Rail's CP5 Enhancement Delivery Plan. The figures do not include funding for Depots &amp; Stabling or any contributions from other funding sources including any EU funding, renewals expenditure, third party funding or from other funding sources.
The budget lines reflect the Hendy baseline figures for the Network Rail enhancement programme as of December 2015. The actual figures include Network Rail Period 2 (May 2016) forecasts. The variance in budget vs actual/forecast reflects the increase of £90m reported in early 2016 some of which has been through change control. A remaining change control is due to to go through the joint Network Rail and DfT governance returning this forecast back to the base and should be reflected in the next update. We expect the SRO finance confidence to return to 'Green' in the next update (Q2). </v>
          </cell>
          <cell r="AV444" t="str">
            <v xml:space="preserve">THLK programme team will conduct a review of the RDEL and Calculated Net Present Costs (rolling stock element) figures and report in the next quarter. Resource costs are mainly related to Direct Thameslink Programme Team costs within DfT plus incentive payments to Network Rail (commercial sensitive) and GTR related to programme delivery milestones. 2016/17 - 2017/18 budget increase reflects costs for Cannon Street ticketing arrangement. The £450m infrastructure cost increase has been approved by BICC and has been added to the Non-Gov costs. The programme team will review the figures and provide the Project Cost to Closure for the Q2 returns.
CDEL
THLK Programme Team to conduct a review of the CDEL figures for the next quarter and populate figures up to 2019/2020 etc. CAME/CDEL above represents direct costs to the DfT budgets. Other capital costs are incurred by Network Rail (Infrastructure) and Siemens (new trains and depots). NR cost forecasts have increased by c. £450m in relation to infrastructure costs, which were included in the Hendy Review.  The NR cost increase has been approved by the DfT with a review of the protocol arrangements with NR. The total programme Whole Life Cost has increased to £7bn (c. £5bn is NR infrastructure costs, £1.6bn for Rolling Stock and £0.3bn for depots). *This number has not been included in the capital costs table above as the programme team are conducting a review of the CDEL figures, which will be availbale in the next quarter. </v>
          </cell>
          <cell r="AW444" t="str">
            <v>All spend is RDEL, no CDEL. RDEL is Genomics England (GeL) spend + Health Education England (HEE) spend. Forecast and actual spend is based on figures provided by GeL and HEE.NPV represents forecast spend rather than true NPV.Line 8.06 - Whole Life Cost (WLC) has increased from £160m in Q3 to £250m in Q4. This is because these figures now include  baseline figures of  £50m  for 2017/18  and £50m for 2018/19. Both omitted in Q3.  The 2016/17 baseline figure has been corrected from £60m to £50m. Pre-2015/16 Actual =  £9.7m                                           2015-16 Actual: GeL £17.3m + HEE £6.4m = Total £23.7m    Pre - 2016/17 = £9.7 + £23.7m = £33.4m2016-17 Forecast: GeL £36.3m + HEE  £7.7m = Total £44.0m2017-18 Forecast: GeL £41.1m + HEE  £4.8m = Total £45.9m2018-19 Forecast: GeL £ 41.1m                              =  Total £41.1mDH 100,000 Project Team liaises closely with DH Finance Business Partners and Andrew Baigent on costs associated with the Project</v>
          </cell>
          <cell r="AX444" t="str">
            <v>Financial information will be available on the whole project life costs once the OBC has been through the approvals process.care.data programme costs are currently met through NHS England via a workpackage agreement with HSCIC.</v>
          </cell>
          <cell r="AY444" t="str">
            <v xml:space="preserve">An FBC was approved in 2014 for a three year vaccine contract plus a one year extension.  An addendum to the FBC was then approved by HMT for the extension year, but HMT wanted more information on vaccine volumes.  Better forecasting was available once a further year of the programme had take place and an updated addendum was approved in March 2016.   The costs are made up of actual costs, and forecasts from the addendum (for 2016/17) and updated addendum  (for 2017/18).   Actual spend is less than forecast due to a reduction in the amount of vaccine being purchased.  This is due to expectations around uptake being lower now the programme has been running for several years and uptake is easier to predict.  This has also led to a reduction in the amount of vaccine purchased for 2016/17 and 2017/18.  </v>
          </cell>
          <cell r="AZ444" t="str">
            <v>Budget reflects the Revised Project Agreement (RPA) Business Case. Pre 2013/14 Budget = Actuals at it was considered to be a sunk cost for the purposes of the Business CaseBudget (business case) and Actual/forecast costs include inflation and irrecoverable VAT. Budget costs include both Central and Local NHS costs, where the £1.2bn total revenue cost splits £1.18bn Central costs and £0.02bn NHS.Forecast and Actual Costs only include DH/HSCIC (Programme and Admin) costs and excludes NHS Local Costs. Admin forecast figures are based on latest forecast and the assumption that the 17/18 staffing level will be required until the contract end.Forecast figure includes the DH LSP Capitalisation Model Adjustment.The 2016/17 Spend for RDEL and CDEL is not on Profile against the baseline due to slippages and revised scope.There is no reported figure for Annual steady state for recurring new costs as the core contract ends on 7 July 2016 after which the service recipients have to contract for IT systems directly with various suppliers. The exception are the "Lorenzo" Trusts which receive service support for up to 6 years after which they will need to be funded locally.  As such the RDEL spend for the IT systems will continue after the programme ends but will be funded locally.RDEL Actual Forecast has increased by £4.4m from Q4 1516 due to an increase in forecasted admin costs until the contract end.CDEL Actual Forecast has decreased by £0.2m from Q4 1516 due to a decrease in the actual RPI indexation rate applied.Revenue Costs in 2015/16 onwards have been split between the required categories, this has not been done for prior years or the baseline costs.</v>
          </cell>
          <cell r="BA444" t="str">
            <v>* 2014-15 There were no costs, other than staffing costs, prior to 14/15. * Due to late publication of the implementation plan, the budget for 14/15 was re-forecast, from £6.5million to £1.5million.  * Actual spend was £1million, as less than expected was spent on the Cost Recovery Support Team (CRST) and the IT changes, with 0.5 returned to the central pot. * 2015-16 The programme budget was originally £4m.  £1m was given up at the outset to support the ongoing work on dementia with a revised budget of £3m. This was again reforecast to £1m. This would enable delivery of the CRST (£0.5million) and IPSOS MORI evaluation (£0.5million). HSCIC services to amend GP registration systems (forecast at £2million) have now been re-scoped and included as part of the wider IT change project (NHS Flag) - the detail of this project is being appraised with a view to delivering from April 2016.  Actual spend in 2015/16 was -£120,705.49 (credit) - definitive position following reconciliation. This was because in 14/15 we had expenditure of £351,290.00 which was captured under Programme when it should have been captured under Capital, which we weren’t aware of at the time (14/15). Our account was then credited in 15/16 against the Programme budget, hence us reporting a credit classification. * 2016-17 The programme submitted revised bids forecasted at £7.3m (previously £5.1m).  Broken down as follows:  RDEL £2.27m - to deliver programme objectives and £5.0m to deliver the NHS Flag (IT Project).  CDEL - A proportion of 16/17 budget is now classed as capital (1.512m) to facilitate this work.  The revised bids were approved in April 2016.NB: please note, the capital element in the Q4 2015/16 return was submitted incorrectly which was merely a typo.  We reported £1.152m CDEL when it should have read £1.512m.   *2017-18 The programme has submitted revised bids forecasted at £9.3m (previously £2.3m) to cover transitional arrangements (decision awaited).Total project to closure costs is based on actuals of £0.89 m spent up to the end of 2015/16 and an agreed budget of 2016/17 of RDEL - £7.27m and CDEL of £1.512m   A revised increase bid for 2017/18 of £9.28m RDEL will not be considered until autumn 2017.  If the latter is approved, this gives an overall forecast spend of £18.94m.</v>
          </cell>
          <cell r="BB444" t="str">
            <v>The rollout of EPS Release 2 to prescribing sites had been slower than anticipated and the BSA redundancies were not realised, hence the significant shortfall in costs expended. It was expected that EPS Release 2 would be rolled out to 100% of prescribing and dispensing sites by the end of December 2009. In reality, as of December 2013, 91% of dispensing sites (pharmacies) and 16% of prescribing sites (GP practices) had EPS Release 2 deployed, and this has risen to 99% of dispensing sites and 88% of prescribing sites as of June 2016. The factors which led to the lower than expected national rollout of EPS Release 2 are fully documented in the Extension Business Case.The increase in CDEL and RDEL for pre 2016/17 and 2016/17 is due to the Informatics Portfolio Management Board (IPMB) Approved Change Request for the unanticipated Phase 4 Pre-Requisites, including Pharmacy Training, Business Continuity and Controlled Drugs.A new change request (CR033) was approved by IPMB SG in Q4 FY15/16 which moved funds (CDEL - £1.4m &amp; RDEL - £0.1m) from FY1516 into FY1617 which is as a result of delays on external dependencies outside the control of the EPS Programme i.e. policy changes for Controlled Drugs, Dispensing Supplier Contracts originally scoped to be for EPS only has become much broader with an increased scope as a result of the Medicines Strategy Group.This return includes the revised figures.Project costs to closure relate to December FY16/17.</v>
          </cell>
          <cell r="BC444" t="str">
            <v>Taken from Addendum FBC v0.7 which excludes VAT. This covers an additional 2 year extension and is now until Dec-18 and incorporates the delays seen to date with regards to Hosting, Interface Mechanisms, Subsidiary Modules and Patient Facing Services. Prior GMPP submission was based on ABC v2.4 to Dec-16. Includes all costs (i.e. both central and NHS costs) as reflected in the business case.  RDEL: Budget figures have been taken from the Approved Addendum v0.7 Business Case approved on 8th April 2016. It is assumed that VAT is recoverable and CPI is used. CDEL: Budget figures have been taken from the Approved Addendum v0.7 Business Case approved on 8th April 2016. It is assumed that VAT is recoverable and CPI is used. Project costs to closure represent costs for FY16/17 onwards</v>
          </cell>
          <cell r="BD444" t="str">
            <v>1) - Programme costs are figures submitted in the HSCN OBC. These exclude Optimism Bias and Contingency. Locally funded networking arrangements are also excluded as they are out of scope of the OBC.2) - Costs include the costs of the centrally funded N3 service to 31/03/17 when the contract will end.3) - NPV is from the HSCN PBC as no NPV was calculated within the OBC4) - RDEL recurring costs will move categories as the HSCN Transition progresses from spending on the N3 service to a new Transition Network and HSCN services as the migration of users continues.5) - CDEL in 2016/17 is a forecast amount of spend on hardware necessary for the creation of a netword security operations centre.6) - The HSCN PBC (preceding TAP) included spend for 2014/15 and part of 2015/16. These are excluded from the above figures.</v>
          </cell>
          <cell r="BE444" t="str">
            <v>Anticipated costs reflect the latest funding commitment as presented in the FBC and are based upon the assumption that full service rollout is paused to allow full consideration and evaluation of integration options, resulting in an extended spending profile.  Some of these costs reflect business as usual activity to achieve full rollout.    The anticipated annual cost of the fully rolled-out service is £66m.  NPV calculations take into account costs and benefits up to and including 2025/26.  The rollout profile may be subject to amendment following discussions around the timetable and format for meeting the conditions around FBC approval between DH and HMT.</v>
          </cell>
          <cell r="BF444" t="str">
            <v>Project costs to closure this excludes the £10m of sunk costs from 2015/16 including in the Economic Case but not the Financial Case in the OBC. The figures in the tables below are the current estimates in the Outline Business Case that is currently going through the approvals process. These include contingency and Optimism Bias.These do not constitute as baselines until the OBC is approved in July.An FBC will then be produced for approval in early 2017.</v>
          </cell>
          <cell r="BG444" t="str">
            <v>Due to the delays and performance issues within the NPFS Front Office Private beta workpackage there is a degree of commercial uncertaintly around the remaining projections for the Front Office work.  This return is based on the assumption that an appropriate commercial arrangement between HSCIC and PHE can be reached to underpin the conclusion of the outstanding front office activities.In the back office area there remains uncertainly (until procurements complete) as to significant elements of future costs.</v>
          </cell>
          <cell r="BH444" t="str">
            <v>CDEL CommentaryThe CDEL spend is to build and equip 2 proton beam therapy centres integrated into existing hospital cancer services. Each centre using 4 rooms, and 3 gantries, 1 particle accelerator whereas pre-OBC assumptions were for 3 rooms and 3 full gantries. The Trusts OBCs show the additional cost relating to the fourth room and cost excesses being funded by additional loans or their own funds respectively and note that the extra capacity is both an operational contingency and essential for research and charitable involvement.The budget figures are based on the Trust Supplementary Full Business Cases (SFBC) submitted to DH on 21 and 22 May 2015. Reforecast figures are supplied by Trusts on a quarterly basis. SFBCs show capital spend largely unchanged quantum except for The Christie showing a £1.8m increase. Both Trusts have shown some phasing differences in reforecasts and have highlighted that other changes will be likely and only known once final schedules are received from building contractors.Trusts have currently forecast a reprofile of capital spend which delays £2.7m from 15/16 and £7.9m from 16/17 into 17/18.The proton equipment and building procurements are complete and contracts have been signed. There are still a number of contingency and optimism bias numbers contained within the total capital figures. Building costs remain the most at risk from increases relating to unexpected variations. Trusts are using professional consultants as part of their building design and procurement process to review building plans for “buildability” with an aim to manage costs.An amount of £40.5m input VAT has been deducted from the public sector element for this report. This is based on VAT assumptions shown in the UCLH FBC and sFBC. FBCs showed a cost excess of £3.9m above £270m (£250m Government funding initially approved by Treasury plus £20m charitable target) that was assumed to be funded by additional ITFF loans to the Trusts.  That cost excess increased to £5.4m above the £270m in sFBCs total due to The Christie’s building costs being forecast to increase.Refresh capital has not been shown in the "Remainder" period as costs contain substantial depreciation and finance costs on all capital spend as it is unlikely that the major equipment (gantries &amp; accelerator) would be replaced after their assumed 20 year useful life. While there will be some element of lifecycle capital for IT equipment and other equipment upgrades these should be small relative to gantries and accelerators. Cash surpluses generated by Trust depreciation expense will be used to repay loans and accumulate an amount for decommissioning costs at the end of the 20 year project.Previously reported numbers:OBCs showed VAT inclusive capital spend as £287.6m with £34.8m being from non-public funding sources with input VAT of £45m being deducted from the public sector funded element for GMPP reporting. In their OBCs, Trusts had added the cost excess above planned sources of funding into the charitable funding amount. Draft Appointment Business Cases (dABC) showed capital spend as £280.1m with £20m from non-public sources in line with the target charitable funding that was identified in the SOC and Service Investment Framework (SIF). RDEL CommentaryThe budget figures are based on the Trust Supplementary Full Business Cases (SFBC). SFBC figures show a slightly reduced service cost relative to the FBCs due to lower interest costs on ITFF loans. Reforecast figures are supplied by Trusts on a quarterly basis. There is a slight increase in pre-service RDEL costs from the last report due to the increased interest recharge from Trusts to NHS England on earlier drawdowns of capital funding for enabling works not being fully offset by forecast interest recharges relating to reprofiled (slightly delayed) capital funding.Whereas early reported figures based on the Strategic Outline Case (SOC) showed no RDEL during the development period, the business cases from OBC onwards reflect interest on PDC and training costs prior to service commencement that cannot be capitalised. There is a total of £37m pre-service costs during the development of the proton beam centres (build and equipment installation phase) This is to be funded by NHS England from the Proton Overseas Programme budget that is used to treat patients with proton beam therapy abroad. The total pre-service delivery costs have increased, mainly due to staff costs, by around £6m relative to the dABC due to higher levels of staff assumed to be in place during 2018/19 for UCLH and during 2018/19 for The Christie along with later service commencement dates at both sites. NHS England has challenged the assumptions on staff and the Trusts have noted that they will comply with their responsibility to manage costs downwards where possible.  There is a substantial amount of work still to be done to properly define workforce numbers. This work is in turn dependent on case mix and which indications will be treated first in the ramp up period. This will form the main elements of Transition Planning. Additional DH and NHS England costs for project management, clinical policy and pathway coordination, and technical advice have also been estimated and included The amounts have been budgeted for in 2013/14 and 2014/15 and are in longer term forecasts.sFBCs show the first patient treatment dates have been delayed to July 2018 for the Christie and April 2019 for UCLH. The delays being due to increased expected complexities in the building construction. The SOC shows service commencement in 2016/17. The FBC shows service commencement for the Christie on 20 April 2018 (handover of treatment rooms 1 and 2 on 23 Jan 2018) while UCLH service commencement is spring 2019 (handover of treatment rooms 1 and 2 on 30 Nov Jan 2018). The Trust business cases refer to a ramp up period of 2 years to reach 650 patients per year per Trust (1300 in total, lower than the 1350 used in the SOC). With the first full year of full service as 2020/21. The actual ramp up will probably be in lots of indications, determined by clinical need and patient safety but has yet to be determined, as part of Transition Planning. SFBCs show RDEL costs for service built from modelled inputs. At 650 per year patients per Trust these are £38,300 (was £40,000-£41,000), per patient in 2021/22 a year which should have stable full capacity usage (assuming 1300 patients) and annual inflation to that date added. Given the very high level of fixed costs, total costs do not vary significantly with volume during the ramp up period of 2 years. SFBCs and FBCs are informed by more detailed and scrutinised bid information from equipment providers and builders / building advisors but there are still contingencies included for build costs and IT elements.The SOC showed RDEL costs of £39,500 per patient with 1350 patients per year being treated. During the bid process, equipment suppliers made it clear that they believe that 750 patients per site with the current case-mix should be deliverable. This has little effect on costs as Trusts estimate that up to 96% of costs can be regarded as fixed (includes semi-fixed staff and other costs). However, the cost per patient is significantly reduced.</v>
          </cell>
          <cell r="BI444" t="str">
            <v xml:space="preserve">Following IBM's formal notification that they are in Contractual default with Transition and Enhance projects, IBM continue to work with the Authority on replanning its Enhance activities.The Transition approach activities have been agreed with the Authority and the large majority of the activities now complete. Total Budget Whole Life cost will remain as forecast but in line with replanning activities there has been movements in annual budgets for Enhance and Transition including movements between capital &amp; revenue budgets for costs relating to Transition activities. Adjustments between FY15/16 Qtr4 and FY16/17 Qtr1 returns:Revenue - £2.5m of capital previously highlighted for transfer between Capital and Revenue was negated. FY16/17 Indexation on service charges is less than forecast @ 0.3% compared to budget 2.0% which has a compound effect on future year charges.£1.4m Contract clause for Allowable assumption expected to be exercised - NHS N3 bandwidth increaseReduction in recharges to Wales as a result of overall reduction in costs incurredFY16/17 Reward KPI's not expected to be claimed by IBMCapital - £2.5m of capital previously highlighted for transfer between Capital and Revenue was negated.                                                                                               </v>
          </cell>
          <cell r="BK444" t="str">
            <v xml:space="preserve">"Budget costs taken from FBCv1.0 &amp; Transition FBC which excludes VAT and inflation and are discounted.  Includes all costs (i.e. both central and HSCIC costs) as reflected in the business case.  The whole life cost for the NHS Mail 2 project over the initial term to 2020/21 has been revised to £135.83m, which is an increase of £2.8m on the original business case of £133.03m.  All figures include contingency, local costs, inflation and it is assumed VAT is recoverable.The NPV for the OBC to 1920/20 was £-222m (as reported in Q4). The NPV in the FBC until 2020/21 has increased to £38m, as a result of procurement price being cheaper and due to the benefits identified in section 9.21 (below).Forecast is off profile due to delays with the new supplier (Accenture) being ready to start migration following delays in contract signature and engagement with the incumbent (Vodafone). Migration commenced in the last week of May 2016FY15/16 &amp; FY16/17 reflects the current impact of these delays with the requirement to pay the incumbent (Recurring old costs) for longer. The new baseline figures (£135.83m), is an increase of £2.8m on the original business case (£133.03m). In December 2015 IPMB SG approved the rebaseline with Accenture and an extra 3 month service with Vodafone and the remaining years forecast have been updated to reflect the new approved figures.  Project costs to closure represent costs for FY16/17 onwards"      </v>
          </cell>
          <cell r="BL444" t="str">
            <v>The Budget and spend figures disclosed include both Revenue and Capital finance streams, the Revenue element being the Resource Department expenditure limit (RDEL) of £10m. This has been amended to reflect the OBC Final Approval Submission and also includes initial costs incurred Pre-2014-15, 2015-16. In addition to this initial work, the project is expected to  subsist over two financial years, (16-17 and 17-18).The Capital funding elements also represent the OBC Final Approval submission, being a Capital Department Expenditure Limit (CDEL) of £3.7m, to give a total figure of £13.7m.</v>
          </cell>
          <cell r="BM444" t="str">
            <v>The NHS.UK programme does not yet have an HMT approved business case so these figures are taken from the invetsment agreed through the internal business justification for April to October 2016. Although we have internally agreed forecast costs for October 2016 to March 2017 this has not yet been validated or approved. Additional costs for the full life of the programme will be identified through the production of the busienss justification.</v>
          </cell>
          <cell r="BN444" t="str">
            <v>CDEL costs:Baseline costs now fully reflect the CSR request approved by Treasury in December 2015. The forecast incorporates prolongation and inflation costs due to programme timing changes and reflects the position that might occur if no corrective action were to be taken.The 2016/17 spend profile reflects a change in the procurement strategy that moves a large proportion of the originally planned RIBA 3 design costs into the next financial year.RDEL costs: 1. Exlude non cash accounting adjustments. 2. Baseline costs pre OBC approval have been set to actual cost incurred.3. RDEL costs are reported through to 2083/84 as nominal costs based on 2014/15 and inflated at 3% p.a. compound. This is a significant change to previously reported figures which were inflated to 2023/24 and then assumed to be constant through to 2083/84. This change removes the anomaly between future costs which were reported as REAL and one off new costs which were reported as NOMINAL values.Annual steady state costs reflect the position F/Y 2024/25This information is based on the new spend profile as proposed to DH.  We are still awaiting the final approval. All RDEL and CDEL values are subject to change after DH agreement.  When this is received, the milestones will change as well.</v>
          </cell>
          <cell r="BO444" t="str">
            <v>The "One Off New Costs" are the costs associated with running the Programme and setting up the Future Operating Model.   Any costs incurred pre 2016/17 were absorbed within BAU budgets.The figures have been sourced from the Programme Business Case currently going through the approvals process.</v>
          </cell>
          <cell r="BP444" t="str">
            <v>Costs have been re-baselined following update of the Business Case at June 2016.NPV is over 7 year period.</v>
          </cell>
          <cell r="BQ444" t="str">
            <v>The baseline position was set by the forecast provided in September 2012 for the Operational Readiness Review which gave approval for the Programme to proceed.1) NEST's (National Employment Savings Trust) forecast of future funding requirements (i.e. increase in the loan from DWP) is updated annually in January.  It is driven by a model which incorporates changes in assumptions re number of pension scheme members and their average earnings.  The forecast loan requirement has increased since 2012 as average earnings are still depressed after the last recession thereby reducing NEST's revenue.  The most recent forecasts are, however, more optimistic, as they show NEST capturing a higher than expected share of the market for small (under 50 employees) and micro (5 or fewer employees) employers.  Costs of the compliance enforcement regime run by The Pensions Regulator have fallen.  On-time compliance rates have been higher than predicted so legal costs of enforcing compliance have been much lower than those included in the baseline.  TPR (The Pension Regulator) has also cut back very hard on its initial expectations of having to recruit a national team of compliance inspectors to visit employers' premises.  The media advertising costs have also been cut back.  In summary the reduction in TPR costs has exceeded the increased loan requirement for NEST.  2) The Programme will end in 2018 when the staging timetable for employers is completed.  There will be continuing consequential costs because of (a) the ongoing need to fund NEST through the loan until it is repaid (current forecast 2041) and (b) a continuing compliance monitoring regime which it is currently assumed will still be managed by TPR.  Interest receivable from the NEST loan is expected to exceed the RDEL costs of the compliance regime in six or so years time after which the consequential costs will comprise a CDEL cost of the loan and an RDEL net income. [N.B. For the purposes of showing the costs up to the repayment of the NEST loan in 2041 I have assumed TPR compliance monitoring costs of £40m per year as we have no forecast for this beyond 2020-21.  The NEST loan movements and interest received are as per NEST's latest forecast].  This forecast therefore shows the £900m CDEL balance of the NEST loan accumulated by 2022 being repaid by 2041-42.  DWP's loan interest receivable from NEST will exceed £0.9bn between the end of this year and final loan repayment in 2041-42.  The compliance monitoring regime will continue in perpetuity or until the legal requirements are changed.</v>
          </cell>
          <cell r="BR444" t="str">
            <v>The financial baselines have been approved by the DWP Investment Committee (B12 – Business Case) to reflect actual client behaviour to date (including application rates to 2012 and levels of Direct Pay). This has been socialised with HM Treasury and Cabinet Office</v>
          </cell>
          <cell r="BS444" t="str">
            <v>These figures are based on the Programme Outline Business Case version 0.05, baselined in November 2015.  They reflect the latest assumptions available as assessed by the Programme Board and supporting governance groups updated to reflect the latest 2016/17 forecast based on monthly forecast reviews with programme strand leads.  The underlying assumptions to the Case will be reflected in the next version of the business case due in October/November 2016.The movement between baseline and forecast for 16/17 reflects the early impacting of programme schedules on the allocation as it moves into delivery phase.  It also covers the review, clarification and correction of resource and capital requirements followed by the resultant internal transfer of budget to our Core Estates allocation.</v>
          </cell>
          <cell r="BT444" t="str">
            <v>Forecast expenditure is broadly in line with the baseline position.  Some expenditure in relation to Housing Benefit fraud reduction was incurred in 2015-16 and this is reflected in the increased expenditure in that year and the reduction in 2016-17.  There remains some uncertainty relating to expenditure on  the IT elements of Projects which are still being developed and will be delivered using an agile approach.  Latest forecasts for these element of the programme have increased over the baseline position with some costs slipping into 2017-18 as the delivery approach and costs begin to firm up. The split of expenditure between resource and capital is subject to change as delivery proposals for individual projects are clarified.</v>
          </cell>
          <cell r="BU444" t="str">
            <v>The NPV of the Programme remains at £17m.  The profiling of costs and benefits has been updated to align with latest migration plans. 2016/17 CostsRDEL costs have reduced primarily because the migration to the new service strucuture is later than orignally planned. This is as a result of a greater focus on the hardware design which will be delivered at lower cost with a corresponding reduction in capital expenditure.Total CostsCDEL costs have reduced by £31m as a result of consolidation of the hardware design and the recent commercial negotiations with the selected hardware reseller.RDEL one off costs increased by £16m as a result of changes in the supplier mix after reset however the overall investment is still lower than baseline.RDEL recurrent costs associated with the investment have reduced largely due to the timing of rollout of operational services.  This is also reflected in the benefits received.All costs have been adjusted to reflect the relevant inflation factors in place in 2016/17.</v>
          </cell>
          <cell r="BV444" t="str">
            <v>The costs and benefits shown reflect the updated financial requirement signed off in the updated Full Business case for the ORR2 Gate baselined in June 2016. Current cost estimates reflect movements from the previous Q4 (15/16) position as follows:RDEL One-off investment has reduced by £3.1m reflecting reductions in both DWP IT requirements and HMRC Business costs where forecasts have been refined and based on more certain outcome assumptions.RDEL recurrent costs have reduced by £4.7m since Q4 (15/16) as a result of reduced HMRC Business costs (£3.3m) due to revised and refined delivery assumptions and DWP early release costs resulting from adjusted assumptions underpinning FTE savings within the business case.</v>
          </cell>
          <cell r="BW444" t="str">
            <v xml:space="preserve">The baselines were re-set in Apr 2016 to allow for changes to the delivery of Full PIP Rollout and the impact on AME of changes to the major assumptions.The forecast at P3 includes the impacts of the latest volume forecasts (Summer 2016). There is no significant difference between Q1 forecast and the baseline. </v>
          </cell>
          <cell r="BX444" t="str">
            <v>The Budget Whole Life Cost is based on the Otline Business Case approved by HMT on 4th December 2015 - forecast whole life costs remain in line with budgeted totals.</v>
          </cell>
          <cell r="BY444" t="str">
            <v>Costs accord with those approved in the HMT FBC</v>
          </cell>
          <cell r="BZ444" t="str">
            <v>Full potential five year costs from 2016-2021 is £62.5m including One HMG Partners. We expect a cost of £12.5m per year.</v>
          </cell>
          <cell r="CA444" t="str">
            <v>The Programme is not reporting any departure from the approved funding total or profile between years. There is an in-year profile underspend (£4.2m YTD Actual as at end of June compared with £7.2m budget) this is due to slightly lengthier timelines to agree final design and deployment models. The TAP for FBC Pt1 re-baselines the Programme from earlier reports. At the time of this report the impact of the following activities is also being assessed:- Agreement on the final commercial arrangements with the tower providers- The impact of Brexit on the $/£ exchange rate and potential for increases against the original estimates</v>
          </cell>
          <cell r="CB444" t="str">
            <v>Delays caused by main contractor error in 2015 have meant the FCO has had to draw on the risk allowance to cover costs to the FCO. This means the project has come close to its whole life cost, but is still within it.</v>
          </cell>
          <cell r="CC444" t="str">
            <v>The Cost baseline shown is the SR Settlement (November 2015) is reflected in the Programme SOC, approved by HMRC Investment Committee in Feb 2016. The Forecast figures are from a snapshot at 30th June 2016.The RDEL and CDEL split has changed from the baseline as the one off investment costs have higher CDEL requirements, largely offset by lower RDEL requirements.  The Programme intends to move to 13 Regional Centres in the next five years, at an baseline investment cost of £412m over the coming SR period. Within those costs are IT costs of £31m and HR costs of £149m exits and £17m Daily Travel Allowance (DTA).  Running costs including for property leases, facilities management and utilities, are broadly consistent throughout the period at approximately £261m per annum reducing gradually as programme efficiencies begin to be delivered, and projected to fall to £167m by 2024/25.As expected in a programme of this scale the Programme SOC is currently being rebaselined, and all costs are being reviewed. The revised SOC is planned to go before HMRC Investment Committee and HMT in October 2016.</v>
          </cell>
          <cell r="CD444" t="str">
            <v>Figures taken from Business Case v4.1 Model - approved Option 5A Max.Figures include Optimism Bias as with previous returns.A 2.5% indexation rate has been used as per the business case.We are currently forecasting to budget across all years.Column G shows Programme Costs only.As for the breakdown, column D, the one off investment costs, are the programme costs. With regard to columns E and F - Columbus reduces the cost of IT in HMRC, therefore there isn't really an old recurring cost and new recurring cost. However in order to make it fit with the template, have shown 14/15 recurring costs as 'old' and then from 15/16 onwards recurring costs as 'new'.</v>
          </cell>
          <cell r="CE444" t="str">
            <v xml:space="preserve">As previously reported the 2015/16, £1.27m RDEL and £8.12m CDEL underspends against the baseline is reflective of the replanning of the Core Declaration procurement into 16/17 and the associated development and integration effort (external and internal resource).  The forecast for 2016/17 and beyond remains as per the figures provided to March 16 HMRC Investment Committee which have been endorsed including an extended development timeline to de-risk the final stages and facilitate delivery/rollout. CDS will be impacted by the UK's decision to leave the European Union. Programme and Customs Policy areas have started to assess these impacts but, at the 30th June snapshot point, the figures in the table below are appropriate. The majority of Discovery activity, the Tariff procurement and some Alpha work was completed in 2015/16. Q1 of 2016/17 has delivered significant progress of Alpha phases across all of the CDS workstreams. The previous estimate for new recurring running costs matched that for running costs of the old system being replaced.  Therefore neither a benefit or disbenefit had been forecast in system running costs. However in February a decision was made to replatform the old Chief system. This is expected to change the current running costs when it goes live. We therefore expect to increase the running costs section of the business case. First we need to impact the new replatforming costs and associated running costs in order to reflect the change in the next version of the CDS Business Case.  Overlapping running costs (potential dual running) into 2018/19 are included within the programme costs.The Programme will deliver Revenue Yield benefits but this type of benefit does not contribute to the Net Present Value/Cost calculation in the Business Case Financial Template, per HM Treasury 'Green Book' guidance.  </v>
          </cell>
          <cell r="CF444" t="str">
            <v xml:space="preserve">Current lifecycle costs are based on FBC v2 which was approved by HMRC Investment Committee on 2 March 2016.  Following review by the Major Programme Review Group (MPRG) on 9 March 2016 the Chief Secretary to the Treasury (CST) gave interim approval to spend until the end of June 2016 pending a critical friend review by Infrastructure Projects Authority (IPA).  This review was successfully completed on the 4 July and the programme are now awaiting full approval of FBC v2.0 costs.  Lifecycle costs in the FBC v2.0 are £357m, a reduction of £20m from the costs previously included in FBC v1.0 approved in November 2015.  There are no changes to the cost forecast provided in the Q4 GMPP return.   </v>
          </cell>
          <cell r="CG444" t="str">
            <v>16/17 Figures represent actuals. The following years are as of the Business Case.Project Costs to Closure have been listed as WLC - At present the WLC to the end of the business case period includes some support costs for individual projects that will essentially have gone live, but there will not be a point at which point we could say that essentially the whole programme has gone live and is therefore in BAU. The programme by its nature will always be iterative even when it has transitioned into the sustainment phase</v>
          </cell>
          <cell r="CH444" t="str">
            <v xml:space="preserve">Due to reset work once revised costs are established, validated and submitted in a business case  they will need to be updated here to reflect changes in programme approach. </v>
          </cell>
          <cell r="CI444" t="str">
            <v>Allocated expenditure has been populated over the SR period, the programme is forecasting to budget in FY16/17, whilst there is a profiling change across the year there is no change to total expenditure currently envisaged. Project closure currently scheduled for 2021/21 - project costs to closure will continually be reviewed.Capital costs - this sets out the SR allocation for capital costs - future capital requirements may be required after 2018/19.  This will be monitored and reforecast as appropriate.</v>
          </cell>
          <cell r="CJ444" t="str">
            <v>Forecast costs reflect estimates made by the programme in connection with the latest business case as approved by PIC on 16/6/16.  There is an element of over programming in plans for 2016/17 of ~£5.2m capital and ~£1.1m resource.  We consider that the programme can mange the resource pressure and up to £2m in respect of capital in year.  We will review the position in respect of the remaining capital over-programming towards the end of Q2 and, should additional funding not be available, re-plan activities to ensure affordability.     All costs are presented in a manner consistent with the revised guidance provided by the Cabinet Office.  Project costs to closure reflect change costs from inception of the programme to the end of FY2018/19.The WLC figure is based on the following assumptions:• Programme closure in March 2019• Ten year asset life from programme closeThe Home Office currently pays approximately £2.6m pa for use of HMRC’s Freight Targeting System.  This cost is not included in the programme’s cost estimates or baseline.Recurring new costs relate to the costs of running the DSAB systems post implementation.  Change costs include running costs for the first year post implementation.  Recurring old costs relate to the costs of running Semaphore and the Warnings Index and include tactical investments in these systems to permit their continued use until DSAB is fully live.  The resource includes ongoing running costs until 2028 in the “remaining spend” line (these were excluded from the Q3 return).   BAU costs will be reviewed during Q2 – this exercise will take into account the outcome of the Advance Border Control discovery phase (which will look at the replacement for Semaphore), the running costs for the hosting &amp; data centre being set up and the preferred approach to service management.All project costs are expressed in nominal terms and include irrecoverable VAT.  Annual steady state recurring costs are quoted in real terms and exclude VAT.Optimism bias is excluded.</v>
          </cell>
          <cell r="CK444" t="str">
            <v>Project cost to closure (row 213) is the original PIC approved baseline whole life cost to end of March 2017.                                                                                                                                                                                                 Latest forecast whole life cost is now £848m (row 266 + row 242) which exceeds original PIC approved baseline whole life cost of £785m (row 216) by £63m. The reasons behind this are detailed below:-                                                                                                                                                                                       Demand     - increase in the number of disclosures issued compared to assumptions in the budget, which generates additional staffing and supplier costsInfrastructure changes - increased cost of developing the supporting infrastrucutre for the R1 system, such as hosting platformsDelay    - additional costs from later than anticipated go live of the projectR1 Project changes   - additional costs for Oracle licences, service management and change requestsAdditional income is available to fully meet all of these costs from the higher than budgeted demand, and no additional programme funding is required.  DBS plan to update PIC on the revised estimated costs of the programme in July 2016 (date TBC).</v>
          </cell>
          <cell r="CL444" t="str">
            <v>This iteration of the GMPP return is the second to contain the figures from the Full Business Case, following the CST's approval on 1 November 2015. The costs estimates have reduced from the SOBC to OBC and now to FBC. The costs include the main 3 procurement lots which are now contracted, as well as a number of related projects which are not yet contracted. The programme costs are  defined on a 15-year whole life cost basis, running for both CDEL and RDEL until 2031/32. After the initial transition period, the reason for the continued CDEL spend is the "refresh cycles" for the technology.The budget now reflects the change in Airwave costs engendered by Mototola's purchase of Airwave Services Ltd (v7.0 of the FBC Model - see 6.03 above). This impact is reflected in this Q1 return for 16/17.There is an expectation of income from non-3ES users of ESN. This will begin to come on stream once these users begin transition to ESN from FY2017/18</v>
          </cell>
          <cell r="CM444" t="str">
            <v>Project costs to closure is made up of the total SR15 settlement for the Programme from 2016 to 2020. It comprises of all RDEL and CDEL for 4 years and includes Prum settlement. It does not include any business as usual costs for existing services.HOB finance and benefit data was reviewed as part of the PBC submission in June 2016 and is now aligned to the approved PIC envelope. Legacy systems projects, BAU costs and Strategic projects are now included as part of the profiled figures.The costs have been aligned to the PBC as follows;Resource- RDEL (One off new costs - Investment in change) = Total Change Investment- RDEL (Recurring new costs - Investment in change) = Total BAU Investment.Capital- CDEL (One off new costs - Investment in change) = Total Change Investment- CDEL (Recurring new costs - Investment in change) = Total BAU Investment.The figures do not include optimism bias.The total Programme cost including optimism bias is £836.5m. This figure also includes BAU resource.</v>
          </cell>
          <cell r="CN444" t="str">
            <v>The NPV and Whole Life Costs for the IPT Programme reflects the FY16/17 Business Case submitted 29th February.The NPV figure takes into account the IPT Programme costs and the revised IPT benefits, as defined in the Business Case (and which are expected to continue to evolve).As stated in the Business Case, despite the change, “Option 3 – IPT” still returns the highest NPV of the options considered, and is to be considered the best value for money option for the Home Office to deliver an immigration service for the UK.A revised Programme Business Case is being developed and will be presented to the PIC on 28 July 2016.  Following the approval of the revised PBC, the NPV and Whole Life Costs will be updated in subsequent GMPP returns.</v>
          </cell>
          <cell r="CO444" t="str">
            <v>The costs included above relate to:1. The costs of the programme team (Resource)2. The costs of installing wifi and providing laptops and phones to staff (Capital)3. The costs of fit out for the destination building (Capital)4. The cost of moving staff to the destination building (Resource)6. The cost of making good (dilapidations) of the building being exited (Resource).The buildings to be exited have been identified by MOJ estates and scheduled for exit based on lease end/ break dates.The high level costs have been estimated by MOJ estates using a standard formula and these are updated nearer the time of exit following a feasibility study.  Cashable benefits have been calculated based on the amount of rent, rates, service charges etc being paid and is periodically reviewed and updated.</v>
          </cell>
          <cell r="CP444" t="str">
            <v>The programme's forecast shows overall WLC costs increasing by about £3m over the amount in the most recent PBC ( which is well within the tolerance set by HMT on the original aproval) and also a small switch between Capital and Resource related to capitalisation of the build costs of desktops</v>
          </cell>
          <cell r="CQ444" t="str">
            <v>***The Budget reflects the outcome of ABC16. The forecast is the outcome of QRPC1-17 3* Review and IY AP3 Data from PB&amp;F. Private Sector Support costs are included in both the Budget and the Forecast._x000D_
_x000D_
Q4 return reported costs up to AP11. This quarter FY15/16 has now been updated to reflect the AP12 actuals resulting in an adverse variance of £1.4M Near Cash reducing the overall Near Cash underspend in FY15/16 to £78.404M. The variance consists of a variety of minor accounting adjustments for FOREX and end of year accruals together with updated actuals for PSS._x000D_
_x000D_
FOREX adjustments throughout reflect a change to the mandated rate contained in the Corporate Planning Assumptions (CPAs) issued by Centre at the start of the financial year and the variances to the monthly GAR rates._x000D_
_x000D_
The following SRO Savings Measure deferrals from FY15/16 of £16.140M, agreed this quarter, relate to: Aircraft Delivery delays, tail swap delivery delays and the change of AMPA to MPRS (totalling £15.320M for production) and £0.820 relating to the deletion of Falkland Island RIC. Adjustment to reflect this will be made in FY16/17 budget at AP4._x000D_
_x000D_
Production: _x000D_
IY favourable RDEL variance of £6.556M is largely due to PSS variance of £6.155M together with a revised OCCAR admin budget costing which has been amended following robust costings from industry of £0.495M. This has been offset by £74K procurement of Aircraft Navigation Data and £21K adjustment for FOREX._x000D_
IY adverse CDEL variance of £10.850M is due to £4.395M increased PSS together with £3.429M for FOREX, £3M for DIRCM due to general delays in the delivery schedule and resulting technical issues. In addition to these, £1M for AMPA new tasking and a new requirement for infrastructure works to facilitate landing strip trials at Woodbridge. Offset by £1M realism to reflect UK Delta Trial delays._x000D_
_x000D_
The favourable RDEL ABC17 variance of £6.3M in FY17/18 relates entirely to PSS as the cost is now mainly being forecast against CDEL._x000D_
_x000D_
CDEL adverse variances across the ABC17 period totalling £3.1M; are due to £3.180M costs for Delta Test and Evaluation in FY17/18, £2.5M Flight test instrumentation provision (An OCCAR contract which has slipped from last year due to equipment delays) and £1.694M across the period for DIRCM procurement and integration delays previously mentioned together with PSS increase of £3.234M. These increases have been offset by £5.5M Liquidated damages over years 1&amp;2, £0.600M requirement change in FY18/19 for engineering authority technical support no longer required and £1.408M re-profiling for LKMS &amp; DTD, MPRS and other aircraft delays._x000D_
_x000D_
Support:_x000D_
 IY RDEL favourable variance of £6.219M; includes a PSS variance of £0.427M. This together with £5.6M for Infrastructure Facilities Management which has been re-classified as CDEL and £1.057M adjustment for FOREX. IY CDEL adverse variance of £5.979M is mainly due to £6.224M re-classified costs from RDEL, offset by £0.322M adjustment for FOREX._x000D_
ABC17 variances of adverse RDEL of £6.329M and favourable CDEL of £47.216M are due to recosting of the Programme based on New Cost Model figures that supported the PT's Medium Term Contract IOC Submission. Due to a change in engine maintenance strategy, the MTC re-profiles CDEL beyond FY21/22 which are not covered in this PMRS return._x000D_
_x000D_
Cat B-D: _x000D_
At the end of Q4, costs and budget in respect of the Business Innovation and Skills (BIS) payments were the subject of Air Cmd SRO savings measure under ref 20160219AIRSROSAV011. The budget of £35.749M for FY16/17 will be removed at AP4. The budget of £12.125M in FY17/18 (for payment to BIS) was already removed (last quarter, following re-negotiation with BIS). The corresponding forecast costs will be removed by the PT FC accordingly. It is proposed that the payments to BIS will be deferred under the savings measure to FY19/20 (£32.5M and FY20/21 £10.5M). The funding currently sits within the Air Cmd adjustment node where it will remain until agreement is reached with BIS._x000D_
_x000D_
Training: _x000D_
IY favourable RDEL variance of £4.099M consists of £3M VfM receipt, £1.078M FOREX adjustments and £0.021M cancelled accrual for ISS PTT._x000D_
IY CDEL adverse variance of £1.096M consists of FOREX adjustments totalling £1.069M and £0.027M new accrual for Terrain Data Base Insert for North East Africa (Updating the maps in the simulators)._x000D_
_x000D_
Whole Life Costs:_x000D_
The Budget increase of £23.546M on Production relates to SRO Savings Measures which were deferrals from FY15/16 relating to Aircraft Delivery delays, tail swap 1 delivery delays and the change of AMPA to MPRS. This has been offset by the previously mentioned BIS amendment of £12.125M._x000D_
The apparent forecast decrease of £13.652M relates to the corresponding forecast increase by the PT for the savings measures offset by the Medium Term Contract re-profile of CDEL beyond FY21/22 which are not covered in this PMRS return.***</v>
          </cell>
          <cell r="CR444" t="str">
            <v>Position reflects QRPC 1 Post 3 Star Position and AP3._x000D_
_x000D_
Variance to CT:_x000D_
_x000D_
RDEL: Note that the PT has been requested by DPAS to include support costs only up to 2017/18. WLC variance in the period up to 2017/18 of -£2.472M mainly reflects recent increases in the cost of the EFIS Replacement programme advised by the USAF Programme Office.</v>
          </cell>
          <cell r="CS444" t="str">
            <v>This submission is based upon the FY 16/17 AP2 &amp;amp; QRPC1-17 Snapshot 6th June 2016 position for the AJAX (formerly SCOUT SV) Equipment Project. _x000D_
The following assumptions have been made in the QRPC 1 figures above:_x000D_
- The EPP and ESP Forecast and Control Total are reported up to the end of Recce Block 1 (RB1) &amp;amp; Special to Role (StR) Manufacture in FY 2024/25. There is no EPP Control Total in FY 2025/26. EPP CDEL Forecast and Control Total in FY 26/27 cover the purchase of munitions for the Fire Support and Overwatch (FSO) phase of the project._x000D_
- Forecast covers a period of 30 years to FY 46/47. Additional costs to OSD are also inclused in the Ajax Cost Model as follows: EPP CDEL: £65.769M ESP RDEL: £770.228M ESP CDEL: £262.257M.  No budget for future years._x000D_
_x000D_
The Current Year CDEL variance of £37.8M (Underspend) reflects the 16/17 AP2 position and is caused by: _x000D_
--£1.2M Reduction in the value of forecast 16/17 accruals for Recce Block 1 (RB1), Special To Role (STR) and Training demonstration milestones after reflecting the final FY15/16 accruals position which reflected a higher than expected outturn by the AJAX prime contractor_x000D_
_x000D_
-£4.7M GDUK milestone for Manufacture Readiness Review achieved in FY 15/16 _x000D_
_x000D_
-£0.8M - Forecast reduction in value of accrual for AJAX milestone K31 - ES Roles Verification &amp;amp; Validation (V&amp;amp;V) to reflect revised trials schedule _x000D_
_x000D_
-£3.3M Forecast reduction in value of accrual for AJAX Training Milestone TP4 (system CDR) which is contracted to be achieved in March 17. Given mixed performance on training milestones, high risk that completion may slip into 17/18. Milestone is divided into demonstration and manufacture activity_x000D_
_x000D_
-£30.3M Army HQ directed to bring forward major assemblies milestone payment to reflect actual deliveries of hull armour steel.  Will impact ABC17_x000D_
_x000D_
£2.6M Cannon Series Production - Increase in 16/17 accruals for Cannon acceleration payment due to a delay by CTAi in making the planned commitments to enhance Cannon production processes _x000D_
_x000D_
£0.6M - Re-profiling of Cannon accruals in accordance with the latest delivery information received from CTAi and a realistic accruals profiles to reflect the delivery of cannon components and cannon assemblies; Increase due to the delay in CTAi making commitments for Special Tooling Equipment_x000D_
_x000D_
-£1.1M  A re-profile of Synthetic Training accruals forecast covering Command And Staff Trainer (CAST), Combined Arms Tactical Trainer (CATT), Tactical Engagement Simulation (TES) and other minor trainers to reflect expected start dates of tasks with training equipment Design Authorities_x000D_
_x000D_
£2.2M -CT40 Cannon Change Proposals Impact Assessment and procurement Long Lead Items. Slippage from 15/16 due to a delay in agreeing contract amendment and forecast completion date slipping to July 16. _x000D_
_x000D_
£0.2M  Other minor movements across trials, GFE, MoD subsystems  and other minor lines within the Ajax cost model_x000D_
_x000D_
£0.3M Procurement of Cannon Barrel Wear Gauges &amp;amp; Bore sights to aid in service assessment of barrel wear._x000D_
_x000D_
-£2.2M reflects a change in the GAR for the Euro. Central Planning Assumption in ABC16 was of 1.2€. For 16/17 AP2 GAR 1.28€ &amp;amp; _x000D_
_x000D_
The Current Year RDEL variance of £0.178M (Underspend) is caused by:_x000D_
Changes in the forecast consumption of Cannon initail spares _x000D_
_x000D_
Variances between ABC16 QRPC3 and ABC17 QRPC1 CTs are as follows:_x000D_
_x000D_
EPP CDEL – Total +£16.6M_x000D_
_x000D_
£13.4M Year 10 CT adjustment_x000D_
£3M - Ajax Demonstration &amp;amp; Manufacture Phase - GDUK primarily slippage from FY16/17 of Training Milestone TP04 - Critical Design Review (£3.2M)  and minor movement from final accruals position in FY15/16 (-£0.165M)_x000D_
£1.6M - Ajax - Re-profile of training provision for TES, CAST, CATT etc slippage from FY15/16 &amp;amp; FY16/17_x000D_
-£0.6M - Ajax -Re-profile of Cannon Series production accruals for acceleration payment  and cost model correction_x000D_
£1.6M - Ajax - Revised risks and uncertainty from Ajax cost model_x000D_
-£2.8M - Ajax -Update in inflation indices_x000D_
-£0.2M – Minor variances_x000D_
_x000D_
ESP RDEL Total +£21.4M_x000D_
£25.7M Year 10 CT adjustment_x000D_
£0.2M - Change in Profile of Cannon Initial Spares consumption_x000D_
£5.3M - Revised risks and uncertainty from Ajax cost model_x000D_
-£9..8M - Ajax -Update in inflation indices_x000D_
_x000D_
_x000D_
_x000D_
ESP CDEL Total -£0.3M_x000D_
£1.2M Year 10 CT adjustment_x000D_
-£1.5M - Ajax -Update in inflation indices_x000D_
_x000D_
_x000D_
ABC16 Options:_x000D_
The ABC17 QRPC1 CT reflects 2 ABC16 options taken into core._x000D_
1. Option 16LL333B - AJAX - descope Fire Support and Overwatch (FSO) funding - reflected a near cash reduction of £142.2M across the EP period_x000D_
2. Option 16LL274A - AJAX Simulation buildings - Re-profiling existing funds - reflected a near cash reduction of £25.6M across the EP period _x000D_
_x000D_
End ABC 15 Private Sector Support (PSS) CT has been removed from EP to DE&amp;amp;S; ABC 16 PSS forecast to be removed from EP to DE&amp;amp;S.  This is common across all programmes.</v>
          </cell>
          <cell r="CT444" t="str">
            <v>This submission is based upon the final agreed ABC 17 QRPC 1 position for the WCSP Equipment Project, including implementation of Option 16LL171A for WCSP UOR into Core, and Option 16LL337A for ABSV Descope and Defer.  The forecast is the financial profile as per the AP02 Forecast.  The direction from the QRPC1-17 3* review was to hold the costs for the project as per the QRPC3-16 final position._x000D_
The Control Total has been adjusted post-ABC 16 QRPC 3, and matches the WCSP forecast for FY17/18 onwards._x000D_
_x000D_
The following assumptions have been made:_x000D_
- As directed by DP&amp;AS at Q1, both EPP and ESP Forecast and Control Total are reported up to the end of manufacture (FY 2023/24 for WCSP)_x000D_
- The in-year forecast and control total reflects the AP02 position._x000D_
- End ABC 15 Private Sector Support (PSS) CT removed from EP to DE&amp;S; ABC 16 PSS CT is also forecast to be removed from EP to DE&amp;S.   This is common across all programmes.  PSS is not included in the final FY15/16 figure as the journal to transfer costs from DE&amp;S to EP has not yet been entered into the accounts._x000D_
- As Def Res do not issue Control Totals post Yr10, the Future Years Budget has been assumed to match the Forecast (and Costing in Option)._x000D_
_x000D_
As the direction from QRPC1-17 was to hold the WCSP 10-year forecast at the QRPC3-16 position, there are no variances to either budget or previous report in the 10-year period.  There is a variance in Current Year, which is explained below._x000D_
ABSV had all future funding deleted as a result of Option 16LL337A ABSV Decsope and Defer being implemented on PB&amp;F - therefore no costs are reported beyond FY15/16._x000D_
_x000D_
FY16/17_x000D_
EPP CDEL +£3.258M_x000D_
+£2.394M - Funding for procurement of WCSP Training Solution slipped out of FY16/17 as procurement process won't begin as early as previously forecast._x000D_
+£1.331M - Delivery of ammunition rounds slipped due to problems with Point Detonation (PD) rounds causing a re-scheduling of manufacture batches by the Contractor.  Profile is aligned to latest delivery dates received from the Contractor._x000D_
-£1.360M - Costs for BAE Part Two Safety Case and Certificate of Design work increased following receipt of the final proposal from BAE Systems._x000D_
-£1.199M - Change in Foreign Exchange rate from Corporate Planning Assumptions used at QRPC 3/16 (€1.20) to latest General Accounting Rate (€1.28). _x000D_
-£0.307M - Other minor variances_x000D_
_x000D_
ESP RDEL  +£3.298M_x000D_
+£3.298m - Accounting Treatment change - Cannon Manufacture consumables buy has been recategorised as SOIP following a review of the Accounting Treatment, therefore no longer comes under RDEL or CDEL.</v>
          </cell>
          <cell r="CU444" t="str">
            <v>Forcecast values taken from AP02 in Year forecast and ABC 17 - QPRC1 bid.  _x000D_
_x000D_
Current Year (FY 16/17 ) variance due to recategorisation of DSTL Special Armour study as EPP RDEL following PSS Exemption (PSS support Group Mar 16)_x000D_
_x000D_
10 Year variances: -£119.888M EPP and +£-44.582M ESP(NE) Budget-Forecast Variance. _x000D_
_x000D_
Army HQ has aligned the EPP RDEL Assessment Phase budget to the CR2 LEP P9 costing, as per the HM Treasury and IAC approved Initial Gate Business Case (IGBC).  Note that FY 16/17 and 17/18 P9 figures exclude PSS, whereas PSS is included in IAC approved Assessment Phase figures._x000D_
_x000D_
The Demonstration and Manufacture (D&amp;amp;M) Phases and profile for the ESP(NE) phase appears unaffordable between the CR2 LEP P9 costing and budget.  While Army HQ acknowledgse the basis of the D&amp;amp;M and ESP(NE) phases, the budget for these phases has not been changed to match the costing.  Army HQ have communicated that they will monitor and review the D&amp;amp;M and ESP(NE) costings as cost information matures during the Assessment Phase and Annual Budget Cycle 17, with a view to aligning the budget to the costing at a later date.  To assist forecast cost maturity, the Assessment Phase contractor(s) will be contractually required to provide D&amp;amp;M and ESP(NE) forecast cost information with the Invitation to Negotiate (ITN) response, and at each Assessment Phase Key Milestone point.</v>
          </cell>
          <cell r="CV444" t="str">
            <v>Work has now completed on the combined Army and DIO cost and benefits model and therefore the Programme is now ready to start reporting against its benefit costs/savings. The ABP is underpinned by the requirement to deliver financial benefits building to circa £240M per annum by FY 22/23. The agreed value for money assessment for the programme represented a Net benefit derived from Gross savings that result from withdrawing the Army from Germany, off-set against the additional costs of relocating the Army to its new locations and handing back the German estate. The Gross savings from this value for money assessment has been extracted and used to form the Marginal Benefits Target for the first time in this return and the Marginal Benefits Forecast has accordingly been assessed taking account of gross savings generated by the ABP. Marginal Benefits Forecast up to the end of FY 2015/16 are based on actual benefits, whereas Marginal Benefits Forecast for FY 2016/17 onwards represent the Programme’s latest assessment of anticipated benefits. This assessment takes account of the position confirmed in late 2015 that the withdrawal of the final Army unit’s in Germany will now take place in 2019. Further refinement of forecast for future years will be undertaken this year to reflect trend analysis of actual savings achieved to date.In FY 15/16, the ABP achieved Marginal Benefits of £191M (£21M CDEL and £170M RDEL) against a target of £101M (£21M CDEL and £80M RDEL), resulting in a £90M positive variance is largely attributable to reduced LOA rates, civilian manning savings being realised earlier than anticipated, reduced utility costs and early hand-backs of Germany estates has reduced FM costs. At Quarter 1, the Programme is currently forecasting a whole life gross benefit total of £2903M, resulting in a favourable whole life variance of £1259M against the target. These numbers do not yet consider the Ashdown Estate.</v>
          </cell>
          <cell r="CW444" t="str">
            <v>The Army Reserve Programme is funded from a number of sources. Due to the profile of FR20 funding, many Army measures will be funded by a combination of FR20 and Army TLB funding throughout their life. _x000D_
-------------------------------------------------------------------------------------------------------------------------------------------------------------------------------------------------------------------_x000D_
Budget: The budget was reduced by net ~£141M in ABC16, which is now being reported.  The reduction is in funding allocated by Army TLB to pay for increased trained strength.  The forecast of Army Reserve strength provided by DM(A) in Apr 15 predicted below target growth, which is why the TLB took financial risk against it (~£103M).  Also, a number of programme initiatives were transfered out to other areas of the Army TLB because they were no longer delivering ARDP outputs (~£38M). _x000D_
-------------------------------------------------------------------------------------------------------------------------------------------------------------------------------------------------------------------_x000D_
The 10 Year forecast, post initial ABC17 screening, currently shows an increase of ~£53M since FY15/16 Q4, which is the net result of the following: _x000D_
Increased Requirement: Recruiting in FY15/16 was more successful than forecast, particularly ex-Regulars, who were enticed to join by financial incentives (FIs). This has caused an increase to predicted manpower, adding £55M to the cost of trained strength from that forecast in ABC 16.  This has resulted in pressure in FY16/17 and FY17/18, much of which is likely to fall away, but measures are being worked up with the TLB should they be needed.  The forecast also includes funding for initiatives that are likely to be needed to sustain growth (~£40M for new Financial Incentives and ~£30M for extensions to FORTIFY manpower), which takes the total planned increase this quarter  to ~£125M.  _x000D_
Reduced Requirement: A rigorous review of existing requirements has taken place, which has identified areas where financial relief can be achieved.  The headlines are ~£45M to come from equipment (requirement to be met as part of the Army Equipment Programme); ~£8.5M to come from the recruiting pipeline (to reflect reduced level of reserve inflow); ~£4M from uniform grants (cost being met by other funding source), ~£4M from existing FIs (early termination of old FIs to cater for new ones) and £10.5M from rationalising a number of smaller initiatives like Reserves Portfolio Employment Model, Lead First, ASLS Training Staff.  The reductions identified equate to ~£72M.</v>
          </cell>
          <cell r="CX444" t="str">
            <v>Variance Explanation:_x000D_
The basis of the costs within this table is FY16/17 AP02 Forecast and ABC17 QRPC1 position. This covers all costs incurred on the Boats 1-3 and 4-7 P9s._x000D_
The In-Year Variance (15/16) is driven by additional Dredging activities required to meet the August 15 Barrow Exit for Boat 3 and additional costs to support the Exit date._x000D_
The key variances from 16/17 - 25/26 have arisen from ABC16 QRPC costings. Adjustments were made  to the Boat Build assumptions, Boats 4-7 schedules were updated to latest position, Boats 5, 6 and 7 were costed in line with Boat 5 contract negotiations and the latest view on rates (+£149M). Additional costs associated with the increased schedules were costed to reflect additional change, obsolescence and dredging costs (+£43M).</v>
          </cell>
          <cell r="CY444" t="str">
            <v>This Financial section only reports CEPP Marginal Costs for the PMO. The core projects (QEC, LTNGII and CROWSNEST wihich also submit DMPP reports) include the full costs of their projects. _x000D_
CEPP Marginal costs are derived from overall HOCS finance, and based upon approved ABC15 budget position._x000D_
_x000D_
CEPP is showing a £0.252 reduction in its forecast as part of TLB in-year savings measures for FY 16/17.</v>
          </cell>
          <cell r="CZ444" t="str">
            <v>From Q1 2016/17 the Affordability reporting format has been revised:  Previously reporting has been by EPP and ESP for Cats A and B programmes only.  With effect from this Report, reporting includes Cats C and D programmes, framed on the CADMID cycle.  This will present the pipeline completely and as a single entity, aiming to provide greater financial clarity by liniking the programme cycle to the funding.  This change does mean, however, that changes since Q4 2015/16 are not obvious in PMRS and it will also take time for trends to become apparent from PMRS reporting._x000D_
_x000D_
The Forecast reflects the costed position at the 3* Quarterly Review of Programme Costs.  In this report Management action and Departmetal efficiency measures introduced in ABC16 have been assumed to comprise CDEL entirely and have been apportioned equally against the D and M phases.  It is acknowledged that this is a blunt approach, which will be refined in future reporting._x000D_
 _x000D_
The CWP Review during SDSR 15 planned a CW Portfolio that was affordable over the 10-year period.  SDSR/ABC16 introduced pressures in the pipeline across the 10-year period and in the early years in particular.  This is particularly true in Year 4 and work is in train to address this variance in future ABCs.</v>
          </cell>
          <cell r="DA444" t="str">
            <v>The variation in spend versus budget:_x000D_
Previous years - Better rates from competition than expected and an approval that was 90% confidence._x000D_
13/14 - Significantly better rates from competition than expected, an approval that was 90% confidence and some programme slippage with some spend moving into 2014/15._x000D_
14/15 - Programme slippage resulting in a delay to starting implementation._x000D_
15/16 Variance Explanation: _x000D_
RDEL -  The expected outturn reflects an increase as a result of one more payment milestone to IBM accrued this year than had been forecast in Jnauary 2015 when the Review Note was submitted. _x000D_
The remaining figures reflect the revised budget and forecast infromation from the Review Note approval in March 2016._x000D_
16/17 Variance Explanation:_x000D_
RDEL - The funding for risk is not currently forecast to be spent within the year because it has not been given in our control total budget._x000D_
CDEL - Forecasting CDEL spend for Release 4 which is yet to be finalised.</v>
          </cell>
          <cell r="DB444" t="str">
            <v>1. To date, the scope of CPC DMPP returns has been the Core Production Capability (CPC) project (contract NPC1b/2083) funded from the P900458000 line. This P9 line also funds minor related projects on the two nuclear licensed sites at R-R Raynesway Derby. Where applicable, P9 figures in this return have been reduced to reflect the following contractual scope of the CPC project only:_x000D_
-	Sustainment to end of FY2022/23_x000D_
-	Full Regeneration_x000D_
-	Power Module_x000D_
-	Core H Refuel &amp; Resilience (CHRaR) activities_x000D_
_x000D_
within 16/17 Q1 we have reported against the overall Control Total for the whole of the P9 line._x000D_
_x000D_
Those items that are included within the P9 line but are yet approved include:_x000D_
a.	Sustainment from April 2023_x000D_
b.	Sustainment (J2, J3 and J4 – Exotic Materials + PM labour)_x000D_
c.	J2, J3 and J4 SNM Material_x000D_
d.	H14 non-nuclear material, and marginal production costs_x000D_
e.	H14 SNM Material_x000D_
f.	Chem Plant Enhanced Maintenance_x000D_
g.	Chemical Plant Regeneration (SMPC)_x000D_
_x000D_
_x000D_
2. The cost of Special Nuclear Material (SNM) for H13 and H14 is within the scope of the CHRaR approval and is now included within the CDEL forecast._x000D_
_x000D_
3.  Source of Financial Data: _x000D_
_x000D_
Forecast: The forecast for the next 10 years is from ABC17 QRPC1, as are the following 2 years (future years). The current year outturn forecast is from the FOO at AP3 (June 2016)._x000D_
Note: Only the committed current scope is shown._x000D_
_x000D_
Budget: The current year, and the next 10 years, are from ABC15 QPRC2, as revised at QRPC3. These figures have been retained as the current year's Control Total (as shown in ABC17 QRPC1)._x000D_
Note: The allocation for the 'Next 10 years' includes provision for continuing core production cabalility, in line with the contract, but beyond the current pricing period and approval (this is therefore not committed)._x000D_
_x000D_
4.  Total Forecast variance: The ABC17 QPRC1 submission and review process has declared a forecast for the current approved CPC Scope of Work that is £222.374M above the combined Main Gate and CHRaR approval; a further increase since last quarter of £7.884M. The forecast includes CDEL &amp; RDEL, and includes essential 'in scope' CDEL requirements identified by the MoD project team, which are not yet in the Rolls-Royce forecast. Special Nuclear Materiel is now included in the figures, and is shown as CDEL._x000D_
_x000D_
5. CDEL 2016/17: Due to budget pressures, MoD has informed Rolls-Royce that their target for this financial year is £195.437M (CDEL less Foundation Contract Charge). Rolls-Royce have indicated that they expect to achieve this outturn._x000D_
_x000D_
6. Previous years notes: _x000D_
_x000D_
a. The DMPP includes actual spend and historic budget for one year of Assessment Phase (FY11/12). DPAS-DMPP have confirmed at 15/16 Q1 that this report should continue to include this._x000D_
_x000D_
b. FY11/12 actual spend represents Review Note 2011 approved early release of £13.386M, against the CPC Main Gate Business Case for funding of Assessment Phase. The FY11/12 budget of £84.390M was originally set prior to the delay of the Main Gate contract award._x000D_
_x000D_
c. FY12/13 actual spend includes £5.975M from the end of the Assessment Phase Contract (NPC1b/2075), against the PR12 budget of £115M. Work intended to be carried out in FY12/13 and not completed, due to the delay of the Main Gate contract award was reprofiled in ABC13 Q3 and is identified above in forecasts for FY13/14 onwards. _x000D_
_x000D_
d. The budget total of £304.655M comprises FY11/12 (£84.39M), FY12/13 (£114.87M) and FY13/14 (£105.395M)._x000D_
_x000D_
7. CPC Project provides a core manufacturing capability, and delivers cores into Astute, Vanguard re-fuel, and Successor programmes.  No military capability DLoDs are applicable, and this capability is funded from the single P9 line above.</v>
          </cell>
          <cell r="DC444" t="str">
            <v>Figures based on PB&amp;amp;F 220160701 AP03 and QRPC1-17 Post 3* _x000D_
_x000D_
The forecast profile now reflects the MGBC approval (Including Part VAT £9M) however due to timing the CT does not correctly reflect the approved profile. _x000D_
_x000D_
Budget Variance:_x000D_
1. Variance in FY 15/16 -£9.401M is due to Assessment Phase 3.2 De-risking activity bring forward (-£9.885M) and an element of IP spares budget not spent as budget set too high (£0.500M)_x000D_
2.  The forecast now reflects the approved MGBC however the CT is based on the QRPC3-16 costs which did not correctly reflect the final MGBC and therefore causing the variances in FY 17/18 (£2.322M), FY 18/19 (-£0.191M), FY 19/20 (-£0.533M), FY 20/21 (£1.138M), FY21/22 (-£5.149M), FY 22/23 (£0.100M), FY 23/24 (-£0.501M) and FY 24/25 (-£0.017M).  _x000D_
3. Variance in FY16/17 -£0.027M due to cost of risk being reviewed._x000D_
_x000D_
PSS Transfer to DXO in FY 15/16 £1.124M  16/17 £3.500M  17/18 £3.500M - these values have not been included in the budget or forecast costs._x000D_
_x000D_
Changes Q4 to Q1 £6.408M_x000D_
1. Increase in Forecast £31.661M as the cost now reflects the approved MGBC (£31.363M) and Risk reviewed -(£0.027M)._x000D_
2. Increase in Budget £38.069M as the baseline has been increased to match the QRPC3-16 cost however due to a timing issue the final MGBC costs were not populated in PB&amp;amp;F.</v>
          </cell>
          <cell r="DD444" t="str">
            <v>Costs for FY14/15 represent only the expenditure on the Cryptographic Enabling Services (CES) project, not including any preceding projects (CCP/CIPHER).   The FY16/17 forecast reflects the AP03 forecast (June 2016).  In year variance to Budget is driven by greater clarity being driven on Technical Support/MAS requirements.  The 10 year forecast reflects the agreed position from QRPC 1/17 3-star review which is based upon a cost model estimate which has matured from QPRC 3/16.  For Years 1 and 2 the Forecast has been reduced and re-profiled into Years 3 and 4 to reflect a more realistic I&amp;amp;I and procurement profile. Year 10 Forecast was included due to no Year 11 Roll forward profiled from previous QRPC.  There has been a significant increase in ROC (£419M) identified from the Current Cost Model assumptions which include Front Line Command Installation &amp;amp; Integration costs. Funding for FLC Installations and Integration can be transferred later if required. JFC Portfolio office is reviewing options for accommodating the negative variances in Years 3 and 4 within ABC17.</v>
          </cell>
          <cell r="DE444" t="str">
            <v>Budget updated to reflect closing position of ABC16, including implementation of SDSR &amp;quot;Regulator&amp;quot; Option 16JJ080. Forecast cost updated to reflect Jun-16 IGBC IAC submission (also matching QRPC1-17).  New Budget Variance (&amp;lt;1% in 10 Year Total, Nr Cash terms) driven by: matured cost estimate for SK6A satellite and matured cost and timing estimates from SK6 EC satellites; reprofiling of terminals acquisition; costs added for new generation of military modems; matured view of Assessment Phase composition, including splitting of activity into three workstreams; full transition phase costs incorporated for SDW; removal of profiling wedge associated with original Option costsing. Forecast cost will continue to be developed during the Assessment Phase.</v>
          </cell>
          <cell r="DF444" t="str">
            <v>Army &amp;amp; JFC Facing:_x000D_
C.Year figures as per AP02 submitted. Last Year 2015/16 figures as per FY15/16 AP12 Final Position dated 18 Apr 2016._x000D_
QRPC figures as per ABC17 QRPC1-17 Pre 3* Snapshot dated 6 Jun 16.  Post 3* Review, BATCIS directed to remove DSA variance. _x000D_
Future Years are as per PB&amp;amp;F PMRS report._x000D_
_x000D_
Significant Variances:_x000D_
Overall variance, £6.8Bn:21.07.16MA Budget Matched with Forecast-This is not a real Fin Variance to the programme. _x000D_
Def Res not issuing CTs past Yr10.  It is assumed that CTs will be matched to the costing as the models rolls over. _x000D_
10 Year Variance, £21.9M:_x000D_
DSA - ABC16 Option to reprofile and reduce DSA costings implemented in ABC16.  PBF costing £23M over CT as a result in a last minute change in the numbers involved in Pulse buy 1 - this is being considered in ABC17, with a view to reducing the costings to CT_x000D_
Falcon Ph2 Exploit - Costings reprofiled in FY17/18 to align with the remaining milestones_x000D_
C.Year Variance, (£5.9M):_x000D_
Falcon Ph2 Exploit - Costings reprofiled in FY16/17 to align with the remaining milestones_x000D_
Falcon Trinity - JFC IY Savings Measure_x000D_
Last Year, £22.8M:_x000D_
Historical VAT Treatment of PDS contracts_x000D_
_x000D_
Major changes from Q4 Submission:_x000D_
Falcon Trinity - JFC IY Savings Measure_x000D_
Falcon Ph2 Exploit - Costings reprofiled to align with the remaining milestones</v>
          </cell>
          <cell r="DG444" t="str">
            <v>1.These figures are based on the QRPC 17 Q1 and AP3 position. _x000D_
   _x000D_
The main changes are as follows:_x000D_
_x000D_
A.  In Year FY16/17 Position_x000D_
_x000D_
i.	LII Platform_x000D_
Changes between Qtr 1 forecast and CT:_x000D_
_x000D_
The LII Platform Programme is now forecasting under budget by £11M._x000D_
_x000D_
Variances in Year:_x000D_
_x000D_
FOREX movement between CT at £/$ 1.47 and current FOO 1.46 $/£ GAR -£1M_x000D_
Variances on low value RDEL support activities, including planned reduction in manpower costs for the Australia Canada UK Reprogramming (ACURL) activities	+£0.5M _x000D_
_x000D_
CDEL is + £11.5M below CT_x000D_
_x000D_
Profile difference in ABC16 cost model and draft contract Performance Based Payment Plans (BPPs) received from the US. LRIP9 and 10 PBPs yet to be negotiated and finalised by the US - impact under review with further re-profiling to be considered as part of AP4 and QRPC2-17 -£14.4M_x000D_
_x000D_
FOREX. Movement between CT at £/$ 1.47 and current FOO at 1.46 £/$. - £3.2M_x000D_
_x000D_
PSFD MOU Composite Share Ratio Contributions (CSR) - Production Non Recurring (PNR). Reduction in UK liability to the PSFD MOU. This relates to production tooling and the JPO reduction in US FY17 costs between that forecasted and approved at the September 2015 Joint Executive Steering Board (JESB) and the reduced UK co-commitments for approval at the forthcoming September 2016 JESB. This does not take into account the accrual change related to the LII FCR - this action will take place once the CT has been reduced	+£2.4M _x000D_
_x000D_
Block Upgrade 3i/3f. Slip of activity into FY17/18 as reflected in QRPC1-17	+£15M _x000D_
_x000D_
Follow on Modernisation (FOM) Reduction in UK liability to the PSFD MOU - Production tooling and the JPO reduction in US FY17 costs between that forecasted and approved at the September 2015 Joint Executive Steering Board (JESB) and reduced UK new commitments for approval at the forthcoming September 2016 JESB	+£4.5M 	 _x000D_
_x000D_
Reduction in cost of the UK contribution to the Global Spares Pool +£5.8M_x000D_
_x000D_
ii.	LII Non FoA Basing +£20.5M_x000D_
_x000D_
Slippage in Work Package delivery and revised estimate._x000D_
_x000D_
B:  ABC 17 Position for overall LII Programme is £56M over CT_x000D_
_x000D_
i.	LII Platform is £40M over CT:_x000D_
_x000D_
ABC 17 – Changes between Qtr 1 Costing and Control Total_x000D_
_x000D_
RDEL - £8M over CT - PT had assumed a higher yr 10 roll forward figure and thus had not assumed an overspend in their costings._x000D_
_x000D_
Recoupment Receipts – Foreign Military Sales   +£16M (Implementation of FY16/17 FCR savings measures)_x000D_
_x000D_
Re-classify Continuous Improvement Programme as RDEL -£8M_x000D_
_x000D_
SDSR RDEL and CDEL realignment . Correction of PB&amp;amp;F inputs, as a result of deeper review of latest cost model details and estimates.  -£13M_x000D_
_x000D_
_x000D_
CDEL - £32M over CT_x000D_
_x000D_
Phase 2 ACURL TR3 HardwareAustralia Canada UK Reprogramming Laboratory (ACURL) Phase 2 cost estimate increased to accommodate the impact of technical refresh for Aircraft configuration (called TR-3). This will be the subject of Review Note ahead of procurement decision.  -£34M._x000D_
_x000D_
URF – JPO has reduced the Annual Cost Estimate (ACE) in line with the antifcipated negotiated postion. UK has retained a pre-negotiated position but has reduced the URF in line with SAR15 Learning curve. Result is to reduce average URF from $135M to new $127M (SDSR URF average was circa £128M post Option) +£24M_x000D_
_x000D_
Strategic Low Observable Verification Facility (SLOVF) – increase to allow for additional costs for enabling works and demolition activities in line with DIO agreement and forthcoming Review Note.  -£8M._x000D_
_x000D_
Depot Stand-up Increase in UK share of Global Support Solution (GSS) depot costs based on latest JPO cost estimates (including increase in propulsion depot activation costs). Post Design Services ARM risk effectively moved to an issue.  - £14M_x000D_
_x000D_
Block UpgradesBlock 3i/3f upgrade for Aircraft BK1 - 8 has slipped from FY16/17 into FY17/18 in line with US Depot Flow Plan.  This has beene reflected in the  FY16/17 in-year forecast of outturn submission.  - £13M_x000D_
_x000D_
SDSR RDEL/CDEL realignment - Correction of PB&amp;amp;F inputs, as a result of deeper review of latest cost model details and estimates. +£13M_x000D_
_x000D_
Pilot Flight Equipment (PFE)Uplift in PFE cost estimates to align with latest pilot throughput requirements. -£7M_x000D_
_x000D_
Re-classify SDSR and Continuous Improvement Programme as RDEL +£8M_x000D_
_x000D_
Global Sustainment Solution (GSS) Cost moved to Workstream 3 (RDEL) in accordance with JPO Annual Cost Estimates.  +£7M_x000D_
_x000D_
Initial Spares: Implementation of latest JPO cost estimates for Initial Spares - reflecting a general reduction across both Training and Support Equipment Spares. +£6M _x000D_
_x000D_
Implementation of FY16/17 FCR Savings Measures +£3M_x000D_
_x000D_
ii.	Lightning Basing £15M over CT – slippage from FY16/17 and revised estimate</v>
          </cell>
          <cell r="DH444" t="str">
            <v>As highlighted in the commentary section, the above Forecast has been updated to reflect expenditure on the Defence Fulfilment Centre which is lower in FY15/16 than planned with costs slipping to FY16/17. The result is a Budget Surplus in FY15/16 and a £27.5m deficit in FY16/17._x000D_
_x000D_
No changes since last report.</v>
          </cell>
          <cell r="DI444" t="str">
            <v>Current Qtr1 Changes: MARS Tanker FY15/16 (-£148K) Increase due to spend on GFE, which was slightly higher than estimated for this FY.  FY16/17 and FY17/18 (+£15M &amp;amp; -£15M) Variation due to implementation of FCR16MM276A &amp;quot;TIDE Class Tanker Build cost deferral&amp;quot;. Costings based on AP2 Forecast and ABC17 QRPC1 3* Review, noting in this format a negative (-) reflects an overspend._x000D_
_x000D_
_x000D_
_x000D_
_x000D_
Qtr4 Changes: MARS Tanker EPP CDEL FY15/16 (+£500K) Reduction due to re-classification of an Afloat Support Shipping Engineering &amp;amp; Technical Support (ASSETS) task from EP to PSS funding.  ESP RDEL FY15/16 (+£200K) Delays in DSME build programme means the sea voyage to the UK in FY15/16 will now take place in FY16/17. Approved through Workstream 2 Phase 1 exercise._x000D_
Changes based on Navy Command Workstream 2 Implementation Note dated 15 Dec 15, ABC16 QRPC3 3* Review and AP11 (AP10 Actuals –AP11/12 Forecast), noting in this format a negative (-) reflects an overspend._x000D_
_x000D_
PSS Spend has been removed from cost forecast as per Navy Command direction 07/01/16. This has removed the following from the forecast line: FY14/15: -£2.522m, FY15/16: -£2.170m, FY16/17: -£1.200m, FY17/18: -£1.200m. Total removal of -£7.092M.</v>
          </cell>
          <cell r="DJ444" t="str">
            <v>*** The budget is based on the outcome of ABC 16 and the forecast is based on QRPC 1-17 post 3* review. IY forecast is as at AP3. _x000D_
_x000D_
Air Cmd have been advised by DPAS on other major programmes are to include PSS for FY1516, FY1617 and FY1718 which were transferred to DXO from the CT. Information from the DT Finance team has been received and included in both the budget and forecast. FY15/16 £1.2M, FY16/17 £3.215M and FY17/18 £3.340M. PSS figures remain as reported last quarter as updated figures have not been received from the DT FC._x000D_
Last quarter forecast costs for FY2015/16 were reported as at AP11 and these have been amended above to reflect the close of AP12 actuals as reported to DE&amp;amp;S Domain Finance._x000D_
_x000D_
IY the favourable variance of £13.2M is a result of 3 FCR SRO Savings Measures as follows:-_x000D_
20160222AIRSROSAV017 £8.212M  Reduce number of DVCRs and DACRs from 3 to 2 offset by 1 additional PSR at RAF Wittering_x000D_
20160222AIRSROSAV021v2 £0.011M Delay Instrument Flight Recovery at Leuchars by 12 months whilst running on existing equipment and service_x000D_
20160222AIRSROSAV022 £5M cost deferral to FY17/18_x000D_
_x000D_
The effect of these Savings Measures in the ABC17 period is masked by unexplained variances which are currently under investigation with the DT FC. Year 10 RDEL CT of £64.017M is also under investigation as it is an increase of £6.059M on the estimated cost of £57.958M previously reported in PB&amp;amp;F and exceeds the usual 2.3% inflationary cost increase anticipated in the Corporate Planning Assumptions. Year 10 CDEL CT of £6.615M is also under investigation for the same reason and CDEL was not previously forecast for FY26/27 in PB&amp;amp;F._x000D_
_x000D_
Whole of life costs have reduced overall by £24.171M Near cash</v>
          </cell>
          <cell r="DK444" t="str">
            <v>On 9 Dec 15, the Chief Secretary to the Treasury approved the design of the Pay Model; Both the budget and forecast have been amended to reflect the approved Pay Transition costs from FY 16/17 to FY 18/19._x000D_
_x000D_
Changes from FY15/16 Q4 variance:_x000D_
16/17:  JPA change programme costs have decreased by £2.071M following a review of in-year requirements. As components are completed staff are no longer required, resulting in a reduction in staff costs of £0.134 in the Programme and Project teams and £0.449M in DBS. _x000D_
_x000D_
17/18:   JPA change programme costs have increased by £0.929M following a review of future requirements. _x000D_
18/19:   JPA change programme costs have decreased by £0.210M following a review of future requirements. _x000D_
19/20:   JPA change programme costs have increased by £0.021M following a review of future requirements.</v>
          </cell>
          <cell r="DL444" t="str">
            <v>Forecast is based on option 3b Not to Exceed as shown in the GV1 RN (JFC/ISS/ALPHA101) dated 18 Feb 2015. Budget is assumed to be fully funded via IYM FY15/16 and ABC16 outcomes, which align with Programme Approval. Post March 2019 funding is for a successor programme currently known as Future Desktop and is not shown in this return.  The Funding CT has risen to the level of the IAC approval of Jul 15 (£1,232M under GV1 RN (JFC/ISS/ALPHA101) dated 8 Jul 15).  £1,157M was the funding available in the run-up to RN approval but all parties (incl JFC) agreed that funding would be raised to the actual approval level post ABC17.</v>
          </cell>
          <cell r="DM444" t="str">
            <v>Forecast to budget variance:_x000D_
Prev Years_x000D_
This is an accumulation of all the variances across prior years. Variance is mainly due to a slow down in the construction projects in prior years offset by increased maintenance costs on the current infrastructure_x000D_
Last Year (-£39.005M)_x000D_
Variance is due to delays on the major construction projects and implementation of savings measures by FMC Nuc_x000D_
Current Year (+£69.052M)_x000D_
Variance is due to the inclusion of VAT on the capital spend due to the latest position with HMRC. _x000D_
Next 10 Years (+£0.000M)_x000D_
No variance due to the bid matching the current approved budget_x000D_
Variance from previous report_x000D_
Variance in years 2025/26 and 2026/27 due to removal of forecast and budget figures as this was not provided against an existing approval.</v>
          </cell>
          <cell r="DN444" t="str">
            <v>Forecast and CT updated to refelct QRPC1_17 AP03._x000D_
_x000D_
Variance:_x000D_
_x000D_
FY16/17 - RDEL CT to be transferred in.</v>
          </cell>
          <cell r="DO444" t="str">
            <v>No Variances</v>
          </cell>
          <cell r="DP444" t="str">
            <v>Commentary on variance (and any changes since last report)_x000D_
Q1 16/17 – DMPP_x000D_
_x000D_
Section 4.1 _x000D_
_x000D_
Financials have been updated for QRPC1-17 post 3* screening._x000D_
_x000D_
Budgets and forecasts do not implement SDSR 2nd Carrier or LPH Capability announcements._x000D_
_x000D_
Forecast vs Budget_x000D_
_x000D_
Whole Life Forecast: 7401.845M_x000D_
Whole Life Budget: 7355.791M_x000D_
_x000D_
VAR + 46.054M_x000D_
Main drivers of cost variance:_x000D_
Support -50.456M _x000D_
(IP/IS + TLS)_x000D_
The Support has failed to purchase IPS at the expected rate due to the lack of resources. In Yr this CT is being utilised to balance the QEC programme and although the purchase of spares have been deferred and will need to be put back into the programme._x000D_
Support still reflects the pre SDSR assumption of 1xER 1xVHR._x000D_
_x000D_
Infra + 58.588M _x000D_
DIO have reported increased Infra costs associated with the Northern Ammunitioning Jetty as a result of the new contract provisions that will accrue to the Infra P9._x000D_
There is cost growth within the Dredge due to the discovery of unexploded ordnance. _x000D_
Costs associated with essential NBC(P) Logs Spt date preparedness have also been identified. _x000D_
_x000D_
Build/STOVL +46.188M_x000D_
The ACA cost growth as reported in EAC 1-17 has now been included with the DMPP, MOD is liable for 50% of the £71M_x000D_
_x000D_
Risk Outside Costing/Programme Financial shortfalls:_x000D_
_x000D_
Previously reported additional £100M of build costs are expected to accrue in excess of the RB13 announced figure which are unfunded in the Maritime plan at present._x000D_
In addition it is assessed that there are some £75M - £100M of costs associated with capability requirements that were held outside of RB13, incl but not limited to IS/Coalition C2 capabilities, further Naval Base Infrastructure works and Training costs. The first tranche of these were bid in ABC16 – further bids will be made through ABC17._x000D_
_x000D_
_x000D_
FD(N) has written to DGFin to outline expected pressures that will need to be treated in ABC17._x000D_
_x000D_
ACA forecast:_x000D_
_x000D_
The ACA EAC1 reported over by £36M (Mod Share). DE&amp;amp;S DG Fin has agreed to include this within Costing. EAC3 will provide a robust bottom up cost to go expectations of + or - £30M.   There is increasing evidence in the reported CPI/SPI trend analysis that indicates that the ACA will not be able to reduce this forecast overspend and CDT/IPT/RP discussions are under over handling strategy into ABC17._x000D_
_x000D_
Profile_x000D_
_x000D_
The programme’s profile variances are yet to be addressed; DE&amp;amp;S assessment is that some profile shortfalls may slip in future years but that action is now required to re-align programme profile to CT profile._x000D_
_x000D_
The strategy for handling this work is under discussion with Navy RP._x000D_
_x000D_
_x000D_
Whole Life Budget Last Quarter: £7263.617M_x000D_
Whole Life Budget This Quarter: £7355.791M_x000D_
_x000D_
Change: £ 92.174M_x000D_
_x000D_
The change is due to additional Support budget as a result of QRPC3-16 Current Costing roll forward into CT._x000D_
_x000D_
_x000D_
_x000D_
Budget Scope: The scope that is covered by approval so far includes:_x000D_
_x000D_
Core Build as covered in the Review Note £6212M_x000D_
CV Conversion (NTE) £55M_x000D_
QEC Infra £121M_x000D_
SPT development Phase £13M_x000D_
IP/IS provision £129M_x000D_
_x000D_
£6530M_x000D_
With an additional budget outside approval of:_x000D_
_x000D_
STOVL £63M_x000D_
INFRA £47M_x000D_
CV Conversion reduction -£12M_x000D_
SPT £627M_x000D_
_x000D_
_x000D_
Giving a total current Programme Budget of: £7256M_x000D_
_x000D_
_x000D_
Forecast Last Quarter: £7453.614M_x000D_
Current Forecast: £7389.364M _x000D_
Movement of: -51.769M_x000D_
_x000D_
_x000D_
Build- EAC1-17 Cost growth is now included in the forecast and additional Customer Funded Change (TMS cost growth_x000D_
Support- has failed to purchase IPS at the expected rate due to the lack of resources although the purchase of spares have been deferred they will need to be put back into the programme._x000D_
_x000D_
_x000D_
_x000D_
_x000D_
Notes: _x000D_
_x000D_
1. Individual CTs for Build and STOVL have been re-aligned to allow reporting against individual approval limits. PBF Sunk costs/PY costs do not reconcile to the audited accounts._x000D_
_x000D_
2. BUILD: The build forecast is based on ACA EAC Q1 and QRPC 1-17 post 3* review of ACA costs + MOD liabilities. The 1* agreed position does include the ACA forecast over of £36M (see above). The build does not include the funding required to take the 2nd Ship to enhanced SRVL capability (£25M excl JAFAN pressure) which is an SDSR option cost._x000D_
_x000D_
3. SUPPORT: uncertainty remains in the support forecast which will endure until the SDP reports and MGBC is derived. The forecast reflects the latest DES QRPC 1-17 position which is post IS/IP RN. Difficulty in achieving contract placement against spares and developing Equipment Management SQEP are currently driving the financial risks in the support programme early years. _x000D_
_x000D_
4. INFRA: Infra achieved approval against the reprofile/price increase for the BT Cable forecast of approx £8M. A CT transfer has been received from DIO. Infra Forecast and Budget has been reconciled to P9, DIO CIP and NBC(P) lines which are reported seperately._x000D_
_x000D_
5. CV WRITE OFF: It is understood that the negotiations for the two elements in this line are now concluded and the forecast of £41.596 will be close to the final outturn. There is a small risk of further costs associated with the FMS case._x000D_
_x000D_
6. STOVL: To avoid confusion - This P9 line is titled ‘STOVL’ on PBF and so this name is used here. Ships Acq use this the term ‘SRVL’ for this line._x000D_
_x000D_
Negotiations with LII over responsibility for approval/procurement have concluded and SRVL requirements will transfer to LII idc with associated CT._x000D_
_x000D_
7. ASCG – Delivery of the fit to receive requirement has slipped a year and will need to be re-bid into CT. _x000D_
_x000D_
_x000D_
8. The following DLOD Programme costs remain under investigation:_x000D_
_x000D_
a) Infra – QEC specific requirements programmed and funded through the DIO CIP_x000D_
b) Dedicated Programme staff_x000D_
c) IS costs held within JFC_x000D_
d) PSS costs are excluded._x000D_
e) Manpower – Ships Companies_x000D_
_x000D_
None of these costs will be reported until i) they are agreed with the Delivery organisation; ii) it is confirmed they are not included in any other DMPP return iii) the inclusion has been discussed, and agreed, with DPAS as correctly chargeable to the Programme._x000D_
_x000D_
_x000D_
_x000D_
In year - FY15/16_x000D_
_x000D_
RDEL is reporting an underspend of £15M comprised of:_x000D_
_x000D_
Support_x000D_
£15M under: lack of commercial and technical support in the DE&amp;amp;S is hindering the placing of commercial vehicles for procurements_x000D_
_x000D_
_x000D_
CDEL is reporting an overspend of £31M. The biggest movements are:_x000D_
_x000D_
Build + £26M_x000D_
EAC1-17 ACA cost growth reflected some of which is offset by profile slip in MOD Costs.</v>
          </cell>
          <cell r="DQ444" t="str">
            <v>1.  16/17 - The current variance against CT of 0.178 is made up £0.262M FOREX reduction and £0.083 increase due to Survive Modelling &amp;amp; DHH Loch Goil slippage from 15/16_x000D_
2.  19/20 - £0.447M for the System Test Unit Upgrade was deferred to 19/20 as a BOI Package A savings measure.  The Forecast for this is still in 16/17 but the CT has been moved to 19/20 as per NC FCR.  This is a timing issue and will correct by Q2._x000D_
3.  The above numbers do not include Private Sector Support (PSS) costs from FY 15/16 to FY 17/18, as these have been transferred to the TLB Plan._x000D_
4.  15/16 Outturn variance to Budget due to FOREX credits.</v>
          </cell>
          <cell r="DR444" t="str">
            <v>Changes since previous: _x000D_
Updated forecast to reflect 15/16 outturn, 16/17 AP02 forecast and ABC 17 Q1.  Control Totals reflect ABC15 as issued by the customer adjustment for Transfers. _x000D_
Forecast updated to include all PSS costs and fade adjustments held against Platform P9. _x000D_
15/16 variance mostly due to additional spend on facilities programme._x000D_
16/17 variance due to deferral of Shore Integtation Facility (not yet reflected in ABC)_x000D_
_x000D_
Variance to budget (10 year): _x000D_
'Platform +403M: _x000D_
+25M Additional Design labour hours and supply chain costs _x000D_
(154M) Risk and uncertainty movements, _x000D_
+66M additional technical support and training requirements, _x000D_
+61M Barrow Facitilies, _x000D_
+58M ILS, _x000D_
+158M RR Design and Build,  _x000D_
+56M Combat Systems mainly driven by Kit Malago and Silver Flank Arrays and inclusion of Shore integration facility, _x000D_
+58M SWSS missile tube outfitting, _x000D_
+133M Revised estimates for NSS &amp; SMITE operating costs, _x000D_
(27M) Inclusion of project fade. _x000D_
+10M PSS costs previously excluded, _x000D_
(37M) Year 10 CT rollforward_x000D_
_x000D_
INFRA (179M): _x000D_
(108M) risk and uncertainty, _x000D_
(77M) Faslane Nuclear Infrastructure continious availability projects recosted, _x000D_
+6M minor variances_x000D_
_x000D_
(222M) Lochner IGBC revised costings and assumptions._x000D_
_x000D_
NPCT (2M): Primarily, unexpected maintenance of demand for US embedments_x000D_
_x000D_
NGNPP CDEL (383M): _x000D_
£183m Risk/Uncertainty. _x000D_
 £22m USA VAT.  _x000D_
 Primary Plant Manufacture (£9m) &amp; Development (£37m).  _x000D_
Secondary Plant Manufacture (£57m) &amp; Development (17m)._x000D_
_x000D_
NGNPP RDEL (88M): _x000D_
£80m of US support to UK industry, _x000D_
£8m of Uncertainty""</v>
          </cell>
          <cell r="DS444" t="str">
            <v>Variation in previous years budget relates to programme changes arising from the cancellation of the GOCO competition._x000D_
Forecast figures included in the report are based on the MSP produced figures for Milestone 9 and 10 benefit analysis. _x000D_
The figures include MSP costs of £281.8M across the years 2014/15 to 2018/19. This is profiled as follows ;- 2014/15 - £20M, 2015/16 - 70.2M, 2016/17 - 78.1M, 2017/18 - £66M and 2018/19 - £47.5M._x000D_
In addition to the MSP costs there are also costs for DE&amp;amp;S additional staff. These are profiled 2015/16 - £4.3M , 2016/17 - £9.586M , 2017/18 - £9.825M and 2018/19 - £10.068M._x000D_
The costs do not include any IT Costs and provisions.</v>
          </cell>
          <cell r="DT444" t="str">
            <v>For the Q1 report the Forecast figures for years 1-5 are the post SDSR agreed profile which took £500M out of the first 5 years of the T26 Programme funding line. Years 6-10 are indicative post SDSR figures. As agreed between FMC, the T26 Prog Dir and Navy RP (Mtg 11/7/16) the CT is QRPC 1 post 3* SDSR profile for years 1-5. For years 6-10 and beyond the CT is the original 13 Ship baseline CT as at QRPC 2-16 and pre SDSR. The forecast profile and CT for years 1-5 also includes funding for an additional 2 Offshore Patrol Vessels which was also part of the SDSR settlement. Work is ongoing to identify and separate out this funding and it is anticipated that this will be complete for the Q2 report. The variances to CT in this report reflect the change to the Forecast as a result of the SDSR directed changes but do not reflect any change to the scope of the programme at this stage. The variances compared to the Q4 report reflect the agreed changes to years 6 - 10 and beyond figures to the pre SDSR position. The figures will be updated once the programme has been re-baselined. Sunk costs have been updated (reduced by £3.668M) compared with Q4 due to further work within DE&amp;amp;S to identify and reconcile previous costs with Programmes._x000D_
_x000D_
In accordance with AOF instructions on the Finance Section in Programme Reports initial support costs up to completion of the build of the final hull have been included in the report (S900005700). These figures are unchanged from Q2 2014/15 as the focus of the project team has been on build costs._x000D_
_x000D_
Costs reflect DG Fin direction to capitalise the remainder of the Assessment Phase from Jul 13. This decision was made on the basis that sufficient evidence of project certainty was in place.</v>
          </cell>
          <cell r="DU444" t="str">
            <v>Budget profile reflects the QRPC 1-17 control totals, noting that for both the Acquisition (EPP) and Support (ESP) Plans this only represents to FOC and therefore excludes Engine and XP System Upgrades and Mid-life upgrades (£164.692M). The latter funding profile is being retained by JFC and may be provided to WK for MLU activity subject to the Army compiling and making a case for the capability requirement.  This profile also excludes ABC Option WK Deployability, as this is a new project in its own right._x000D_
_x000D_
Watchkeeper Narrow Band Data Link (NBDL) remediation forecasts and budgets are excluded as these are reported under a separate programme number P900678300._x000D_
_x000D_
Previous years’ forecast and budget updated to match actual expenditure to end Mar 15._x000D_
_x000D_
RDEL_x000D_
FY 15/16 final outturn £0.416M increase on Q4 return due to forecast VAT correction (£0.474M) not realised in year and net minor movements. _x000D_
_x000D_
FY 16/17 no variance to previous return._x000D_
_x000D_
In-service support budget and forecast are included to FOC following BC approval in Dec 15 by BCRB, IAB, and IAC for Watchkeeper Future Support and advice from DPAS-DMPP JFC and DIO.  _x000D_
_x000D_
To Note: FY16/17 forecast is in line with AP03 reported FOO._x000D_
_x000D_
CDEL_x000D_
_x000D_
FY 15/16 increase £0.338M due to: £0.120M Revised TAC Party Hardware, £0.120M Equipment maintenance at WWA VAT issue, -£0.151M PSS Tech Support to DMIS, £0.071M increase on JSIB Bowman support, £0.060M Park Aberforth Ground Works and Facilities, £0.050M WWA Facilities managed services, £0.068M Net minor movements._x000D_
_x000D_
To Note: FY16/17 forecast is in line with AP03 reported FOO, less Option 210A WK Deployability (Training). £2.4M held against the WK P9 pending transfer to a new project P9._x000D_
_x000D_
Budget Variance Explanations:_x000D_
RDEL and CDEL budgets for Previous Years and Last Year 2015/16 have been aligned to actual expenditure following advice from DPAS-DMPP JFC and DIO._x000D_
_x000D_
RDEL FY 16/17 _x000D_
No variance._x000D_
_x000D_
CDEL FY 16/17_x000D_
£2.095M difference between forecast and budget.  The budgeted position in FY 16/17 of £19.4M currently includes up to £6M uncommitted and/or funding held as risk as UAST complete the delivery of the programme to FOC.  However the forecast of £17.3M reflects an assessment that not all of the risk and uncommitted budget will be required.  By Oct 16, the UAST will finalise the in year forecast commitment, at which point the budget may be reduced.</v>
          </cell>
          <cell r="DV444" t="str">
            <v>Figures based on PB&amp;amp;F 201606906 AP2 and QRPC1-17 Pre 3*_x000D_
_x000D_
Budget Variance:-_x000D_
1. Previous Years -£1.060M variance due to reconcilation of historical costs._x000D_
2. Variance in FY 15/16 of -£8.515M is due to Wildcat Programme Risk removed (£0.825M), Single Pilot Ballistic Protection deferral (£0.600M), MSS Performance Module &amp;amp; Electronic IDM deferral (£0.500M), reprofiling of Tactical Data Link (£1.000M), Dunker option forecasted under Merlin (£0.100M), Recongnition of liquidation damages owed from AW due to late availabliltiy (£1.099M), Variation of Price calculations updated to reflect DECA supplied indicies (£1.251M), Recongnition of AW overspend leading to increased liability under Target Cost Incentive Fee (-£15.932M), Slippage of aircraft delivery status (£1.664M) and increase estimated costs (£0.377M)._x000D_
3. Variance in FY 16/17 of £0.326M is due to the removal of TCIF provision accrued in FY15/16 (£1.000M), additional costs following Year end A/C completion status accruals (-£0.502M) and VAT not being allocated PT for invoice to AW (-£0.172M)._x000D_
4. Variance in FY 17/18 £3.548M is due to the removal of TCIF provision accured in FY15/16 (£3.500M) and (£0.048M) net minor movements._x000D_
_x000D_
Change from Q4 to Q1 (-£2.202M) _x000D_
1. Increase in Forecast -£3.463M due to the following:-_x000D_
a. FY15/16 Forecast increase -£7.337M due to increase in TCIF accrual (-£10.394M), Slippage of Aircraft delivery to FY16/17 (£1.664M), Variation of Price estimated updated to latest rates (£1.000M) and reduction of final estimates (£0.392M)._x000D_
c. FY 16/17 Increase in Forecast £0.326M due to removal of TCIF provision accrued in FY15/16 (£1.000M), additional costs following Year end A/C completion status accruals (-£0.502M) and VAT not allocated to PT for invoice to AW (-£0.172M)._x000D_
d. FY17/18 reduction in Forecast (£3.548) removal of TCIF provision accured in FY15/16 (£3.500M) and net minor movements (£0.048M)._x000D_
2. Increase in Budget (£1.261M) due to Realignment of CT to reflect the Cost from QRPC3-16 FY 16/17 (£0.162M), FY17/18 (-£1.552M), FY18/19 (£1.000M) and FY19/20 (£1.650M)</v>
          </cell>
          <cell r="DW444" t="str">
            <v xml:space="preserve"> Forecasts are profiled on the basis that the prison goes into partial operation at the end of 2016-17 entering into full operation during 2018-19. The savings are derived from closing old capacity which is comparatively more expensive to run than Berwyn will be. The significant one off costs associated with this project are as a result of the dual running of services in old facilities and at Berwyn.</v>
          </cell>
          <cell r="DX444" t="str">
            <v>The business case has been refreshed and is  going through the approvals process. The NPV is from the 14/15 business case.  The baseline is the approved 14/15 business case and the forecast the refreshed business case.  The overall lifetime costs were £381m and have reduced to £371m.  The main chnage is the profile and currency of the expenditure.  Capital was £128m but has increased to £144m becasue development has increased by 6months, this is becasue the backlogs etc have now been sized.  The resource costs have reduced from £253m to £227m, the main reduction is in licence costs Circa £27m with an increase in the Product enhancement teams (PET) as these were  previously underestimated,   there is also a reduction in hosting and support costs.  In the original business case it was assumed that the FITS would be used but as this was not ready the programme had to invoke it's contingency solution and  procure it's own hosting and support solution which is slighlt cheaper.  This has also meant a reduction in implementation costs but a corresponding increase in BAU costs.</v>
          </cell>
          <cell r="DY444" t="str">
            <v>Although a small part of the programme is still running in 16/17 relating to the Crown In Court Presentation project, this will be completed by 30 June 16.  Therefore the assumption that the project closed on the 30 June 16 for the reporting of the numbers in this return, relating to 'Projects Costs to Closure'.  This includes Resource (Implementation, VEDS &amp; BAU) and CapitalWLC are to 2022/23.Forecast numbers reflected in RDEL below now EXCLUDE non-cash (depreciation).  Forecast are based on May 16 Forecast (reported to June 16 Programme Board).It is antcipated that  CDEL spend will be lower than current forecast by approx £0.7m. The final out-turn will be known once June 16 General Ledger closes.</v>
          </cell>
          <cell r="DZ444" t="str">
            <v>Figures have been updated in accordance the 2015/16 year end position and forecasts from 2016/17 onwards in line with  the latest modelled costing information .The programme has been subject to delays and undergone a major review and is therefore not comparable to the original planned business case figures (still presented in this return for completeness).  Therefore although the planned figures present the latest approved position (June 2014,) delays and changes in the programme mean that it is difficult to compare the actuals/forecast with this position.  Work remains ongoing to assess the full financial impact which will involve development of a revised Full Business Case. with a more definitive view expected later  in 2016.The transition to New World EM contracts has experienced significant delays leading to actual, and forecast lifetime costs, being higher than those set out in the Full Business Case.  BAU costs presented in this report reflect the cost of mobilising the new EM contracts and the ongoing Bridge contract costs. Costs from running the interim services prior to the Bridge Contract going live are excluded.Income from the Home Office of c£3m per annum has been offset against BAU/ongoing costs.  Following the review of the EM Programme, a decision was taken to terminate the contract with Steatite due to ongoing delays with the Programme and the review making it clear that developing bespoke new tags and a new infrastructure was too challenging, and had led to an unacceptable delay. We are currently forecasting to the 2016/17 to budget to allow for the financial impact of on-going commercial negotiations to be included (The above forecast position does not include any resulting figures from on-going commercial negotaitions). These negotiations are expected to be completed late June 2016. Due to commercial sensitivity and a need for confidentiality, these figures are not available for publication. Following this there will be greater clarity on 2016/17 expenditure.</v>
          </cell>
          <cell r="EA444" t="str">
            <v xml:space="preserve">The costs presented in this return are consistent with the Programme FBC currently undergoing keyholder review. </v>
          </cell>
          <cell r="EB444" t="str">
            <v>•Baseline RDEL and CDEL costs below reflect presentation of the recently presented business case.•Forecast RDEL and CDEL costs below reflect the latest planning based on the decompresion option put forward following the MPRG review feedback recommending including contingency within the programme to decrease risk. This has incrased Rdel and Cdel costs and the expected lenght of the programme. •RDEL (One off new costs) shown below are implementation costs. •CDEL costs are implementation costs.•RDEL Recurring (new costs) shown below are new costs as a result of implementing change. •RDEL Recurring (Old Costs) is blank as no recurring costs have been inclluded within the business case. *Costs and benefits have been show over a 10 year period. However the project moves into steady state in the 2020/21 year. **Pre 15/16 costs are not in the current model and have been excluded form the below. Capital and Resource proceeds from asset sales have not been netted off against capital and Resource spend. These reciepts have been included within the benefits section. It should be noted that the NPV (10 year) above is economic (real) whilst the costs are financial (nominal). The numbers also exclude CPP and CJSE programmes. ***Benefits are shown inclusive of one off RDEL and CDEL receipts</v>
          </cell>
          <cell r="EC444" t="str">
            <v>Budget costs represent the latest version of the FBC approved by Cabinet Office and cover both implementation costs and BAU support costs. Within the overall implementation budget of £56.4m, the FBC envisaged RDEL implementation costs of  £21.1m and CDEL implementation costs of £35.3m. National roll out was completed at the end of September, meaning that all providers now have the abilty to use the IDP system.LAA will be incurring support costs of £1.9m in 15/16. The ongoing support costs encompass application support and service management. These are provided by a number of suppliers and have differing contract lengths. For the purpose of this document, and the whole life costs, we have assumed they all have a four year life and will be recompleted when they do come to a close.The 2015/16 capital forecast has been adjusted to reflect agreement with Cabinet Office that only the first migration of debt into CCMS will be attributed to the programme with later iterations being managed as a BAU processes.</v>
          </cell>
          <cell r="ED444" t="str">
            <v>The WLC reflectes the amended FBC.  The amended FBC takes account of the extension of the programme in to 2016/17 and the  policy decision to reverse the 2nd fee cut for 12 months from April 2016.  The programme closed in May 2016.  Some residual applicaiton development work remains with forecast cost attributed to the programme.The WLC reflects the actual costs spent on the project to date. The WLC is made up of three years of actual spend, 2013/14 to 2015/16, and forecast  spend for 2016/17.   The WLC  includes ongoing business as usual costs.  Ongoing BAU costs are driven by the PDS advocacy unit, expansion of the PDS litigators unit, operational impacts on Case Management and Peer Review of crime contracts.  The repotred WLC has increased since the last GMPP report (Q4)  as BAU costs to the end of the latest FBC have now been included.   Capital costs inlcuded in the WLC comprise actual costs from 2013/14 to 15/16 and forecast for 2016/17.  Capital expenditure has extended into 2016/17 due to change in policy concerning the Crime Tender and the decision to reverse the 2nd fee cut for 12 months from April 2016 and to revise back the reversal after 12 months.The Project Costs to closure excludes future BAU costs, i.e. exclude BAU costs from 17/18 onwards.NPV is based on the amended FBC.</v>
          </cell>
          <cell r="EE444" t="str">
            <v>The programme actual spend in 15/16 was £12.1M (against a budget of £13.4M). The underspend was due to a £0.6M slippage into 16/17 and £0.7M of unused contingency.The cost to complete the programme was £0.6M in 16/17. This is now an actua expenditure and is due to the programme slipping by 2 months due to the need to reduce the rate at which we have rolled out NOMS HQ laptops.The programme is now formally closed so there is no further expenditure expected.</v>
          </cell>
          <cell r="EF444" t="str">
            <v>The costs presented represent the one-off costs during the life of the programme, ongoing Competing the Delivery of Services (CDS) contract costs are mentioned below.Costs remain unchanged since the 2015/16 Q4 GMPP return, project costs are 41% (£80m) less than planned in the business case this is predominantly due to  a reduced requirement for Voluntary Early Departures (VEDS) and Staff Exits.  Implementation/project team costs have also contributed to this lower expenditure - the programme team ran for much of the first year with only some of the key posts being filled.The service commencement date of the CDS contract was June 2015,  the contract is let for 5 years until 2020/21 with an anticipated steady state cost of c£109m which replaces in-house provision.  3.5% was the GDP deflator used in the FBC for CDS (as advised by MoJ ASD).  The CDS contract has been subject to evaluation, the  anticipated out-turn costs of the contracts is now projected to be significantly higher than in the business case mainly due to asset verification and clarification of scope and services.</v>
          </cell>
          <cell r="EG444" t="str">
            <v>These figures have been updated to reflect costs following the removal of Medway STC.  NPV shown is the financial NPV for awarding the new (5+2 year) Rainsbrook STC contract only.  The costs have been taken from the FBC Finance case, with the 5 month Rainsbrook contract extension amendment included, Medway costs removed from the analysis, and indexation rates updated. Whole life costs include new contract cost and project team. Project team costs include YJB and MoJ Procurement team staffing, and spend on external specialists (eg legal, financial, insurance, education, ICT).The annual steady state for recurring 'new' costs is around £12m in 16/17 prices.</v>
          </cell>
          <cell r="EH444" t="str">
            <v xml:space="preserve">The profile now shows the position for the revised milestones: Milestone 11 (IT Connectivity) £893k; Milestone 14 Transformation implementation £1,397k and Milestone 15 Overall transformation £838k all due to be delivered for SOP Nov-16 implementation. Also included is the balance of SOP related Purchase Orders (£3.1m). In addition, there is an expected increase of £1m in costs to provide a contingency pot for the later stages of transition. This has resulted in a forecast £1.7m pressure of programme costs. </v>
          </cell>
          <cell r="EI444" t="str">
            <v>Assumes RDEL/CDEL requirement to implement the Transformation Programme over 6 years (in nominal and including VAT).  Cost of Old service is NCA's total operating RDEL (core and excluding depreciation) as all spending is in scope of the cashable benefits the Transormation Programme aims to generate.  Old Service cost reduces on account for the cashable benefits anticipated year on year.  The presentation of Old costs to be agreed with GMPP.</v>
          </cell>
          <cell r="EJ444" t="str">
            <v>The CTP bid submitted for SR15 was lower than the £981m budgeted WLC.  This submission was approved provisional on approval of the Programme Business Case (PBC).  This PBC (with a forecast WLC of £906m) was submitted at the end of February 2016 and has been  reviewed by HMT, IPA and other stakeholders.  A TAP was held on 21st June 2016 and the PBC verbally approved, official approval is expected imminently. As at 30th June 2016, official confirmation letter from Treasury has not yet been received                                                                                                                                               The SR covers the four years up to 2019/20. The peak spend for Census occurs in 2020/21 &amp; 2021/22. Over the next four years, contracts of a material value will need to be agreed which will continue into the next Spending Review period. This therefore represents a risk to the programme should the governments committments/priorities change.</v>
          </cell>
        </row>
        <row r="445">
          <cell r="B445" t="str">
            <v>Yes</v>
          </cell>
          <cell r="C445" t="str">
            <v>No</v>
          </cell>
          <cell r="D445" t="str">
            <v>-</v>
          </cell>
          <cell r="E445" t="str">
            <v>yes</v>
          </cell>
          <cell r="F445" t="str">
            <v>-</v>
          </cell>
          <cell r="G445" t="str">
            <v>Yes</v>
          </cell>
          <cell r="H445" t="str">
            <v>Yes</v>
          </cell>
          <cell r="I445" t="str">
            <v>Yes</v>
          </cell>
          <cell r="J445" t="str">
            <v>Yes</v>
          </cell>
          <cell r="K445" t="str">
            <v>Yes</v>
          </cell>
          <cell r="L445" t="str">
            <v>Yes</v>
          </cell>
          <cell r="M445" t="str">
            <v>Yes</v>
          </cell>
          <cell r="N445" t="str">
            <v>-</v>
          </cell>
          <cell r="O445" t="str">
            <v>-</v>
          </cell>
          <cell r="P445" t="str">
            <v>-</v>
          </cell>
          <cell r="Q445" t="str">
            <v>Yes</v>
          </cell>
          <cell r="R445" t="str">
            <v>Yes</v>
          </cell>
          <cell r="S445" t="str">
            <v>-</v>
          </cell>
          <cell r="T445" t="str">
            <v>-</v>
          </cell>
          <cell r="U445" t="str">
            <v>Yes</v>
          </cell>
          <cell r="V445" t="str">
            <v>-</v>
          </cell>
          <cell r="W445" t="str">
            <v>Yes</v>
          </cell>
          <cell r="X445" t="str">
            <v>Yes</v>
          </cell>
          <cell r="Y445" t="str">
            <v>Yes</v>
          </cell>
          <cell r="Z445" t="str">
            <v>Yes</v>
          </cell>
          <cell r="AA445" t="str">
            <v>-</v>
          </cell>
          <cell r="AB445" t="str">
            <v>Yes</v>
          </cell>
          <cell r="AC445" t="str">
            <v>No</v>
          </cell>
          <cell r="AD445" t="str">
            <v>No</v>
          </cell>
          <cell r="AE445" t="str">
            <v>Yes</v>
          </cell>
          <cell r="AF445" t="str">
            <v>Yes</v>
          </cell>
          <cell r="AG445" t="str">
            <v xml:space="preserve">
</v>
          </cell>
          <cell r="AI445" t="str">
            <v xml:space="preserve">Yes </v>
          </cell>
          <cell r="AJ445" t="str">
            <v xml:space="preserve">Yes </v>
          </cell>
          <cell r="AM445" t="str">
            <v xml:space="preserve">Yes </v>
          </cell>
          <cell r="AN445" t="str">
            <v>No</v>
          </cell>
          <cell r="AS445" t="str">
            <v xml:space="preserve">Yes </v>
          </cell>
          <cell r="AU445" t="str">
            <v xml:space="preserve">Yes </v>
          </cell>
          <cell r="AV445" t="str">
            <v xml:space="preserve">Yes </v>
          </cell>
          <cell r="AW445" t="str">
            <v>Yes</v>
          </cell>
          <cell r="AX445" t="str">
            <v>Yes</v>
          </cell>
          <cell r="AY445" t="str">
            <v>-</v>
          </cell>
          <cell r="AZ445" t="str">
            <v>No</v>
          </cell>
          <cell r="BA445" t="str">
            <v>Yes</v>
          </cell>
          <cell r="BB445" t="str">
            <v>-</v>
          </cell>
          <cell r="BC445" t="str">
            <v>Yes</v>
          </cell>
          <cell r="BD445" t="str">
            <v>No</v>
          </cell>
          <cell r="BE445" t="str">
            <v>Yes</v>
          </cell>
          <cell r="BF445" t="str">
            <v>-</v>
          </cell>
          <cell r="BG445" t="str">
            <v>Yes</v>
          </cell>
          <cell r="BH445" t="str">
            <v>Yes</v>
          </cell>
          <cell r="BI445" t="str">
            <v>No</v>
          </cell>
          <cell r="BK445" t="str">
            <v>No</v>
          </cell>
          <cell r="BL445" t="str">
            <v>No</v>
          </cell>
          <cell r="BM445" t="str">
            <v>-</v>
          </cell>
          <cell r="BN445" t="str">
            <v>-</v>
          </cell>
          <cell r="BO445" t="str">
            <v>-</v>
          </cell>
          <cell r="BP445" t="str">
            <v>Yes</v>
          </cell>
          <cell r="BQ445" t="str">
            <v>Yes</v>
          </cell>
          <cell r="BR445" t="str">
            <v>No</v>
          </cell>
          <cell r="BS445" t="str">
            <v>No</v>
          </cell>
          <cell r="BT445" t="str">
            <v>No</v>
          </cell>
          <cell r="BU445" t="str">
            <v>-</v>
          </cell>
          <cell r="BV445" t="str">
            <v>Yes</v>
          </cell>
          <cell r="BW445" t="str">
            <v>-</v>
          </cell>
          <cell r="BX445" t="str">
            <v>-</v>
          </cell>
          <cell r="BY445" t="str">
            <v>No</v>
          </cell>
          <cell r="BZ445" t="str">
            <v>-</v>
          </cell>
          <cell r="CA445" t="str">
            <v>No</v>
          </cell>
          <cell r="CB445" t="str">
            <v>Yes</v>
          </cell>
          <cell r="CC445" t="str">
            <v>No</v>
          </cell>
          <cell r="CD445" t="str">
            <v>-</v>
          </cell>
          <cell r="CE445" t="str">
            <v>No</v>
          </cell>
          <cell r="CF445" t="str">
            <v>Yes</v>
          </cell>
          <cell r="CG445" t="str">
            <v>-</v>
          </cell>
          <cell r="CI445" t="str">
            <v>Yes</v>
          </cell>
          <cell r="CJ445" t="str">
            <v>Yes</v>
          </cell>
          <cell r="CK445" t="str">
            <v>No</v>
          </cell>
          <cell r="CL445" t="str">
            <v>Yes</v>
          </cell>
          <cell r="CM445" t="str">
            <v>Yes</v>
          </cell>
          <cell r="CN445" t="str">
            <v>Yes</v>
          </cell>
          <cell r="CO445" t="str">
            <v>-</v>
          </cell>
          <cell r="CP445" t="str">
            <v>-</v>
          </cell>
          <cell r="DW445" t="str">
            <v>yes</v>
          </cell>
          <cell r="DX445" t="str">
            <v>No</v>
          </cell>
          <cell r="DY445" t="str">
            <v>No</v>
          </cell>
          <cell r="DZ445" t="str">
            <v>-</v>
          </cell>
          <cell r="EA445" t="str">
            <v>-</v>
          </cell>
          <cell r="EB445" t="str">
            <v>No</v>
          </cell>
          <cell r="EC445" t="str">
            <v>Yes</v>
          </cell>
          <cell r="ED445" t="str">
            <v>Yes</v>
          </cell>
          <cell r="EE445" t="str">
            <v>No</v>
          </cell>
          <cell r="EF445" t="str">
            <v>No</v>
          </cell>
          <cell r="EG445" t="str">
            <v>Yes</v>
          </cell>
          <cell r="EH445" t="str">
            <v>No</v>
          </cell>
          <cell r="EI445" t="str">
            <v>-</v>
          </cell>
          <cell r="EJ445" t="str">
            <v>-</v>
          </cell>
        </row>
        <row r="446">
          <cell r="B446" t="str">
            <v>Yes</v>
          </cell>
          <cell r="C446" t="str">
            <v>Yes</v>
          </cell>
          <cell r="D446" t="str">
            <v>-</v>
          </cell>
          <cell r="E446" t="str">
            <v>yes</v>
          </cell>
          <cell r="F446" t="str">
            <v>-</v>
          </cell>
          <cell r="G446" t="str">
            <v>-</v>
          </cell>
          <cell r="H446" t="str">
            <v>-</v>
          </cell>
          <cell r="I446" t="str">
            <v>Yes</v>
          </cell>
          <cell r="J446" t="str">
            <v>-</v>
          </cell>
          <cell r="K446" t="str">
            <v>-</v>
          </cell>
          <cell r="L446" t="str">
            <v>-</v>
          </cell>
          <cell r="M446" t="str">
            <v>-</v>
          </cell>
          <cell r="N446" t="str">
            <v>-</v>
          </cell>
          <cell r="O446" t="str">
            <v>-</v>
          </cell>
          <cell r="P446" t="str">
            <v>-</v>
          </cell>
          <cell r="Q446" t="str">
            <v>-</v>
          </cell>
          <cell r="R446" t="str">
            <v>-</v>
          </cell>
          <cell r="S446" t="str">
            <v>-</v>
          </cell>
          <cell r="T446" t="str">
            <v>-</v>
          </cell>
          <cell r="U446" t="str">
            <v>-</v>
          </cell>
          <cell r="V446" t="str">
            <v>-</v>
          </cell>
          <cell r="W446" t="str">
            <v>-</v>
          </cell>
          <cell r="X446" t="str">
            <v>-</v>
          </cell>
          <cell r="Y446" t="str">
            <v>Yes</v>
          </cell>
          <cell r="Z446" t="str">
            <v>-</v>
          </cell>
          <cell r="AA446" t="str">
            <v>-</v>
          </cell>
          <cell r="AB446" t="str">
            <v>-</v>
          </cell>
          <cell r="AC446" t="str">
            <v>Yes</v>
          </cell>
          <cell r="AD446" t="str">
            <v>-</v>
          </cell>
          <cell r="AE446" t="str">
            <v>Yes</v>
          </cell>
          <cell r="AF446" t="str">
            <v>-</v>
          </cell>
          <cell r="AM446" t="str">
            <v xml:space="preserve">Yes </v>
          </cell>
          <cell r="AS446" t="str">
            <v>No</v>
          </cell>
          <cell r="AW446" t="str">
            <v>-</v>
          </cell>
          <cell r="AX446" t="str">
            <v>-</v>
          </cell>
          <cell r="AY446" t="str">
            <v>-</v>
          </cell>
          <cell r="AZ446" t="str">
            <v>No</v>
          </cell>
          <cell r="BA446" t="str">
            <v>-</v>
          </cell>
          <cell r="BB446" t="str">
            <v>Yes</v>
          </cell>
          <cell r="BC446" t="str">
            <v>Yes</v>
          </cell>
          <cell r="BD446" t="str">
            <v>-</v>
          </cell>
          <cell r="BE446" t="str">
            <v>Yes</v>
          </cell>
          <cell r="BF446" t="str">
            <v>-</v>
          </cell>
          <cell r="BG446" t="str">
            <v>Yes</v>
          </cell>
          <cell r="BH446" t="str">
            <v>-</v>
          </cell>
          <cell r="BI446" t="str">
            <v>No</v>
          </cell>
          <cell r="BK446" t="str">
            <v>No</v>
          </cell>
          <cell r="BL446" t="str">
            <v>-</v>
          </cell>
          <cell r="BM446" t="str">
            <v>-</v>
          </cell>
          <cell r="BN446" t="str">
            <v>-</v>
          </cell>
          <cell r="BO446" t="str">
            <v>-</v>
          </cell>
          <cell r="BP446" t="str">
            <v>Yes</v>
          </cell>
          <cell r="BQ446" t="str">
            <v>-</v>
          </cell>
          <cell r="BR446" t="str">
            <v>Yes</v>
          </cell>
          <cell r="BS446" t="str">
            <v>No</v>
          </cell>
          <cell r="BT446" t="str">
            <v>Yes</v>
          </cell>
          <cell r="BU446" t="str">
            <v>-</v>
          </cell>
          <cell r="BV446" t="str">
            <v>-</v>
          </cell>
          <cell r="BW446" t="str">
            <v>-</v>
          </cell>
          <cell r="BX446" t="str">
            <v>-</v>
          </cell>
          <cell r="BY446" t="str">
            <v>-</v>
          </cell>
          <cell r="BZ446" t="str">
            <v>-</v>
          </cell>
          <cell r="CA446" t="str">
            <v>-</v>
          </cell>
          <cell r="CB446" t="str">
            <v>-</v>
          </cell>
          <cell r="CC446" t="str">
            <v>Yes</v>
          </cell>
          <cell r="CD446" t="str">
            <v>-</v>
          </cell>
          <cell r="CE446" t="str">
            <v>-</v>
          </cell>
          <cell r="CF446" t="str">
            <v>Yes</v>
          </cell>
          <cell r="CG446" t="str">
            <v>-</v>
          </cell>
          <cell r="CI446" t="str">
            <v>Yes</v>
          </cell>
          <cell r="CJ446" t="str">
            <v>-</v>
          </cell>
          <cell r="CK446" t="str">
            <v>-</v>
          </cell>
          <cell r="CL446" t="str">
            <v>-</v>
          </cell>
          <cell r="CM446" t="str">
            <v>Yes</v>
          </cell>
          <cell r="CN446" t="str">
            <v>-</v>
          </cell>
          <cell r="CO446" t="str">
            <v>-</v>
          </cell>
          <cell r="CP446" t="str">
            <v>-</v>
          </cell>
          <cell r="DW446" t="str">
            <v>-</v>
          </cell>
          <cell r="DX446" t="str">
            <v>No</v>
          </cell>
          <cell r="DY446" t="str">
            <v>No</v>
          </cell>
          <cell r="DZ446" t="str">
            <v>-</v>
          </cell>
          <cell r="EA446" t="str">
            <v>-</v>
          </cell>
          <cell r="EB446" t="str">
            <v>Yes</v>
          </cell>
          <cell r="EC446" t="str">
            <v>Yes</v>
          </cell>
          <cell r="ED446" t="str">
            <v>Yes</v>
          </cell>
          <cell r="EE446" t="str">
            <v>-</v>
          </cell>
          <cell r="EF446" t="str">
            <v>-</v>
          </cell>
          <cell r="EG446" t="str">
            <v>Yes</v>
          </cell>
          <cell r="EH446" t="str">
            <v>Yes</v>
          </cell>
          <cell r="EI446" t="str">
            <v>-</v>
          </cell>
          <cell r="EJ446" t="str">
            <v>-</v>
          </cell>
        </row>
        <row r="447">
          <cell r="B447" t="str">
            <v>Yes</v>
          </cell>
          <cell r="C447" t="str">
            <v>-</v>
          </cell>
          <cell r="D447" t="str">
            <v>-</v>
          </cell>
          <cell r="E447" t="str">
            <v>Yes</v>
          </cell>
          <cell r="F447" t="str">
            <v>-</v>
          </cell>
          <cell r="G447" t="str">
            <v>-</v>
          </cell>
          <cell r="H447" t="str">
            <v>-</v>
          </cell>
          <cell r="I447" t="str">
            <v>-</v>
          </cell>
          <cell r="J447" t="str">
            <v>-</v>
          </cell>
          <cell r="K447" t="str">
            <v>-</v>
          </cell>
          <cell r="L447" t="str">
            <v>-</v>
          </cell>
          <cell r="M447" t="str">
            <v>Yes</v>
          </cell>
          <cell r="N447" t="str">
            <v>-</v>
          </cell>
          <cell r="O447" t="str">
            <v>-</v>
          </cell>
          <cell r="P447" t="str">
            <v>-</v>
          </cell>
          <cell r="Q447" t="str">
            <v>-</v>
          </cell>
          <cell r="R447" t="str">
            <v>-</v>
          </cell>
          <cell r="S447" t="str">
            <v>-</v>
          </cell>
          <cell r="T447" t="str">
            <v>-</v>
          </cell>
          <cell r="U447" t="str">
            <v>-</v>
          </cell>
          <cell r="V447" t="str">
            <v>-</v>
          </cell>
          <cell r="W447" t="str">
            <v>-</v>
          </cell>
          <cell r="X447" t="str">
            <v>-</v>
          </cell>
          <cell r="Y447" t="str">
            <v>Yes</v>
          </cell>
          <cell r="Z447" t="str">
            <v>Yes</v>
          </cell>
          <cell r="AA447" t="str">
            <v>-</v>
          </cell>
          <cell r="AB447" t="str">
            <v>-</v>
          </cell>
          <cell r="AC447" t="str">
            <v>-</v>
          </cell>
          <cell r="AD447" t="str">
            <v>-</v>
          </cell>
          <cell r="AE447" t="str">
            <v>Yes</v>
          </cell>
          <cell r="AF447" t="str">
            <v>-</v>
          </cell>
          <cell r="AS447" t="str">
            <v>No</v>
          </cell>
          <cell r="AW447" t="str">
            <v>-</v>
          </cell>
          <cell r="AX447" t="str">
            <v>-</v>
          </cell>
          <cell r="AY447" t="str">
            <v>-</v>
          </cell>
          <cell r="AZ447" t="str">
            <v>-</v>
          </cell>
          <cell r="BA447" t="str">
            <v>-</v>
          </cell>
          <cell r="BB447" t="str">
            <v>-</v>
          </cell>
          <cell r="BC447" t="str">
            <v>-</v>
          </cell>
          <cell r="BD447" t="str">
            <v>-</v>
          </cell>
          <cell r="BE447" t="str">
            <v>-</v>
          </cell>
          <cell r="BF447" t="str">
            <v>-</v>
          </cell>
          <cell r="BG447" t="str">
            <v>Yes</v>
          </cell>
          <cell r="BH447" t="str">
            <v>-</v>
          </cell>
          <cell r="BI447" t="str">
            <v>No</v>
          </cell>
          <cell r="BK447" t="str">
            <v>No</v>
          </cell>
          <cell r="BL447" t="str">
            <v>-</v>
          </cell>
          <cell r="BM447" t="str">
            <v>-</v>
          </cell>
          <cell r="BN447" t="str">
            <v>-</v>
          </cell>
          <cell r="BO447" t="str">
            <v>-</v>
          </cell>
          <cell r="BP447" t="str">
            <v>-</v>
          </cell>
          <cell r="BQ447" t="str">
            <v>-</v>
          </cell>
          <cell r="BR447" t="str">
            <v>-</v>
          </cell>
          <cell r="BS447" t="str">
            <v>-</v>
          </cell>
          <cell r="BT447" t="str">
            <v>-</v>
          </cell>
          <cell r="BU447" t="str">
            <v>-</v>
          </cell>
          <cell r="BV447" t="str">
            <v>-</v>
          </cell>
          <cell r="BW447" t="str">
            <v>-</v>
          </cell>
          <cell r="BX447" t="str">
            <v>Yes</v>
          </cell>
          <cell r="BY447" t="str">
            <v>-</v>
          </cell>
          <cell r="BZ447" t="str">
            <v>-</v>
          </cell>
          <cell r="CA447" t="str">
            <v>-</v>
          </cell>
          <cell r="CB447" t="str">
            <v>-</v>
          </cell>
          <cell r="CC447" t="str">
            <v>Yes</v>
          </cell>
          <cell r="CD447" t="str">
            <v>-</v>
          </cell>
          <cell r="CE447" t="str">
            <v>-</v>
          </cell>
          <cell r="CF447" t="str">
            <v>Yes</v>
          </cell>
          <cell r="CG447" t="str">
            <v>-</v>
          </cell>
          <cell r="CI447" t="str">
            <v>Yes</v>
          </cell>
          <cell r="CJ447" t="str">
            <v>-</v>
          </cell>
          <cell r="CK447" t="str">
            <v>Yes</v>
          </cell>
          <cell r="CL447" t="str">
            <v>-</v>
          </cell>
          <cell r="CM447" t="str">
            <v>-</v>
          </cell>
          <cell r="CN447">
            <v>0</v>
          </cell>
          <cell r="CO447" t="str">
            <v>-</v>
          </cell>
          <cell r="CP447" t="str">
            <v>-</v>
          </cell>
          <cell r="DW447" t="str">
            <v>-</v>
          </cell>
          <cell r="DY447" t="str">
            <v>-</v>
          </cell>
          <cell r="DZ447" t="str">
            <v>-</v>
          </cell>
          <cell r="EA447" t="str">
            <v>-</v>
          </cell>
          <cell r="EB447" t="str">
            <v>-</v>
          </cell>
          <cell r="EC447" t="str">
            <v>-</v>
          </cell>
          <cell r="ED447" t="str">
            <v>-</v>
          </cell>
          <cell r="EE447" t="str">
            <v>-</v>
          </cell>
          <cell r="EF447" t="str">
            <v>-</v>
          </cell>
          <cell r="EH447" t="str">
            <v>-</v>
          </cell>
          <cell r="EI447" t="str">
            <v>-</v>
          </cell>
          <cell r="EJ447" t="str">
            <v>-</v>
          </cell>
        </row>
        <row r="448">
          <cell r="B448" t="str">
            <v>Yes</v>
          </cell>
          <cell r="C448" t="str">
            <v>-</v>
          </cell>
          <cell r="D448" t="str">
            <v>-</v>
          </cell>
          <cell r="E448" t="str">
            <v>-</v>
          </cell>
          <cell r="F448" t="str">
            <v>-</v>
          </cell>
          <cell r="G448" t="str">
            <v>-</v>
          </cell>
          <cell r="H448" t="str">
            <v>-</v>
          </cell>
          <cell r="I448" t="str">
            <v>-</v>
          </cell>
          <cell r="J448" t="str">
            <v>Yes</v>
          </cell>
          <cell r="K448" t="str">
            <v>-</v>
          </cell>
          <cell r="L448" t="str">
            <v>-</v>
          </cell>
          <cell r="M448" t="str">
            <v>-</v>
          </cell>
          <cell r="N448" t="str">
            <v>-</v>
          </cell>
          <cell r="O448" t="str">
            <v>-</v>
          </cell>
          <cell r="P448" t="str">
            <v>-</v>
          </cell>
          <cell r="Q448" t="str">
            <v>-</v>
          </cell>
          <cell r="R448" t="str">
            <v>-</v>
          </cell>
          <cell r="S448" t="str">
            <v>-</v>
          </cell>
          <cell r="T448" t="str">
            <v>-</v>
          </cell>
          <cell r="U448" t="str">
            <v>-</v>
          </cell>
          <cell r="V448" t="str">
            <v>-</v>
          </cell>
          <cell r="W448" t="str">
            <v>-</v>
          </cell>
          <cell r="X448" t="str">
            <v>-</v>
          </cell>
          <cell r="Y448" t="str">
            <v>-</v>
          </cell>
          <cell r="Z448" t="str">
            <v>-</v>
          </cell>
          <cell r="AA448" t="str">
            <v>-</v>
          </cell>
          <cell r="AB448" t="str">
            <v>-</v>
          </cell>
          <cell r="AC448" t="str">
            <v>-</v>
          </cell>
          <cell r="AD448" t="str">
            <v>No</v>
          </cell>
          <cell r="AE448" t="str">
            <v>-</v>
          </cell>
          <cell r="AF448" t="str">
            <v>-</v>
          </cell>
          <cell r="AJ448" t="str">
            <v xml:space="preserve">Yes </v>
          </cell>
          <cell r="AM448" t="str">
            <v>Yes</v>
          </cell>
          <cell r="AV448" t="str">
            <v xml:space="preserve">Yes </v>
          </cell>
          <cell r="AW448" t="str">
            <v>-</v>
          </cell>
          <cell r="AX448" t="str">
            <v>-</v>
          </cell>
          <cell r="AY448" t="str">
            <v>-</v>
          </cell>
          <cell r="AZ448" t="str">
            <v>-</v>
          </cell>
          <cell r="BA448" t="str">
            <v>-</v>
          </cell>
          <cell r="BB448" t="str">
            <v>-</v>
          </cell>
          <cell r="BC448" t="str">
            <v>-</v>
          </cell>
          <cell r="BD448" t="str">
            <v>-</v>
          </cell>
          <cell r="BE448" t="str">
            <v>-</v>
          </cell>
          <cell r="BF448" t="str">
            <v>-</v>
          </cell>
          <cell r="BG448" t="str">
            <v>-</v>
          </cell>
          <cell r="BH448" t="str">
            <v>-</v>
          </cell>
          <cell r="BI448" t="str">
            <v>-</v>
          </cell>
          <cell r="BK448" t="str">
            <v>-</v>
          </cell>
          <cell r="BL448" t="str">
            <v>-</v>
          </cell>
          <cell r="BM448" t="str">
            <v>-</v>
          </cell>
          <cell r="BN448" t="str">
            <v>-</v>
          </cell>
          <cell r="BO448" t="str">
            <v>-</v>
          </cell>
          <cell r="BP448" t="str">
            <v>-</v>
          </cell>
          <cell r="BQ448" t="str">
            <v>-</v>
          </cell>
          <cell r="BR448" t="str">
            <v>-</v>
          </cell>
          <cell r="BS448" t="str">
            <v>-</v>
          </cell>
          <cell r="BT448" t="str">
            <v>-</v>
          </cell>
          <cell r="BU448" t="str">
            <v>-</v>
          </cell>
          <cell r="BV448" t="str">
            <v>-</v>
          </cell>
          <cell r="BW448" t="str">
            <v>-</v>
          </cell>
          <cell r="BX448" t="str">
            <v>-</v>
          </cell>
          <cell r="BY448" t="str">
            <v>-</v>
          </cell>
          <cell r="BZ448" t="str">
            <v>-</v>
          </cell>
          <cell r="CA448" t="str">
            <v>-</v>
          </cell>
          <cell r="CB448" t="str">
            <v>-</v>
          </cell>
          <cell r="CC448" t="str">
            <v>-</v>
          </cell>
          <cell r="CD448" t="str">
            <v>-</v>
          </cell>
          <cell r="CE448" t="str">
            <v>-</v>
          </cell>
          <cell r="CF448" t="str">
            <v>-</v>
          </cell>
          <cell r="CG448" t="str">
            <v>-</v>
          </cell>
          <cell r="CH448" t="str">
            <v>-</v>
          </cell>
          <cell r="CJ448" t="str">
            <v>-</v>
          </cell>
          <cell r="CK448" t="str">
            <v>-</v>
          </cell>
          <cell r="CL448" t="str">
            <v>-</v>
          </cell>
          <cell r="CM448" t="str">
            <v>-</v>
          </cell>
          <cell r="CN448" t="str">
            <v>-</v>
          </cell>
          <cell r="CO448" t="str">
            <v>-</v>
          </cell>
          <cell r="CP448" t="str">
            <v>-</v>
          </cell>
          <cell r="DW448" t="str">
            <v>-</v>
          </cell>
          <cell r="DX448" t="str">
            <v>No</v>
          </cell>
          <cell r="DY448" t="str">
            <v>No</v>
          </cell>
          <cell r="DZ448" t="str">
            <v>-</v>
          </cell>
          <cell r="EA448" t="str">
            <v>-</v>
          </cell>
          <cell r="EB448" t="str">
            <v>-</v>
          </cell>
          <cell r="EC448" t="str">
            <v>-</v>
          </cell>
          <cell r="ED448" t="str">
            <v>Yes</v>
          </cell>
          <cell r="EE448" t="str">
            <v>-</v>
          </cell>
          <cell r="EF448" t="str">
            <v>-</v>
          </cell>
          <cell r="EG448" t="str">
            <v>-</v>
          </cell>
          <cell r="EH448" t="str">
            <v>-</v>
          </cell>
          <cell r="EI448" t="str">
            <v>-</v>
          </cell>
          <cell r="EJ448" t="str">
            <v>-</v>
          </cell>
        </row>
        <row r="449">
          <cell r="B449">
            <v>0</v>
          </cell>
          <cell r="C449">
            <v>9</v>
          </cell>
          <cell r="D449">
            <v>0</v>
          </cell>
          <cell r="E449">
            <v>8.4</v>
          </cell>
          <cell r="F449">
            <v>0</v>
          </cell>
          <cell r="G449">
            <v>5.2</v>
          </cell>
          <cell r="H449">
            <v>7.5</v>
          </cell>
          <cell r="I449">
            <v>47.5</v>
          </cell>
          <cell r="J449">
            <v>7</v>
          </cell>
          <cell r="K449">
            <v>6.5</v>
          </cell>
          <cell r="L449">
            <v>20.399999999999999</v>
          </cell>
          <cell r="M449">
            <v>4.62</v>
          </cell>
          <cell r="N449">
            <v>4.0999999999999996</v>
          </cell>
          <cell r="O449">
            <v>2.2000000000000002</v>
          </cell>
          <cell r="P449">
            <v>0</v>
          </cell>
          <cell r="Q449">
            <v>48.2</v>
          </cell>
          <cell r="R449">
            <v>7.5</v>
          </cell>
          <cell r="S449">
            <v>0</v>
          </cell>
          <cell r="T449">
            <v>24</v>
          </cell>
          <cell r="U449">
            <v>185.4</v>
          </cell>
          <cell r="V449">
            <v>0</v>
          </cell>
          <cell r="W449">
            <v>6.92</v>
          </cell>
          <cell r="X449">
            <v>99.64</v>
          </cell>
          <cell r="Y449">
            <v>34.374000000000002</v>
          </cell>
          <cell r="Z449">
            <v>3.7</v>
          </cell>
          <cell r="AA449">
            <v>0</v>
          </cell>
          <cell r="AB449">
            <v>10.8</v>
          </cell>
          <cell r="AC449">
            <v>20.819555999999999</v>
          </cell>
          <cell r="AD449">
            <v>10.4</v>
          </cell>
          <cell r="AE449">
            <v>0</v>
          </cell>
          <cell r="AF449">
            <v>2.1</v>
          </cell>
          <cell r="AI449">
            <v>10.3</v>
          </cell>
          <cell r="AJ449">
            <v>27.5</v>
          </cell>
          <cell r="AM449">
            <v>569.70000000000005</v>
          </cell>
          <cell r="AN449">
            <v>62.35</v>
          </cell>
          <cell r="AO449">
            <v>0</v>
          </cell>
          <cell r="AR449">
            <v>0</v>
          </cell>
          <cell r="AS449">
            <v>5.5</v>
          </cell>
          <cell r="AU449">
            <v>4.9800000000000004</v>
          </cell>
          <cell r="AV449">
            <v>227.39</v>
          </cell>
          <cell r="AW449">
            <v>100</v>
          </cell>
          <cell r="AX449">
            <v>7.84</v>
          </cell>
          <cell r="AY449">
            <v>0</v>
          </cell>
          <cell r="AZ449">
            <v>0</v>
          </cell>
          <cell r="BA449">
            <v>10.5</v>
          </cell>
          <cell r="BB449">
            <v>0</v>
          </cell>
          <cell r="BC449">
            <v>2.3501796874999998</v>
          </cell>
          <cell r="BD449">
            <v>0</v>
          </cell>
          <cell r="BE449">
            <v>6</v>
          </cell>
          <cell r="BF449">
            <v>0</v>
          </cell>
          <cell r="BG449">
            <v>0</v>
          </cell>
          <cell r="BH449">
            <v>4.9601260254456001</v>
          </cell>
          <cell r="BI449">
            <v>1.06</v>
          </cell>
          <cell r="BK449">
            <v>4.62</v>
          </cell>
          <cell r="BL449">
            <v>3.5</v>
          </cell>
          <cell r="BM449">
            <v>1.0509999999999999</v>
          </cell>
          <cell r="BN449">
            <v>33.723999999999997</v>
          </cell>
          <cell r="BO449">
            <v>0</v>
          </cell>
          <cell r="BP449">
            <v>2.0126688599999998</v>
          </cell>
          <cell r="BQ449">
            <v>283.10000000000002</v>
          </cell>
          <cell r="BR449">
            <v>400.66</v>
          </cell>
          <cell r="BS449">
            <v>11.2</v>
          </cell>
          <cell r="BT449">
            <v>355.2</v>
          </cell>
          <cell r="BU449">
            <v>2.7</v>
          </cell>
          <cell r="BV449">
            <v>57.279000000000003</v>
          </cell>
          <cell r="BW449">
            <v>182.99</v>
          </cell>
          <cell r="BX449">
            <v>670.68</v>
          </cell>
          <cell r="BY449">
            <v>0.4</v>
          </cell>
          <cell r="BZ449">
            <v>0</v>
          </cell>
          <cell r="CA449">
            <v>6.2</v>
          </cell>
          <cell r="CB449">
            <v>10.6</v>
          </cell>
          <cell r="CC449">
            <v>0</v>
          </cell>
          <cell r="CD449">
            <v>69</v>
          </cell>
          <cell r="CE449">
            <v>13.55</v>
          </cell>
          <cell r="CF449">
            <v>32.372</v>
          </cell>
          <cell r="CG449">
            <v>532.5</v>
          </cell>
          <cell r="CI449">
            <v>5.7</v>
          </cell>
          <cell r="CJ449">
            <v>8.6999999999999993</v>
          </cell>
          <cell r="CK449">
            <v>24</v>
          </cell>
          <cell r="CL449">
            <v>50.9</v>
          </cell>
          <cell r="CM449">
            <v>23.6</v>
          </cell>
          <cell r="CN449">
            <v>43.5</v>
          </cell>
          <cell r="CO449">
            <v>1.2</v>
          </cell>
          <cell r="CP449">
            <v>26.7</v>
          </cell>
          <cell r="CQ449">
            <v>197.22</v>
          </cell>
          <cell r="CR449">
            <v>65.054999999999993</v>
          </cell>
          <cell r="CS449">
            <v>111.95</v>
          </cell>
          <cell r="CT449">
            <v>57.41</v>
          </cell>
          <cell r="CU449">
            <v>9.0570000000000004</v>
          </cell>
          <cell r="CV449">
            <v>103.426</v>
          </cell>
          <cell r="CW449">
            <v>423.38200000000001</v>
          </cell>
          <cell r="CX449">
            <v>25.411000000000001</v>
          </cell>
          <cell r="CY449">
            <v>7.4280000000000008</v>
          </cell>
          <cell r="CZ449">
            <v>575.02700000000004</v>
          </cell>
          <cell r="DA449">
            <v>23.575000000000003</v>
          </cell>
          <cell r="DB449">
            <v>5.5410000000000004</v>
          </cell>
          <cell r="DC449">
            <v>33.308</v>
          </cell>
          <cell r="DD449">
            <v>28.093</v>
          </cell>
          <cell r="DE449">
            <v>17.204000000000001</v>
          </cell>
          <cell r="DF449">
            <v>248.78400000000002</v>
          </cell>
          <cell r="DG449">
            <v>88.93</v>
          </cell>
          <cell r="DH449">
            <v>65.798000000000002</v>
          </cell>
          <cell r="DI449">
            <v>14.701000000000001</v>
          </cell>
          <cell r="DJ449">
            <v>74.481999999999999</v>
          </cell>
          <cell r="DK449">
            <v>36.283999999999999</v>
          </cell>
          <cell r="DL449">
            <v>327.50400000000002</v>
          </cell>
          <cell r="DM449">
            <v>5859.6659999999993</v>
          </cell>
          <cell r="DN449">
            <v>5</v>
          </cell>
          <cell r="DO449">
            <v>4.859</v>
          </cell>
          <cell r="DP449">
            <v>60.603999999999999</v>
          </cell>
          <cell r="DQ449">
            <v>36.206000000000003</v>
          </cell>
          <cell r="DR449">
            <v>909.34299999999996</v>
          </cell>
          <cell r="DS449">
            <v>147.245</v>
          </cell>
          <cell r="DT449">
            <v>143.12</v>
          </cell>
          <cell r="DU449">
            <v>163.46199999999999</v>
          </cell>
          <cell r="DV449">
            <v>58</v>
          </cell>
          <cell r="DW449">
            <v>2.5</v>
          </cell>
          <cell r="DX449">
            <v>29.6</v>
          </cell>
          <cell r="DY449">
            <v>11.4</v>
          </cell>
          <cell r="DZ449">
            <v>23</v>
          </cell>
          <cell r="EA449">
            <v>231.7</v>
          </cell>
          <cell r="EB449">
            <v>24.2</v>
          </cell>
          <cell r="EC449">
            <v>0</v>
          </cell>
          <cell r="ED449">
            <v>4.0882479316907503</v>
          </cell>
          <cell r="EE449">
            <v>27.4</v>
          </cell>
          <cell r="EF449">
            <v>135.5</v>
          </cell>
          <cell r="EG449">
            <v>2.17</v>
          </cell>
          <cell r="EH449">
            <v>33.06</v>
          </cell>
          <cell r="EI449">
            <v>0</v>
          </cell>
          <cell r="EJ449">
            <v>19.899999999999999</v>
          </cell>
        </row>
        <row r="450">
          <cell r="B450">
            <v>0</v>
          </cell>
          <cell r="C450">
            <v>0</v>
          </cell>
          <cell r="D450">
            <v>0</v>
          </cell>
          <cell r="E450">
            <v>0</v>
          </cell>
          <cell r="F450">
            <v>0</v>
          </cell>
          <cell r="G450">
            <v>0</v>
          </cell>
          <cell r="H450">
            <v>0</v>
          </cell>
          <cell r="I450">
            <v>8.6</v>
          </cell>
          <cell r="J450">
            <v>0</v>
          </cell>
          <cell r="K450">
            <v>0</v>
          </cell>
          <cell r="L450">
            <v>0</v>
          </cell>
          <cell r="M450">
            <v>0</v>
          </cell>
          <cell r="N450">
            <v>0</v>
          </cell>
          <cell r="O450">
            <v>0</v>
          </cell>
          <cell r="P450">
            <v>0</v>
          </cell>
          <cell r="Q450">
            <v>0</v>
          </cell>
          <cell r="R450">
            <v>0</v>
          </cell>
          <cell r="S450">
            <v>0</v>
          </cell>
          <cell r="T450">
            <v>0</v>
          </cell>
          <cell r="U450">
            <v>0</v>
          </cell>
          <cell r="V450">
            <v>0</v>
          </cell>
          <cell r="W450">
            <v>0</v>
          </cell>
          <cell r="X450">
            <v>0</v>
          </cell>
          <cell r="Y450">
            <v>19.378</v>
          </cell>
          <cell r="Z450">
            <v>0</v>
          </cell>
          <cell r="AA450">
            <v>0</v>
          </cell>
          <cell r="AB450">
            <v>0</v>
          </cell>
          <cell r="AC450">
            <v>0</v>
          </cell>
          <cell r="AD450">
            <v>0</v>
          </cell>
          <cell r="AE450">
            <v>0.21299999999999999</v>
          </cell>
          <cell r="AF450">
            <v>0</v>
          </cell>
          <cell r="AI450">
            <v>0</v>
          </cell>
          <cell r="AJ450">
            <v>0</v>
          </cell>
          <cell r="AM450">
            <v>26.1</v>
          </cell>
          <cell r="AN450">
            <v>0</v>
          </cell>
          <cell r="AO450">
            <v>0</v>
          </cell>
          <cell r="AR450">
            <v>0</v>
          </cell>
          <cell r="AS450">
            <v>119</v>
          </cell>
          <cell r="AT450">
            <v>80.900000000000006</v>
          </cell>
          <cell r="AV450">
            <v>0</v>
          </cell>
          <cell r="AW450">
            <v>0</v>
          </cell>
          <cell r="AX450">
            <v>0</v>
          </cell>
          <cell r="AY450">
            <v>0</v>
          </cell>
          <cell r="AZ450">
            <v>1067.01</v>
          </cell>
          <cell r="BA450">
            <v>0</v>
          </cell>
          <cell r="BB450">
            <v>62.803869460105197</v>
          </cell>
          <cell r="BC450">
            <v>105.66810995323701</v>
          </cell>
          <cell r="BD450">
            <v>0</v>
          </cell>
          <cell r="BE450">
            <v>117.1</v>
          </cell>
          <cell r="BF450">
            <v>0</v>
          </cell>
          <cell r="BG450">
            <v>1.3</v>
          </cell>
          <cell r="BH450">
            <v>0</v>
          </cell>
          <cell r="BI450">
            <v>7.1</v>
          </cell>
          <cell r="BK450">
            <v>11.45</v>
          </cell>
          <cell r="BL450">
            <v>0</v>
          </cell>
          <cell r="BM450">
            <v>0</v>
          </cell>
          <cell r="BN450">
            <v>0</v>
          </cell>
          <cell r="BO450">
            <v>0</v>
          </cell>
          <cell r="BP450">
            <v>6.4</v>
          </cell>
          <cell r="BQ450">
            <v>0</v>
          </cell>
          <cell r="BR450">
            <v>28.73</v>
          </cell>
          <cell r="BS450">
            <v>0</v>
          </cell>
          <cell r="BT450">
            <v>62.2</v>
          </cell>
          <cell r="BU450">
            <v>0.7</v>
          </cell>
          <cell r="BV450">
            <v>0</v>
          </cell>
          <cell r="BW450">
            <v>591.24</v>
          </cell>
          <cell r="BX450">
            <v>272.01</v>
          </cell>
          <cell r="BY450">
            <v>0</v>
          </cell>
          <cell r="BZ450">
            <v>0</v>
          </cell>
          <cell r="CA450">
            <v>0</v>
          </cell>
          <cell r="CB450">
            <v>0</v>
          </cell>
          <cell r="CC450">
            <v>0</v>
          </cell>
          <cell r="CD450">
            <v>631</v>
          </cell>
          <cell r="CE450">
            <v>0</v>
          </cell>
          <cell r="CF450">
            <v>0</v>
          </cell>
          <cell r="CG450">
            <v>0</v>
          </cell>
          <cell r="CI450">
            <v>0</v>
          </cell>
          <cell r="CJ450">
            <v>0</v>
          </cell>
          <cell r="CK450">
            <v>0</v>
          </cell>
          <cell r="CL450">
            <v>0</v>
          </cell>
          <cell r="CM450">
            <v>48.1</v>
          </cell>
          <cell r="CN450">
            <v>0</v>
          </cell>
          <cell r="CO450">
            <v>0</v>
          </cell>
          <cell r="CP450">
            <v>0</v>
          </cell>
          <cell r="CQ450">
            <v>0</v>
          </cell>
          <cell r="CR450">
            <v>0</v>
          </cell>
          <cell r="CS450">
            <v>0</v>
          </cell>
          <cell r="CT450">
            <v>0</v>
          </cell>
          <cell r="CU450">
            <v>0</v>
          </cell>
          <cell r="CV450">
            <v>0</v>
          </cell>
          <cell r="CW450">
            <v>0</v>
          </cell>
          <cell r="CX450">
            <v>0</v>
          </cell>
          <cell r="CY450">
            <v>0</v>
          </cell>
          <cell r="CZ450">
            <v>0</v>
          </cell>
          <cell r="DA450">
            <v>0</v>
          </cell>
          <cell r="DB450">
            <v>0</v>
          </cell>
          <cell r="DC450">
            <v>0</v>
          </cell>
          <cell r="DD450">
            <v>0</v>
          </cell>
          <cell r="DE450">
            <v>0</v>
          </cell>
          <cell r="DF450">
            <v>0</v>
          </cell>
          <cell r="DG450">
            <v>0</v>
          </cell>
          <cell r="DH450">
            <v>0</v>
          </cell>
          <cell r="DI450">
            <v>0</v>
          </cell>
          <cell r="DJ450">
            <v>0</v>
          </cell>
          <cell r="DK450">
            <v>0</v>
          </cell>
          <cell r="DL450">
            <v>0</v>
          </cell>
          <cell r="DM450">
            <v>0</v>
          </cell>
          <cell r="DN450">
            <v>0</v>
          </cell>
          <cell r="DO450">
            <v>0</v>
          </cell>
          <cell r="DP450">
            <v>0</v>
          </cell>
          <cell r="DQ450">
            <v>0</v>
          </cell>
          <cell r="DR450">
            <v>0</v>
          </cell>
          <cell r="DS450">
            <v>0</v>
          </cell>
          <cell r="DT450">
            <v>0</v>
          </cell>
          <cell r="DU450">
            <v>0</v>
          </cell>
          <cell r="DV450">
            <v>0</v>
          </cell>
          <cell r="DW450">
            <v>0</v>
          </cell>
          <cell r="DX450">
            <v>2.5</v>
          </cell>
          <cell r="DY450">
            <v>2.7</v>
          </cell>
          <cell r="DZ450">
            <v>94.1</v>
          </cell>
          <cell r="EA450">
            <v>221</v>
          </cell>
          <cell r="EB450">
            <v>6.5006524492564804E-2</v>
          </cell>
          <cell r="EC450">
            <v>28.1</v>
          </cell>
          <cell r="ED450">
            <v>7.77590337507712</v>
          </cell>
          <cell r="EE450">
            <v>0</v>
          </cell>
          <cell r="EF450">
            <v>0</v>
          </cell>
          <cell r="EG450">
            <v>0</v>
          </cell>
          <cell r="EH450">
            <v>89.62</v>
          </cell>
          <cell r="EI450">
            <v>0</v>
          </cell>
          <cell r="EJ450">
            <v>0</v>
          </cell>
        </row>
        <row r="451">
          <cell r="B451">
            <v>0</v>
          </cell>
          <cell r="C451">
            <v>0</v>
          </cell>
          <cell r="D451">
            <v>31</v>
          </cell>
          <cell r="E451">
            <v>0</v>
          </cell>
          <cell r="F451">
            <v>0</v>
          </cell>
          <cell r="G451">
            <v>0</v>
          </cell>
          <cell r="H451">
            <v>0</v>
          </cell>
          <cell r="I451">
            <v>0</v>
          </cell>
          <cell r="J451">
            <v>0</v>
          </cell>
          <cell r="K451">
            <v>0</v>
          </cell>
          <cell r="L451">
            <v>0</v>
          </cell>
          <cell r="M451">
            <v>1955.39</v>
          </cell>
          <cell r="N451">
            <v>43.7</v>
          </cell>
          <cell r="O451">
            <v>0</v>
          </cell>
          <cell r="P451">
            <v>0</v>
          </cell>
          <cell r="Q451">
            <v>0</v>
          </cell>
          <cell r="R451">
            <v>0</v>
          </cell>
          <cell r="S451">
            <v>0</v>
          </cell>
          <cell r="T451">
            <v>0</v>
          </cell>
          <cell r="U451">
            <v>0</v>
          </cell>
          <cell r="V451">
            <v>0</v>
          </cell>
          <cell r="W451">
            <v>1124</v>
          </cell>
          <cell r="X451">
            <v>0</v>
          </cell>
          <cell r="Y451">
            <v>0</v>
          </cell>
          <cell r="Z451">
            <v>140.30000000000001</v>
          </cell>
          <cell r="AA451">
            <v>0</v>
          </cell>
          <cell r="AB451">
            <v>0</v>
          </cell>
          <cell r="AC451">
            <v>0</v>
          </cell>
          <cell r="AD451">
            <v>0</v>
          </cell>
          <cell r="AE451">
            <v>0</v>
          </cell>
          <cell r="AF451">
            <v>0</v>
          </cell>
          <cell r="AI451">
            <v>0</v>
          </cell>
          <cell r="AJ451">
            <v>0</v>
          </cell>
          <cell r="AM451">
            <v>0</v>
          </cell>
          <cell r="AN451">
            <v>0</v>
          </cell>
          <cell r="AO451">
            <v>0</v>
          </cell>
          <cell r="AR451">
            <v>0</v>
          </cell>
          <cell r="AS451">
            <v>156</v>
          </cell>
          <cell r="AV451">
            <v>0</v>
          </cell>
          <cell r="AW451">
            <v>0</v>
          </cell>
          <cell r="AX451">
            <v>0</v>
          </cell>
          <cell r="AY451">
            <v>154.6</v>
          </cell>
          <cell r="AZ451">
            <v>0</v>
          </cell>
          <cell r="BA451">
            <v>0</v>
          </cell>
          <cell r="BB451">
            <v>0</v>
          </cell>
          <cell r="BC451">
            <v>0</v>
          </cell>
          <cell r="BD451">
            <v>0</v>
          </cell>
          <cell r="BE451">
            <v>0</v>
          </cell>
          <cell r="BF451">
            <v>0</v>
          </cell>
          <cell r="BG451">
            <v>0</v>
          </cell>
          <cell r="BH451">
            <v>0</v>
          </cell>
          <cell r="BI451">
            <v>14.26</v>
          </cell>
          <cell r="BK451">
            <v>32.340000000000003</v>
          </cell>
          <cell r="BL451">
            <v>0</v>
          </cell>
          <cell r="BM451">
            <v>0</v>
          </cell>
          <cell r="BN451">
            <v>58.15</v>
          </cell>
          <cell r="BO451">
            <v>0</v>
          </cell>
          <cell r="BP451">
            <v>0</v>
          </cell>
          <cell r="BQ451">
            <v>0</v>
          </cell>
          <cell r="BR451">
            <v>98.3</v>
          </cell>
          <cell r="BS451">
            <v>0</v>
          </cell>
          <cell r="BT451">
            <v>0</v>
          </cell>
          <cell r="BU451">
            <v>0</v>
          </cell>
          <cell r="BV451">
            <v>0</v>
          </cell>
          <cell r="BW451">
            <v>0</v>
          </cell>
          <cell r="BX451">
            <v>0</v>
          </cell>
          <cell r="BY451">
            <v>0</v>
          </cell>
          <cell r="BZ451">
            <v>0</v>
          </cell>
          <cell r="CA451">
            <v>0</v>
          </cell>
          <cell r="CB451">
            <v>0</v>
          </cell>
          <cell r="CC451">
            <v>261</v>
          </cell>
          <cell r="CD451">
            <v>630</v>
          </cell>
          <cell r="CE451">
            <v>0</v>
          </cell>
          <cell r="CF451">
            <v>0</v>
          </cell>
          <cell r="CG451">
            <v>0</v>
          </cell>
          <cell r="CI451">
            <v>23.8</v>
          </cell>
          <cell r="CJ451">
            <v>0</v>
          </cell>
          <cell r="CK451">
            <v>379.5</v>
          </cell>
          <cell r="CL451">
            <v>0</v>
          </cell>
          <cell r="CM451">
            <v>0</v>
          </cell>
          <cell r="CN451">
            <v>0</v>
          </cell>
          <cell r="CO451">
            <v>0</v>
          </cell>
          <cell r="CP451">
            <v>0</v>
          </cell>
          <cell r="CQ451">
            <v>0</v>
          </cell>
          <cell r="CR451">
            <v>0</v>
          </cell>
          <cell r="CS451">
            <v>0</v>
          </cell>
          <cell r="CT451">
            <v>0</v>
          </cell>
          <cell r="CU451">
            <v>0</v>
          </cell>
          <cell r="CV451">
            <v>0</v>
          </cell>
          <cell r="CW451">
            <v>0</v>
          </cell>
          <cell r="CX451">
            <v>0</v>
          </cell>
          <cell r="CY451">
            <v>0</v>
          </cell>
          <cell r="CZ451">
            <v>0</v>
          </cell>
          <cell r="DA451">
            <v>0</v>
          </cell>
          <cell r="DB451">
            <v>0</v>
          </cell>
          <cell r="DC451">
            <v>0</v>
          </cell>
          <cell r="DD451">
            <v>0</v>
          </cell>
          <cell r="DE451">
            <v>0</v>
          </cell>
          <cell r="DF451">
            <v>0</v>
          </cell>
          <cell r="DG451">
            <v>0</v>
          </cell>
          <cell r="DH451">
            <v>0</v>
          </cell>
          <cell r="DI451">
            <v>0</v>
          </cell>
          <cell r="DJ451">
            <v>0</v>
          </cell>
          <cell r="DK451">
            <v>0</v>
          </cell>
          <cell r="DL451">
            <v>0</v>
          </cell>
          <cell r="DM451">
            <v>0</v>
          </cell>
          <cell r="DN451">
            <v>0</v>
          </cell>
          <cell r="DO451">
            <v>0</v>
          </cell>
          <cell r="DP451">
            <v>0</v>
          </cell>
          <cell r="DQ451">
            <v>0</v>
          </cell>
          <cell r="DR451">
            <v>0</v>
          </cell>
          <cell r="DS451">
            <v>0</v>
          </cell>
          <cell r="DT451">
            <v>0</v>
          </cell>
          <cell r="DU451">
            <v>0</v>
          </cell>
          <cell r="DV451">
            <v>0</v>
          </cell>
          <cell r="DW451">
            <v>0</v>
          </cell>
          <cell r="DX451">
            <v>0</v>
          </cell>
          <cell r="DY451">
            <v>0</v>
          </cell>
          <cell r="DZ451">
            <v>0</v>
          </cell>
          <cell r="EA451">
            <v>1318</v>
          </cell>
          <cell r="EB451">
            <v>0</v>
          </cell>
          <cell r="EC451">
            <v>0</v>
          </cell>
          <cell r="ED451">
            <v>0</v>
          </cell>
          <cell r="EE451">
            <v>0</v>
          </cell>
          <cell r="EF451">
            <v>0</v>
          </cell>
          <cell r="EG451">
            <v>0</v>
          </cell>
          <cell r="EH451">
            <v>0</v>
          </cell>
          <cell r="EI451">
            <v>0</v>
          </cell>
          <cell r="EJ451">
            <v>0</v>
          </cell>
        </row>
        <row r="452">
          <cell r="B452">
            <v>0</v>
          </cell>
          <cell r="C452">
            <v>9</v>
          </cell>
          <cell r="D452">
            <v>31</v>
          </cell>
          <cell r="E452">
            <v>8.4</v>
          </cell>
          <cell r="F452">
            <v>0</v>
          </cell>
          <cell r="G452">
            <v>5.2</v>
          </cell>
          <cell r="H452">
            <v>7.5</v>
          </cell>
          <cell r="I452">
            <v>56.1</v>
          </cell>
          <cell r="J452">
            <v>7</v>
          </cell>
          <cell r="K452">
            <v>6.5</v>
          </cell>
          <cell r="L452">
            <v>20.399999999999999</v>
          </cell>
          <cell r="M452">
            <v>1960.01</v>
          </cell>
          <cell r="N452">
            <v>47.8</v>
          </cell>
          <cell r="O452">
            <v>2.2000000000000002</v>
          </cell>
          <cell r="P452">
            <v>0</v>
          </cell>
          <cell r="Q452">
            <v>48.2</v>
          </cell>
          <cell r="R452">
            <v>7.5</v>
          </cell>
          <cell r="S452">
            <v>0</v>
          </cell>
          <cell r="T452">
            <v>24</v>
          </cell>
          <cell r="U452">
            <v>185.4</v>
          </cell>
          <cell r="V452">
            <v>0</v>
          </cell>
          <cell r="W452">
            <v>1130.92</v>
          </cell>
          <cell r="X452">
            <v>99.64</v>
          </cell>
          <cell r="Y452">
            <v>53.752000000000002</v>
          </cell>
          <cell r="Z452">
            <v>144</v>
          </cell>
          <cell r="AA452">
            <v>0</v>
          </cell>
          <cell r="AB452">
            <v>10.8</v>
          </cell>
          <cell r="AC452">
            <v>20.819555999999999</v>
          </cell>
          <cell r="AD452">
            <v>10.4</v>
          </cell>
          <cell r="AE452">
            <v>0.21299999999999999</v>
          </cell>
          <cell r="AF452">
            <v>2.1</v>
          </cell>
          <cell r="AH452">
            <v>0</v>
          </cell>
          <cell r="AI452">
            <v>10.3</v>
          </cell>
          <cell r="AJ452">
            <v>27.5</v>
          </cell>
          <cell r="AK452">
            <v>0</v>
          </cell>
          <cell r="AL452">
            <v>0</v>
          </cell>
          <cell r="AM452">
            <v>595.80000000000007</v>
          </cell>
          <cell r="AN452">
            <v>62.35</v>
          </cell>
          <cell r="AO452">
            <v>0</v>
          </cell>
          <cell r="AP452">
            <v>0</v>
          </cell>
          <cell r="AQ452">
            <v>0</v>
          </cell>
          <cell r="AR452">
            <v>0</v>
          </cell>
          <cell r="AS452">
            <v>280.5</v>
          </cell>
          <cell r="AT452">
            <v>80.900000000000006</v>
          </cell>
          <cell r="AU452">
            <v>4.9800000000000004</v>
          </cell>
          <cell r="AV452">
            <v>227.39</v>
          </cell>
          <cell r="AW452">
            <v>100</v>
          </cell>
          <cell r="AX452">
            <v>7.84</v>
          </cell>
          <cell r="AY452">
            <v>154.6</v>
          </cell>
          <cell r="AZ452">
            <v>1067.01</v>
          </cell>
          <cell r="BA452">
            <v>10.5</v>
          </cell>
          <cell r="BB452">
            <v>62.803869460105197</v>
          </cell>
          <cell r="BC452">
            <v>108.018289640737</v>
          </cell>
          <cell r="BD452">
            <v>0</v>
          </cell>
          <cell r="BE452">
            <v>123.1</v>
          </cell>
          <cell r="BF452">
            <v>0</v>
          </cell>
          <cell r="BG452">
            <v>1.3</v>
          </cell>
          <cell r="BH452">
            <v>4.9601260254456001</v>
          </cell>
          <cell r="BI452">
            <v>22.42</v>
          </cell>
          <cell r="BK452">
            <v>48.41</v>
          </cell>
          <cell r="BL452">
            <v>3.5</v>
          </cell>
          <cell r="BM452">
            <v>1.0509999999999999</v>
          </cell>
          <cell r="BN452">
            <v>91.873999999999995</v>
          </cell>
          <cell r="BO452">
            <v>0</v>
          </cell>
          <cell r="BP452">
            <v>8.4126688600000001</v>
          </cell>
          <cell r="BQ452">
            <v>283.10000000000002</v>
          </cell>
          <cell r="BR452">
            <v>527.69000000000005</v>
          </cell>
          <cell r="BS452">
            <v>11.2</v>
          </cell>
          <cell r="BT452">
            <v>417.4</v>
          </cell>
          <cell r="BU452">
            <v>3.4</v>
          </cell>
          <cell r="BV452">
            <v>57.279000000000003</v>
          </cell>
          <cell r="BW452">
            <v>774.23</v>
          </cell>
          <cell r="BX452">
            <v>942.69</v>
          </cell>
          <cell r="BY452">
            <v>0.4</v>
          </cell>
          <cell r="BZ452">
            <v>0</v>
          </cell>
          <cell r="CA452">
            <v>6.2</v>
          </cell>
          <cell r="CB452">
            <v>10.6</v>
          </cell>
          <cell r="CC452">
            <v>261</v>
          </cell>
          <cell r="CD452">
            <v>1330</v>
          </cell>
          <cell r="CE452">
            <v>13.55</v>
          </cell>
          <cell r="CF452">
            <v>32.372</v>
          </cell>
          <cell r="CG452">
            <v>532.5</v>
          </cell>
          <cell r="CH452">
            <v>0</v>
          </cell>
          <cell r="CI452">
            <v>29.5</v>
          </cell>
          <cell r="CJ452">
            <v>8.6999999999999993</v>
          </cell>
          <cell r="CK452">
            <v>403.5</v>
          </cell>
          <cell r="CL452">
            <v>50.9</v>
          </cell>
          <cell r="CM452">
            <v>71.7</v>
          </cell>
          <cell r="CN452">
            <v>43.5</v>
          </cell>
          <cell r="CO452">
            <v>1.2</v>
          </cell>
          <cell r="CP452">
            <v>26.7</v>
          </cell>
          <cell r="CQ452">
            <v>197.22</v>
          </cell>
          <cell r="CR452">
            <v>65.054999999999993</v>
          </cell>
          <cell r="CS452">
            <v>111.95</v>
          </cell>
          <cell r="CT452">
            <v>57.41</v>
          </cell>
          <cell r="CU452">
            <v>9.0570000000000004</v>
          </cell>
          <cell r="CV452">
            <v>103.426</v>
          </cell>
          <cell r="CW452">
            <v>423.38200000000001</v>
          </cell>
          <cell r="CX452">
            <v>25.411000000000001</v>
          </cell>
          <cell r="CY452">
            <v>7.4280000000000008</v>
          </cell>
          <cell r="CZ452">
            <v>575.02700000000004</v>
          </cell>
          <cell r="DA452">
            <v>23.575000000000003</v>
          </cell>
          <cell r="DB452">
            <v>5.5410000000000004</v>
          </cell>
          <cell r="DC452">
            <v>33.308</v>
          </cell>
          <cell r="DD452">
            <v>28.093</v>
          </cell>
          <cell r="DE452">
            <v>17.204000000000001</v>
          </cell>
          <cell r="DF452">
            <v>248.78400000000002</v>
          </cell>
          <cell r="DG452">
            <v>88.93</v>
          </cell>
          <cell r="DH452">
            <v>65.798000000000002</v>
          </cell>
          <cell r="DI452">
            <v>14.701000000000001</v>
          </cell>
          <cell r="DJ452">
            <v>74.481999999999999</v>
          </cell>
          <cell r="DK452">
            <v>36.283999999999999</v>
          </cell>
          <cell r="DL452">
            <v>327.50400000000002</v>
          </cell>
          <cell r="DM452">
            <v>5859.6659999999993</v>
          </cell>
          <cell r="DN452">
            <v>5</v>
          </cell>
          <cell r="DO452">
            <v>4.859</v>
          </cell>
          <cell r="DP452">
            <v>60.603999999999999</v>
          </cell>
          <cell r="DQ452">
            <v>36.206000000000003</v>
          </cell>
          <cell r="DR452">
            <v>909.34299999999996</v>
          </cell>
          <cell r="DS452">
            <v>147.245</v>
          </cell>
          <cell r="DT452">
            <v>143.12</v>
          </cell>
          <cell r="DU452">
            <v>163.46199999999999</v>
          </cell>
          <cell r="DV452">
            <v>58</v>
          </cell>
          <cell r="DW452">
            <v>2.5</v>
          </cell>
          <cell r="DX452">
            <v>32.1</v>
          </cell>
          <cell r="DY452">
            <v>14.1</v>
          </cell>
          <cell r="DZ452">
            <v>117.1</v>
          </cell>
          <cell r="EA452">
            <v>1770.7</v>
          </cell>
          <cell r="EB452">
            <v>24.265006524492598</v>
          </cell>
          <cell r="EC452">
            <v>28.1</v>
          </cell>
          <cell r="ED452">
            <v>11.8641513067679</v>
          </cell>
          <cell r="EE452">
            <v>27.4</v>
          </cell>
          <cell r="EF452">
            <v>135.5</v>
          </cell>
          <cell r="EG452">
            <v>2.17</v>
          </cell>
          <cell r="EH452">
            <v>122.68</v>
          </cell>
          <cell r="EI452">
            <v>0</v>
          </cell>
          <cell r="EJ452">
            <v>19.899999999999999</v>
          </cell>
        </row>
        <row r="453">
          <cell r="B453">
            <v>11.8</v>
          </cell>
          <cell r="C453">
            <v>7.2</v>
          </cell>
          <cell r="D453">
            <v>0</v>
          </cell>
          <cell r="E453">
            <v>8.4</v>
          </cell>
          <cell r="F453">
            <v>0</v>
          </cell>
          <cell r="G453">
            <v>4</v>
          </cell>
          <cell r="H453">
            <v>4.4000000000000004</v>
          </cell>
          <cell r="I453">
            <v>31.5</v>
          </cell>
          <cell r="J453">
            <v>7</v>
          </cell>
          <cell r="K453">
            <v>6.5</v>
          </cell>
          <cell r="L453">
            <v>20.399999999999999</v>
          </cell>
          <cell r="M453">
            <v>4.62</v>
          </cell>
          <cell r="N453">
            <v>4.5999999999999996</v>
          </cell>
          <cell r="O453">
            <v>0.67470532000000005</v>
          </cell>
          <cell r="P453">
            <v>0</v>
          </cell>
          <cell r="Q453">
            <v>45.5</v>
          </cell>
          <cell r="R453">
            <v>6.3</v>
          </cell>
          <cell r="S453">
            <v>0</v>
          </cell>
          <cell r="T453">
            <v>23.3</v>
          </cell>
          <cell r="U453">
            <v>179.7</v>
          </cell>
          <cell r="V453">
            <v>0</v>
          </cell>
          <cell r="W453">
            <v>6.92</v>
          </cell>
          <cell r="X453">
            <v>92.909402049999997</v>
          </cell>
          <cell r="Y453">
            <v>27.722000000000001</v>
          </cell>
          <cell r="Z453">
            <v>3.7</v>
          </cell>
          <cell r="AA453">
            <v>0</v>
          </cell>
          <cell r="AB453">
            <v>11.7</v>
          </cell>
          <cell r="AC453">
            <v>20.819555999999999</v>
          </cell>
          <cell r="AD453">
            <v>9.9</v>
          </cell>
          <cell r="AE453">
            <v>0</v>
          </cell>
          <cell r="AF453">
            <v>1.6</v>
          </cell>
          <cell r="AI453">
            <v>5.0999999999999996</v>
          </cell>
          <cell r="AJ453">
            <v>27.5</v>
          </cell>
          <cell r="AM453">
            <v>508</v>
          </cell>
          <cell r="AN453">
            <v>45.98</v>
          </cell>
          <cell r="AO453">
            <v>0</v>
          </cell>
          <cell r="AR453">
            <v>0</v>
          </cell>
          <cell r="AS453">
            <v>4.9000000000000004</v>
          </cell>
          <cell r="AU453">
            <v>4.9400000000000004</v>
          </cell>
          <cell r="AV453">
            <v>174.81</v>
          </cell>
          <cell r="AW453">
            <v>33.4</v>
          </cell>
          <cell r="AX453">
            <v>7.84</v>
          </cell>
          <cell r="AY453">
            <v>0</v>
          </cell>
          <cell r="AZ453">
            <v>11.699</v>
          </cell>
          <cell r="BA453">
            <v>0.879</v>
          </cell>
          <cell r="BB453">
            <v>0</v>
          </cell>
          <cell r="BC453">
            <v>1.87225</v>
          </cell>
          <cell r="BD453">
            <v>0.64200000000000002</v>
          </cell>
          <cell r="BE453">
            <v>6</v>
          </cell>
          <cell r="BF453">
            <v>0.05</v>
          </cell>
          <cell r="BG453">
            <v>0</v>
          </cell>
          <cell r="BH453">
            <v>5.5224406144866904</v>
          </cell>
          <cell r="BI453">
            <v>0.44</v>
          </cell>
          <cell r="BK453">
            <v>4.9400000000000004</v>
          </cell>
          <cell r="BL453">
            <v>3.5</v>
          </cell>
          <cell r="BM453">
            <v>1.0509999999999999</v>
          </cell>
          <cell r="BN453">
            <v>32.765999999999998</v>
          </cell>
          <cell r="BO453">
            <v>0</v>
          </cell>
          <cell r="BP453">
            <v>2.0126688599999998</v>
          </cell>
          <cell r="BQ453">
            <v>239.65</v>
          </cell>
          <cell r="BR453">
            <v>345.32</v>
          </cell>
          <cell r="BS453">
            <v>8.0577764100000007</v>
          </cell>
          <cell r="BT453">
            <v>367.1</v>
          </cell>
          <cell r="BU453">
            <v>0.95</v>
          </cell>
          <cell r="BV453">
            <v>57.26</v>
          </cell>
          <cell r="BW453">
            <v>182.99</v>
          </cell>
          <cell r="BX453">
            <v>621.72</v>
          </cell>
          <cell r="BY453">
            <v>0</v>
          </cell>
          <cell r="BZ453">
            <v>0</v>
          </cell>
          <cell r="CA453">
            <v>6.2</v>
          </cell>
          <cell r="CB453">
            <v>10.1</v>
          </cell>
          <cell r="CC453">
            <v>0</v>
          </cell>
          <cell r="CD453">
            <v>37</v>
          </cell>
          <cell r="CE453">
            <v>12.22</v>
          </cell>
          <cell r="CF453">
            <v>31.731999999999999</v>
          </cell>
          <cell r="CG453">
            <v>529.29999999999995</v>
          </cell>
          <cell r="CI453">
            <v>5</v>
          </cell>
          <cell r="CJ453">
            <v>6.6</v>
          </cell>
          <cell r="CK453">
            <v>24</v>
          </cell>
          <cell r="CL453">
            <v>50.8</v>
          </cell>
          <cell r="CM453">
            <v>23.6</v>
          </cell>
          <cell r="CN453">
            <v>26.4</v>
          </cell>
          <cell r="CO453">
            <v>1.2</v>
          </cell>
          <cell r="CP453">
            <v>26.7</v>
          </cell>
          <cell r="CQ453">
            <v>161.86000000000001</v>
          </cell>
          <cell r="CR453">
            <v>67.738</v>
          </cell>
          <cell r="CS453">
            <v>85.75800000000001</v>
          </cell>
          <cell r="CT453">
            <v>55.988</v>
          </cell>
          <cell r="CU453">
            <v>3.988</v>
          </cell>
          <cell r="CV453">
            <v>52.373999999999995</v>
          </cell>
          <cell r="CW453">
            <v>405.05100000000004</v>
          </cell>
          <cell r="CX453">
            <v>3.1909999999999998</v>
          </cell>
          <cell r="CY453">
            <v>7.42</v>
          </cell>
          <cell r="CZ453">
            <v>447.63300000000004</v>
          </cell>
          <cell r="DA453">
            <v>20.553000000000001</v>
          </cell>
          <cell r="DB453">
            <v>2.7699999999999996</v>
          </cell>
          <cell r="DC453">
            <v>40.748000000000005</v>
          </cell>
          <cell r="DD453">
            <v>5.6720000000000006</v>
          </cell>
          <cell r="DE453">
            <v>11.298</v>
          </cell>
          <cell r="DF453">
            <v>226.90300000000002</v>
          </cell>
          <cell r="DG453">
            <v>60.209000000000003</v>
          </cell>
          <cell r="DH453">
            <v>58.542000000000002</v>
          </cell>
          <cell r="DI453">
            <v>14.343</v>
          </cell>
          <cell r="DJ453">
            <v>67.653999999999996</v>
          </cell>
          <cell r="DK453">
            <v>20.743000000000002</v>
          </cell>
          <cell r="DL453">
            <v>227.7</v>
          </cell>
          <cell r="DM453">
            <v>5685.9120000000003</v>
          </cell>
          <cell r="DN453">
            <v>1.286</v>
          </cell>
          <cell r="DO453">
            <v>4.7539999999999996</v>
          </cell>
          <cell r="DP453">
            <v>51.366</v>
          </cell>
          <cell r="DQ453">
            <v>33.896000000000001</v>
          </cell>
          <cell r="DR453">
            <v>739.92700000000002</v>
          </cell>
          <cell r="DS453">
            <v>135.387</v>
          </cell>
          <cell r="DT453">
            <v>117.453</v>
          </cell>
          <cell r="DU453">
            <v>163.46199999999999</v>
          </cell>
          <cell r="DV453">
            <v>56.179000000000002</v>
          </cell>
          <cell r="DW453">
            <v>2.5</v>
          </cell>
          <cell r="DX453">
            <v>12.281877</v>
          </cell>
          <cell r="DY453">
            <v>8.81</v>
          </cell>
          <cell r="DZ453">
            <v>26.79287128</v>
          </cell>
          <cell r="EA453">
            <v>231.73945098739301</v>
          </cell>
          <cell r="EB453">
            <v>22.2</v>
          </cell>
          <cell r="EC453">
            <v>20.9</v>
          </cell>
          <cell r="ED453">
            <v>4.0912471616907498</v>
          </cell>
          <cell r="EE453">
            <v>20.399999999999999</v>
          </cell>
          <cell r="EF453">
            <v>115</v>
          </cell>
          <cell r="EG453">
            <v>2.17</v>
          </cell>
          <cell r="EH453">
            <v>34.296684055</v>
          </cell>
          <cell r="EI453">
            <v>0</v>
          </cell>
          <cell r="EJ453">
            <v>16.873743210000001</v>
          </cell>
        </row>
        <row r="454">
          <cell r="B454">
            <v>0</v>
          </cell>
          <cell r="C454">
            <v>0</v>
          </cell>
          <cell r="D454">
            <v>0</v>
          </cell>
          <cell r="E454">
            <v>0</v>
          </cell>
          <cell r="F454">
            <v>0</v>
          </cell>
          <cell r="G454">
            <v>0</v>
          </cell>
          <cell r="H454">
            <v>0</v>
          </cell>
          <cell r="I454">
            <v>8.6</v>
          </cell>
          <cell r="J454">
            <v>0</v>
          </cell>
          <cell r="K454">
            <v>0</v>
          </cell>
          <cell r="L454">
            <v>0</v>
          </cell>
          <cell r="M454">
            <v>0</v>
          </cell>
          <cell r="N454">
            <v>0</v>
          </cell>
          <cell r="O454">
            <v>0</v>
          </cell>
          <cell r="P454">
            <v>0</v>
          </cell>
          <cell r="Q454">
            <v>0</v>
          </cell>
          <cell r="R454">
            <v>0</v>
          </cell>
          <cell r="S454">
            <v>0</v>
          </cell>
          <cell r="T454">
            <v>0</v>
          </cell>
          <cell r="U454">
            <v>0</v>
          </cell>
          <cell r="V454">
            <v>0</v>
          </cell>
          <cell r="W454">
            <v>0</v>
          </cell>
          <cell r="X454">
            <v>0</v>
          </cell>
          <cell r="Y454">
            <v>26.109000000000002</v>
          </cell>
          <cell r="Z454">
            <v>0</v>
          </cell>
          <cell r="AA454">
            <v>0</v>
          </cell>
          <cell r="AB454">
            <v>0</v>
          </cell>
          <cell r="AC454">
            <v>0</v>
          </cell>
          <cell r="AD454">
            <v>0</v>
          </cell>
          <cell r="AE454">
            <v>6.2626786765351397E-2</v>
          </cell>
          <cell r="AF454">
            <v>0</v>
          </cell>
          <cell r="AI454">
            <v>0</v>
          </cell>
          <cell r="AJ454">
            <v>0</v>
          </cell>
          <cell r="AM454">
            <v>23.9</v>
          </cell>
          <cell r="AN454">
            <v>0</v>
          </cell>
          <cell r="AO454">
            <v>0</v>
          </cell>
          <cell r="AR454">
            <v>0</v>
          </cell>
          <cell r="AS454">
            <v>110.3</v>
          </cell>
          <cell r="AT454">
            <v>61.92</v>
          </cell>
          <cell r="AV454">
            <v>0</v>
          </cell>
          <cell r="AW454">
            <v>0</v>
          </cell>
          <cell r="AX454">
            <v>0</v>
          </cell>
          <cell r="AY454">
            <v>0</v>
          </cell>
          <cell r="AZ454">
            <v>874.91099999999994</v>
          </cell>
          <cell r="BA454">
            <v>0</v>
          </cell>
          <cell r="BB454">
            <v>32.945114827336099</v>
          </cell>
          <cell r="BC454">
            <v>100.716486998185</v>
          </cell>
          <cell r="BD454">
            <v>0</v>
          </cell>
          <cell r="BE454">
            <v>99.2</v>
          </cell>
          <cell r="BF454">
            <v>0</v>
          </cell>
          <cell r="BG454">
            <v>1.3</v>
          </cell>
          <cell r="BH454">
            <v>0</v>
          </cell>
          <cell r="BI454">
            <v>0.39</v>
          </cell>
          <cell r="BK454">
            <v>5.36</v>
          </cell>
          <cell r="BL454">
            <v>0</v>
          </cell>
          <cell r="BM454">
            <v>0</v>
          </cell>
          <cell r="BN454">
            <v>0</v>
          </cell>
          <cell r="BO454">
            <v>0</v>
          </cell>
          <cell r="BP454">
            <v>6.4</v>
          </cell>
          <cell r="BQ454">
            <v>0</v>
          </cell>
          <cell r="BR454">
            <v>30.8</v>
          </cell>
          <cell r="BS454">
            <v>0</v>
          </cell>
          <cell r="BT454">
            <v>61.8</v>
          </cell>
          <cell r="BU454">
            <v>0.35</v>
          </cell>
          <cell r="BV454">
            <v>0</v>
          </cell>
          <cell r="BW454">
            <v>583.44000000000005</v>
          </cell>
          <cell r="BX454">
            <v>315.61</v>
          </cell>
          <cell r="BY454">
            <v>0</v>
          </cell>
          <cell r="BZ454">
            <v>0</v>
          </cell>
          <cell r="CA454">
            <v>0</v>
          </cell>
          <cell r="CB454">
            <v>0</v>
          </cell>
          <cell r="CC454">
            <v>0</v>
          </cell>
          <cell r="CD454">
            <v>631</v>
          </cell>
          <cell r="CE454">
            <v>0</v>
          </cell>
          <cell r="CF454">
            <v>0</v>
          </cell>
          <cell r="CG454">
            <v>0</v>
          </cell>
          <cell r="CI454">
            <v>0</v>
          </cell>
          <cell r="CJ454">
            <v>0</v>
          </cell>
          <cell r="CK454">
            <v>0</v>
          </cell>
          <cell r="CL454">
            <v>0</v>
          </cell>
          <cell r="CM454">
            <v>48.1</v>
          </cell>
          <cell r="CN454">
            <v>4.96</v>
          </cell>
          <cell r="CO454">
            <v>0</v>
          </cell>
          <cell r="CP454">
            <v>0</v>
          </cell>
          <cell r="CQ454">
            <v>0</v>
          </cell>
          <cell r="CR454">
            <v>0</v>
          </cell>
          <cell r="CS454">
            <v>0</v>
          </cell>
          <cell r="CT454">
            <v>0</v>
          </cell>
          <cell r="CU454">
            <v>0</v>
          </cell>
          <cell r="CV454">
            <v>0</v>
          </cell>
          <cell r="CW454">
            <v>0</v>
          </cell>
          <cell r="CX454">
            <v>0</v>
          </cell>
          <cell r="CY454">
            <v>0</v>
          </cell>
          <cell r="CZ454">
            <v>0</v>
          </cell>
          <cell r="DA454">
            <v>0</v>
          </cell>
          <cell r="DB454">
            <v>0</v>
          </cell>
          <cell r="DC454">
            <v>0</v>
          </cell>
          <cell r="DD454">
            <v>0</v>
          </cell>
          <cell r="DE454">
            <v>0</v>
          </cell>
          <cell r="DF454">
            <v>0</v>
          </cell>
          <cell r="DG454">
            <v>0</v>
          </cell>
          <cell r="DH454">
            <v>0</v>
          </cell>
          <cell r="DI454">
            <v>0</v>
          </cell>
          <cell r="DJ454">
            <v>0</v>
          </cell>
          <cell r="DK454">
            <v>0</v>
          </cell>
          <cell r="DL454">
            <v>0</v>
          </cell>
          <cell r="DM454">
            <v>0</v>
          </cell>
          <cell r="DN454">
            <v>0</v>
          </cell>
          <cell r="DO454">
            <v>0</v>
          </cell>
          <cell r="DP454">
            <v>0</v>
          </cell>
          <cell r="DQ454">
            <v>0</v>
          </cell>
          <cell r="DR454">
            <v>0</v>
          </cell>
          <cell r="DS454">
            <v>0</v>
          </cell>
          <cell r="DT454">
            <v>0</v>
          </cell>
          <cell r="DU454">
            <v>0</v>
          </cell>
          <cell r="DV454">
            <v>0</v>
          </cell>
          <cell r="DW454">
            <v>0</v>
          </cell>
          <cell r="DX454">
            <v>0.94079699999999999</v>
          </cell>
          <cell r="DY454">
            <v>2.87</v>
          </cell>
          <cell r="DZ454">
            <v>58.740135000000002</v>
          </cell>
          <cell r="EA454">
            <v>221</v>
          </cell>
          <cell r="EB454">
            <v>0.1</v>
          </cell>
          <cell r="EC454">
            <v>5.2</v>
          </cell>
          <cell r="ED454">
            <v>7.77590337507712</v>
          </cell>
          <cell r="EE454">
            <v>0</v>
          </cell>
          <cell r="EF454">
            <v>0</v>
          </cell>
          <cell r="EG454">
            <v>0</v>
          </cell>
          <cell r="EH454">
            <v>84.777972955428595</v>
          </cell>
          <cell r="EI454">
            <v>0</v>
          </cell>
          <cell r="EJ454">
            <v>0</v>
          </cell>
        </row>
        <row r="455">
          <cell r="B455">
            <v>0</v>
          </cell>
          <cell r="C455">
            <v>0</v>
          </cell>
          <cell r="D455">
            <v>31</v>
          </cell>
          <cell r="E455">
            <v>0</v>
          </cell>
          <cell r="F455">
            <v>0</v>
          </cell>
          <cell r="G455">
            <v>0</v>
          </cell>
          <cell r="H455">
            <v>0</v>
          </cell>
          <cell r="I455">
            <v>0</v>
          </cell>
          <cell r="J455">
            <v>0</v>
          </cell>
          <cell r="K455">
            <v>0</v>
          </cell>
          <cell r="L455">
            <v>0</v>
          </cell>
          <cell r="M455">
            <v>1955.39</v>
          </cell>
          <cell r="N455">
            <v>43.7</v>
          </cell>
          <cell r="O455">
            <v>0</v>
          </cell>
          <cell r="P455">
            <v>0</v>
          </cell>
          <cell r="Q455">
            <v>0</v>
          </cell>
          <cell r="R455">
            <v>0</v>
          </cell>
          <cell r="S455">
            <v>0</v>
          </cell>
          <cell r="T455">
            <v>0</v>
          </cell>
          <cell r="U455">
            <v>0</v>
          </cell>
          <cell r="V455">
            <v>0</v>
          </cell>
          <cell r="W455">
            <v>1124</v>
          </cell>
          <cell r="X455">
            <v>0</v>
          </cell>
          <cell r="Y455">
            <v>0</v>
          </cell>
          <cell r="Z455">
            <v>140.30000000000001</v>
          </cell>
          <cell r="AA455">
            <v>0</v>
          </cell>
          <cell r="AB455">
            <v>0</v>
          </cell>
          <cell r="AC455">
            <v>0</v>
          </cell>
          <cell r="AD455">
            <v>0</v>
          </cell>
          <cell r="AE455">
            <v>2.8787224636379399E-3</v>
          </cell>
          <cell r="AF455">
            <v>0</v>
          </cell>
          <cell r="AI455">
            <v>0</v>
          </cell>
          <cell r="AJ455">
            <v>0</v>
          </cell>
          <cell r="AM455">
            <v>0</v>
          </cell>
          <cell r="AN455">
            <v>0</v>
          </cell>
          <cell r="AO455">
            <v>0</v>
          </cell>
          <cell r="AR455">
            <v>0</v>
          </cell>
          <cell r="AS455">
            <v>149.6</v>
          </cell>
          <cell r="AV455">
            <v>0</v>
          </cell>
          <cell r="AW455">
            <v>0</v>
          </cell>
          <cell r="AX455">
            <v>0</v>
          </cell>
          <cell r="AY455">
            <v>133.24</v>
          </cell>
          <cell r="AZ455">
            <v>0</v>
          </cell>
          <cell r="BA455">
            <v>0</v>
          </cell>
          <cell r="BB455">
            <v>0</v>
          </cell>
          <cell r="BC455">
            <v>0</v>
          </cell>
          <cell r="BD455">
            <v>0</v>
          </cell>
          <cell r="BE455">
            <v>0</v>
          </cell>
          <cell r="BF455">
            <v>7.11</v>
          </cell>
          <cell r="BG455">
            <v>0</v>
          </cell>
          <cell r="BH455">
            <v>0</v>
          </cell>
          <cell r="BI455">
            <v>15.57</v>
          </cell>
          <cell r="BK455">
            <v>30.1</v>
          </cell>
          <cell r="BL455">
            <v>0</v>
          </cell>
          <cell r="BM455">
            <v>0</v>
          </cell>
          <cell r="BN455">
            <v>58.15</v>
          </cell>
          <cell r="BO455">
            <v>0</v>
          </cell>
          <cell r="BP455">
            <v>0</v>
          </cell>
          <cell r="BQ455">
            <v>0</v>
          </cell>
          <cell r="BR455">
            <v>99.7</v>
          </cell>
          <cell r="BS455">
            <v>0</v>
          </cell>
          <cell r="BT455">
            <v>0</v>
          </cell>
          <cell r="BU455">
            <v>0</v>
          </cell>
          <cell r="BV455">
            <v>0</v>
          </cell>
          <cell r="BW455">
            <v>0</v>
          </cell>
          <cell r="BX455">
            <v>0</v>
          </cell>
          <cell r="BY455">
            <v>0</v>
          </cell>
          <cell r="BZ455">
            <v>0</v>
          </cell>
          <cell r="CA455">
            <v>0</v>
          </cell>
          <cell r="CB455">
            <v>0</v>
          </cell>
          <cell r="CC455">
            <v>261</v>
          </cell>
          <cell r="CD455">
            <v>630</v>
          </cell>
          <cell r="CE455">
            <v>0</v>
          </cell>
          <cell r="CF455">
            <v>0</v>
          </cell>
          <cell r="CG455">
            <v>0</v>
          </cell>
          <cell r="CI455">
            <v>23.1</v>
          </cell>
          <cell r="CJ455">
            <v>0</v>
          </cell>
          <cell r="CK455">
            <v>387.8</v>
          </cell>
          <cell r="CL455">
            <v>0</v>
          </cell>
          <cell r="CM455">
            <v>0</v>
          </cell>
          <cell r="CN455">
            <v>0</v>
          </cell>
          <cell r="CO455">
            <v>0</v>
          </cell>
          <cell r="CP455">
            <v>0</v>
          </cell>
          <cell r="CQ455">
            <v>0</v>
          </cell>
          <cell r="CR455">
            <v>0</v>
          </cell>
          <cell r="CS455">
            <v>0</v>
          </cell>
          <cell r="CT455">
            <v>0</v>
          </cell>
          <cell r="CU455">
            <v>0</v>
          </cell>
          <cell r="CV455">
            <v>0</v>
          </cell>
          <cell r="CW455">
            <v>0</v>
          </cell>
          <cell r="CX455">
            <v>0</v>
          </cell>
          <cell r="CY455">
            <v>0</v>
          </cell>
          <cell r="CZ455">
            <v>0</v>
          </cell>
          <cell r="DA455">
            <v>0</v>
          </cell>
          <cell r="DB455">
            <v>0</v>
          </cell>
          <cell r="DC455">
            <v>0</v>
          </cell>
          <cell r="DD455">
            <v>0</v>
          </cell>
          <cell r="DE455">
            <v>0</v>
          </cell>
          <cell r="DF455">
            <v>0</v>
          </cell>
          <cell r="DG455">
            <v>0</v>
          </cell>
          <cell r="DH455">
            <v>0</v>
          </cell>
          <cell r="DI455">
            <v>0</v>
          </cell>
          <cell r="DJ455">
            <v>0</v>
          </cell>
          <cell r="DK455">
            <v>0</v>
          </cell>
          <cell r="DL455">
            <v>0</v>
          </cell>
          <cell r="DM455">
            <v>0</v>
          </cell>
          <cell r="DN455">
            <v>0</v>
          </cell>
          <cell r="DO455">
            <v>0</v>
          </cell>
          <cell r="DP455">
            <v>0</v>
          </cell>
          <cell r="DQ455">
            <v>0</v>
          </cell>
          <cell r="DR455">
            <v>0</v>
          </cell>
          <cell r="DS455">
            <v>0</v>
          </cell>
          <cell r="DT455">
            <v>0</v>
          </cell>
          <cell r="DU455">
            <v>0</v>
          </cell>
          <cell r="DV455">
            <v>0</v>
          </cell>
          <cell r="DW455">
            <v>0</v>
          </cell>
          <cell r="DX455">
            <v>0</v>
          </cell>
          <cell r="DY455">
            <v>0</v>
          </cell>
          <cell r="DZ455">
            <v>0</v>
          </cell>
          <cell r="EA455">
            <v>1318</v>
          </cell>
          <cell r="EB455">
            <v>0</v>
          </cell>
          <cell r="EC455">
            <v>0</v>
          </cell>
          <cell r="ED455">
            <v>0</v>
          </cell>
          <cell r="EE455">
            <v>0</v>
          </cell>
          <cell r="EF455">
            <v>0</v>
          </cell>
          <cell r="EG455">
            <v>0</v>
          </cell>
          <cell r="EH455">
            <v>0</v>
          </cell>
          <cell r="EI455">
            <v>0</v>
          </cell>
          <cell r="EJ455">
            <v>0</v>
          </cell>
        </row>
        <row r="456">
          <cell r="B456">
            <v>11.8</v>
          </cell>
          <cell r="C456">
            <v>7.2</v>
          </cell>
          <cell r="D456">
            <v>31</v>
          </cell>
          <cell r="E456">
            <v>8.4</v>
          </cell>
          <cell r="F456">
            <v>0</v>
          </cell>
          <cell r="G456">
            <v>4</v>
          </cell>
          <cell r="H456">
            <v>4.4000000000000004</v>
          </cell>
          <cell r="I456">
            <v>40.1</v>
          </cell>
          <cell r="J456">
            <v>7</v>
          </cell>
          <cell r="K456">
            <v>6.5</v>
          </cell>
          <cell r="L456">
            <v>20.399999999999999</v>
          </cell>
          <cell r="M456">
            <v>1960.01</v>
          </cell>
          <cell r="N456">
            <v>48.3</v>
          </cell>
          <cell r="O456">
            <v>0.67470532000000005</v>
          </cell>
          <cell r="P456">
            <v>0</v>
          </cell>
          <cell r="Q456">
            <v>45.5</v>
          </cell>
          <cell r="R456">
            <v>6.3</v>
          </cell>
          <cell r="S456">
            <v>0</v>
          </cell>
          <cell r="T456">
            <v>23.3</v>
          </cell>
          <cell r="U456">
            <v>179.7</v>
          </cell>
          <cell r="V456">
            <v>0</v>
          </cell>
          <cell r="W456">
            <v>1130.92</v>
          </cell>
          <cell r="X456">
            <v>92.909402049999997</v>
          </cell>
          <cell r="Y456">
            <v>53.831000000000003</v>
          </cell>
          <cell r="Z456">
            <v>144</v>
          </cell>
          <cell r="AA456">
            <v>0</v>
          </cell>
          <cell r="AB456">
            <v>11.7</v>
          </cell>
          <cell r="AC456">
            <v>20.819555999999999</v>
          </cell>
          <cell r="AD456">
            <v>9</v>
          </cell>
          <cell r="AE456">
            <v>6.5505509228989303E-2</v>
          </cell>
          <cell r="AF456">
            <v>1.6</v>
          </cell>
          <cell r="AH456">
            <v>0</v>
          </cell>
          <cell r="AI456">
            <v>5.0999999999999996</v>
          </cell>
          <cell r="AJ456">
            <v>27.5</v>
          </cell>
          <cell r="AK456">
            <v>0</v>
          </cell>
          <cell r="AL456">
            <v>0</v>
          </cell>
          <cell r="AM456">
            <v>531.9</v>
          </cell>
          <cell r="AN456">
            <v>45.98</v>
          </cell>
          <cell r="AO456">
            <v>0</v>
          </cell>
          <cell r="AP456">
            <v>0</v>
          </cell>
          <cell r="AQ456">
            <v>0</v>
          </cell>
          <cell r="AR456">
            <v>0</v>
          </cell>
          <cell r="AS456">
            <v>264.8</v>
          </cell>
          <cell r="AT456">
            <v>61.92</v>
          </cell>
          <cell r="AU456">
            <v>4.9400000000000004</v>
          </cell>
          <cell r="AV456">
            <v>174.81</v>
          </cell>
          <cell r="AW456">
            <v>33.4</v>
          </cell>
          <cell r="AX456">
            <v>7.84</v>
          </cell>
          <cell r="AY456">
            <v>133.24</v>
          </cell>
          <cell r="AZ456">
            <v>886.61</v>
          </cell>
          <cell r="BA456">
            <v>0.879</v>
          </cell>
          <cell r="BB456">
            <v>32.945114827336099</v>
          </cell>
          <cell r="BC456">
            <v>102.588736998185</v>
          </cell>
          <cell r="BD456">
            <v>0.64200000000000002</v>
          </cell>
          <cell r="BE456">
            <v>105.2</v>
          </cell>
          <cell r="BF456">
            <v>7.16</v>
          </cell>
          <cell r="BG456">
            <v>1.3</v>
          </cell>
          <cell r="BH456">
            <v>5.5224406144866904</v>
          </cell>
          <cell r="BI456">
            <v>16.399999999999999</v>
          </cell>
          <cell r="BK456">
            <v>40.4</v>
          </cell>
          <cell r="BL456">
            <v>3.5</v>
          </cell>
          <cell r="BM456">
            <v>1.0509999999999999</v>
          </cell>
          <cell r="BN456">
            <v>90.915999999999997</v>
          </cell>
          <cell r="BO456">
            <v>0</v>
          </cell>
          <cell r="BP456">
            <v>8.4126688600000001</v>
          </cell>
          <cell r="BQ456">
            <v>239.65</v>
          </cell>
          <cell r="BR456">
            <v>475.82</v>
          </cell>
          <cell r="BS456">
            <v>8.0577764100000007</v>
          </cell>
          <cell r="BT456">
            <v>428.9</v>
          </cell>
          <cell r="BU456">
            <v>1.3</v>
          </cell>
          <cell r="BV456">
            <v>57.26</v>
          </cell>
          <cell r="BW456">
            <v>766.43</v>
          </cell>
          <cell r="BX456">
            <v>937.33</v>
          </cell>
          <cell r="BY456">
            <v>0</v>
          </cell>
          <cell r="BZ456">
            <v>0</v>
          </cell>
          <cell r="CA456">
            <v>6.2</v>
          </cell>
          <cell r="CB456">
            <v>10.1</v>
          </cell>
          <cell r="CC456">
            <v>261</v>
          </cell>
          <cell r="CD456">
            <v>1298</v>
          </cell>
          <cell r="CE456">
            <v>12.22</v>
          </cell>
          <cell r="CF456">
            <v>31.731999999999999</v>
          </cell>
          <cell r="CG456">
            <v>529.29999999999995</v>
          </cell>
          <cell r="CH456">
            <v>0</v>
          </cell>
          <cell r="CI456">
            <v>28.1</v>
          </cell>
          <cell r="CJ456">
            <v>6.6</v>
          </cell>
          <cell r="CK456">
            <v>411.8</v>
          </cell>
          <cell r="CL456">
            <v>50.8</v>
          </cell>
          <cell r="CM456">
            <v>71.7</v>
          </cell>
          <cell r="CN456">
            <v>31.36</v>
          </cell>
          <cell r="CO456">
            <v>1.2</v>
          </cell>
          <cell r="CP456">
            <v>26.7</v>
          </cell>
          <cell r="CQ456">
            <v>161.86000000000001</v>
          </cell>
          <cell r="CR456">
            <v>67.738</v>
          </cell>
          <cell r="CS456">
            <v>85.75800000000001</v>
          </cell>
          <cell r="CT456">
            <v>55.988</v>
          </cell>
          <cell r="CU456">
            <v>3.988</v>
          </cell>
          <cell r="CV456">
            <v>52.373999999999995</v>
          </cell>
          <cell r="CW456">
            <v>405.05100000000004</v>
          </cell>
          <cell r="CX456">
            <v>3.1909999999999998</v>
          </cell>
          <cell r="CY456">
            <v>7.42</v>
          </cell>
          <cell r="CZ456">
            <v>447.63300000000004</v>
          </cell>
          <cell r="DA456">
            <v>20.553000000000001</v>
          </cell>
          <cell r="DB456">
            <v>2.7699999999999996</v>
          </cell>
          <cell r="DC456">
            <v>40.748000000000005</v>
          </cell>
          <cell r="DD456">
            <v>5.6720000000000006</v>
          </cell>
          <cell r="DE456">
            <v>11.298</v>
          </cell>
          <cell r="DF456">
            <v>226.90300000000002</v>
          </cell>
          <cell r="DG456">
            <v>60.209000000000003</v>
          </cell>
          <cell r="DH456">
            <v>58.542000000000002</v>
          </cell>
          <cell r="DI456">
            <v>14.343</v>
          </cell>
          <cell r="DJ456">
            <v>67.653999999999996</v>
          </cell>
          <cell r="DK456">
            <v>20.743000000000002</v>
          </cell>
          <cell r="DL456">
            <v>227.7</v>
          </cell>
          <cell r="DM456">
            <v>5685.9120000000003</v>
          </cell>
          <cell r="DN456">
            <v>1.286</v>
          </cell>
          <cell r="DO456">
            <v>4.7539999999999996</v>
          </cell>
          <cell r="DP456">
            <v>51.366</v>
          </cell>
          <cell r="DQ456">
            <v>33.896000000000001</v>
          </cell>
          <cell r="DR456">
            <v>739.92700000000002</v>
          </cell>
          <cell r="DS456">
            <v>135.387</v>
          </cell>
          <cell r="DT456">
            <v>117.453</v>
          </cell>
          <cell r="DU456">
            <v>163.46199999999999</v>
          </cell>
          <cell r="DV456">
            <v>56.179000000000002</v>
          </cell>
          <cell r="DW456">
            <v>2.5</v>
          </cell>
          <cell r="DX456">
            <v>13.222674</v>
          </cell>
          <cell r="DY456">
            <v>11.68</v>
          </cell>
          <cell r="DZ456">
            <v>85.533006279999995</v>
          </cell>
          <cell r="EA456">
            <v>1770.73945098739</v>
          </cell>
          <cell r="EB456">
            <v>22.3</v>
          </cell>
          <cell r="EC456">
            <v>26.1</v>
          </cell>
          <cell r="ED456">
            <v>11.8671505367679</v>
          </cell>
          <cell r="EE456">
            <v>20.399999999999999</v>
          </cell>
          <cell r="EF456">
            <v>115</v>
          </cell>
          <cell r="EG456">
            <v>2.17</v>
          </cell>
          <cell r="EH456">
            <v>119.07465701042899</v>
          </cell>
          <cell r="EI456">
            <v>0</v>
          </cell>
          <cell r="EJ456">
            <v>16.873743210000001</v>
          </cell>
        </row>
        <row r="457">
          <cell r="B457">
            <v>0</v>
          </cell>
          <cell r="C457">
            <v>10.5</v>
          </cell>
          <cell r="D457">
            <v>0</v>
          </cell>
          <cell r="E457">
            <v>1.7</v>
          </cell>
          <cell r="F457">
            <v>0</v>
          </cell>
          <cell r="G457">
            <v>6.2</v>
          </cell>
          <cell r="H457">
            <v>2.2000000000000002</v>
          </cell>
          <cell r="I457">
            <v>34.700000000000003</v>
          </cell>
          <cell r="J457">
            <v>7</v>
          </cell>
          <cell r="K457">
            <v>0</v>
          </cell>
          <cell r="L457">
            <v>5.7</v>
          </cell>
          <cell r="M457">
            <v>17.88</v>
          </cell>
          <cell r="N457">
            <v>1.1000000000000001</v>
          </cell>
          <cell r="O457">
            <v>2.2799999999999998</v>
          </cell>
          <cell r="P457">
            <v>0.65556199999999998</v>
          </cell>
          <cell r="Q457">
            <v>6.1</v>
          </cell>
          <cell r="R457">
            <v>0.5</v>
          </cell>
          <cell r="S457">
            <v>0</v>
          </cell>
          <cell r="T457">
            <v>1.8</v>
          </cell>
          <cell r="U457">
            <v>28.468</v>
          </cell>
          <cell r="V457">
            <v>0</v>
          </cell>
          <cell r="W457">
            <v>1.5</v>
          </cell>
          <cell r="X457">
            <v>10.220000000000001</v>
          </cell>
          <cell r="Y457">
            <v>0</v>
          </cell>
          <cell r="Z457">
            <v>10</v>
          </cell>
          <cell r="AA457">
            <v>0</v>
          </cell>
          <cell r="AB457">
            <v>1.5</v>
          </cell>
          <cell r="AC457">
            <v>40.200000000000003</v>
          </cell>
          <cell r="AD457">
            <v>3.3</v>
          </cell>
          <cell r="AE457">
            <v>0</v>
          </cell>
          <cell r="AF457">
            <v>5.6</v>
          </cell>
          <cell r="AI457">
            <v>14</v>
          </cell>
          <cell r="AJ457">
            <v>1.6</v>
          </cell>
          <cell r="AM457">
            <v>144.19999999999999</v>
          </cell>
          <cell r="AN457">
            <v>2</v>
          </cell>
          <cell r="AO457">
            <v>0</v>
          </cell>
          <cell r="AR457">
            <v>0</v>
          </cell>
          <cell r="AS457">
            <v>0.6</v>
          </cell>
          <cell r="AU457">
            <v>11.36</v>
          </cell>
          <cell r="AW457">
            <v>50</v>
          </cell>
          <cell r="AX457">
            <v>4</v>
          </cell>
          <cell r="AY457">
            <v>0</v>
          </cell>
          <cell r="AZ457">
            <v>0</v>
          </cell>
          <cell r="BA457">
            <v>7.27</v>
          </cell>
          <cell r="BB457">
            <v>0</v>
          </cell>
          <cell r="BC457">
            <v>0</v>
          </cell>
          <cell r="BD457">
            <v>11.359</v>
          </cell>
          <cell r="BE457">
            <v>1.2</v>
          </cell>
          <cell r="BF457">
            <v>4.4710000000000001</v>
          </cell>
          <cell r="BG457">
            <v>0</v>
          </cell>
          <cell r="BH457">
            <v>6.7203846201979403</v>
          </cell>
          <cell r="BI457">
            <v>0</v>
          </cell>
          <cell r="BK457">
            <v>0</v>
          </cell>
          <cell r="BL457">
            <v>4</v>
          </cell>
          <cell r="BM457">
            <v>7</v>
          </cell>
          <cell r="BN457">
            <v>0.8</v>
          </cell>
          <cell r="BO457">
            <v>15.6</v>
          </cell>
          <cell r="BP457">
            <v>49.294335702951798</v>
          </cell>
          <cell r="BQ457">
            <v>68.5</v>
          </cell>
          <cell r="BR457">
            <v>86.64</v>
          </cell>
          <cell r="BS457">
            <v>51.6</v>
          </cell>
          <cell r="BT457">
            <v>55.8</v>
          </cell>
          <cell r="BU457">
            <v>52.7</v>
          </cell>
          <cell r="BV457">
            <v>13.852</v>
          </cell>
          <cell r="BW457">
            <v>81.346999999999994</v>
          </cell>
          <cell r="BX457">
            <v>137.13</v>
          </cell>
          <cell r="BY457">
            <v>0.6</v>
          </cell>
          <cell r="BZ457">
            <v>0</v>
          </cell>
          <cell r="CA457">
            <v>15.1</v>
          </cell>
          <cell r="CB457">
            <v>0</v>
          </cell>
          <cell r="CC457">
            <v>40.6</v>
          </cell>
          <cell r="CD457">
            <v>116</v>
          </cell>
          <cell r="CE457">
            <v>7.34</v>
          </cell>
          <cell r="CF457">
            <v>44.712000000000003</v>
          </cell>
          <cell r="CG457">
            <v>18</v>
          </cell>
          <cell r="CI457">
            <v>4.04</v>
          </cell>
          <cell r="CJ457">
            <v>14</v>
          </cell>
          <cell r="CK457">
            <v>12</v>
          </cell>
          <cell r="CL457">
            <v>67.099999999999994</v>
          </cell>
          <cell r="CM457">
            <v>17.399999999999999</v>
          </cell>
          <cell r="CN457">
            <v>20.5</v>
          </cell>
          <cell r="CO457">
            <v>17.5</v>
          </cell>
          <cell r="CP457">
            <v>28.8</v>
          </cell>
          <cell r="CQ457">
            <v>107.107</v>
          </cell>
          <cell r="CR457">
            <v>50.719000000000001</v>
          </cell>
          <cell r="CS457">
            <v>9.5380000000000003</v>
          </cell>
          <cell r="CT457">
            <v>3.298</v>
          </cell>
          <cell r="CU457">
            <v>6.3730000000000002</v>
          </cell>
          <cell r="CV457">
            <v>30.777999999999999</v>
          </cell>
          <cell r="CW457">
            <v>187.71299999999999</v>
          </cell>
          <cell r="CX457">
            <v>0.70899999999999996</v>
          </cell>
          <cell r="CY457">
            <v>1.581</v>
          </cell>
          <cell r="CZ457">
            <v>200.89400000000001</v>
          </cell>
          <cell r="DA457">
            <v>34.481000000000002</v>
          </cell>
          <cell r="DB457">
            <v>1.734</v>
          </cell>
          <cell r="DC457">
            <v>1.5</v>
          </cell>
          <cell r="DD457">
            <v>10.696</v>
          </cell>
          <cell r="DE457">
            <v>30.483000000000001</v>
          </cell>
          <cell r="DF457">
            <v>87.524000000000001</v>
          </cell>
          <cell r="DG457">
            <v>46.764000000000003</v>
          </cell>
          <cell r="DH457">
            <v>58.539000000000001</v>
          </cell>
          <cell r="DI457">
            <v>0.92500000000000004</v>
          </cell>
          <cell r="DJ457">
            <v>54.655000000000001</v>
          </cell>
          <cell r="DK457">
            <v>95.152000000000001</v>
          </cell>
          <cell r="DL457">
            <v>325.75</v>
          </cell>
          <cell r="DM457">
            <v>575.62599999999998</v>
          </cell>
          <cell r="DN457">
            <v>1.323</v>
          </cell>
          <cell r="DO457">
            <v>3.282</v>
          </cell>
          <cell r="DP457">
            <v>34.619999999999997</v>
          </cell>
          <cell r="DQ457">
            <v>0</v>
          </cell>
          <cell r="DR457">
            <v>58.447000000000003</v>
          </cell>
          <cell r="DS457">
            <v>91.206000000000003</v>
          </cell>
          <cell r="DT457">
            <v>4.7E-2</v>
          </cell>
          <cell r="DU457">
            <v>23.687999999999999</v>
          </cell>
          <cell r="DV457">
            <v>0</v>
          </cell>
          <cell r="DW457">
            <v>12</v>
          </cell>
          <cell r="DX457">
            <v>37.21</v>
          </cell>
          <cell r="DY457">
            <v>3.3</v>
          </cell>
          <cell r="DZ457">
            <v>0.9</v>
          </cell>
          <cell r="EA457">
            <v>74</v>
          </cell>
          <cell r="EB457">
            <v>55.516681124245402</v>
          </cell>
          <cell r="EC457">
            <v>0</v>
          </cell>
          <cell r="ED457">
            <v>0.14987731460256001</v>
          </cell>
          <cell r="EE457">
            <v>13.4</v>
          </cell>
          <cell r="EF457">
            <v>0</v>
          </cell>
          <cell r="EG457">
            <v>0.2</v>
          </cell>
          <cell r="EH457">
            <v>1.87</v>
          </cell>
          <cell r="EI457">
            <v>6.8</v>
          </cell>
          <cell r="EJ457">
            <v>35.22</v>
          </cell>
        </row>
        <row r="458">
          <cell r="B458">
            <v>0</v>
          </cell>
          <cell r="C458">
            <v>0.9</v>
          </cell>
          <cell r="D458">
            <v>0</v>
          </cell>
          <cell r="E458">
            <v>0</v>
          </cell>
          <cell r="F458">
            <v>0</v>
          </cell>
          <cell r="G458">
            <v>0</v>
          </cell>
          <cell r="H458">
            <v>0</v>
          </cell>
          <cell r="I458">
            <v>13.1</v>
          </cell>
          <cell r="J458">
            <v>0</v>
          </cell>
          <cell r="K458">
            <v>0</v>
          </cell>
          <cell r="L458">
            <v>0</v>
          </cell>
          <cell r="M458">
            <v>0</v>
          </cell>
          <cell r="N458">
            <v>20.6</v>
          </cell>
          <cell r="O458">
            <v>0</v>
          </cell>
          <cell r="P458">
            <v>0</v>
          </cell>
          <cell r="Q458">
            <v>0</v>
          </cell>
          <cell r="R458">
            <v>0</v>
          </cell>
          <cell r="S458">
            <v>0</v>
          </cell>
          <cell r="T458">
            <v>0</v>
          </cell>
          <cell r="U458">
            <v>0</v>
          </cell>
          <cell r="V458">
            <v>0</v>
          </cell>
          <cell r="W458">
            <v>1167</v>
          </cell>
          <cell r="X458">
            <v>0</v>
          </cell>
          <cell r="Y458">
            <v>8.2270000000000003</v>
          </cell>
          <cell r="Z458">
            <v>1.5</v>
          </cell>
          <cell r="AA458">
            <v>0</v>
          </cell>
          <cell r="AB458">
            <v>0</v>
          </cell>
          <cell r="AC458">
            <v>0</v>
          </cell>
          <cell r="AD458">
            <v>0</v>
          </cell>
          <cell r="AE458">
            <v>17.506615</v>
          </cell>
          <cell r="AF458">
            <v>0</v>
          </cell>
          <cell r="AI458">
            <v>0</v>
          </cell>
          <cell r="AJ458">
            <v>0</v>
          </cell>
          <cell r="AM458">
            <v>6</v>
          </cell>
          <cell r="AN458">
            <v>0</v>
          </cell>
          <cell r="AO458">
            <v>0</v>
          </cell>
          <cell r="AR458">
            <v>-74.900000000000006</v>
          </cell>
          <cell r="AS458">
            <v>150</v>
          </cell>
          <cell r="AT458">
            <v>20.2</v>
          </cell>
          <cell r="AW458">
            <v>0</v>
          </cell>
          <cell r="AX458">
            <v>0</v>
          </cell>
          <cell r="AY458">
            <v>0</v>
          </cell>
          <cell r="AZ458">
            <v>56.67</v>
          </cell>
          <cell r="BA458">
            <v>0</v>
          </cell>
          <cell r="BB458">
            <v>3.4105398969253198</v>
          </cell>
          <cell r="BC458">
            <v>71.072920355184607</v>
          </cell>
          <cell r="BD458">
            <v>0</v>
          </cell>
          <cell r="BE458">
            <v>38.6</v>
          </cell>
          <cell r="BF458">
            <v>2.6789999999999998</v>
          </cell>
          <cell r="BG458">
            <v>4.3</v>
          </cell>
          <cell r="BH458">
            <v>0</v>
          </cell>
          <cell r="BI458">
            <v>10.48</v>
          </cell>
          <cell r="BK458">
            <v>17.190000000000001</v>
          </cell>
          <cell r="BL458">
            <v>0</v>
          </cell>
          <cell r="BM458">
            <v>0</v>
          </cell>
          <cell r="BN458">
            <v>0</v>
          </cell>
          <cell r="BO458">
            <v>0</v>
          </cell>
          <cell r="BP458">
            <v>105.791732010285</v>
          </cell>
          <cell r="BQ458">
            <v>0</v>
          </cell>
          <cell r="BR458">
            <v>27.96</v>
          </cell>
          <cell r="BS458">
            <v>11.690468514327501</v>
          </cell>
          <cell r="BT458">
            <v>49.8</v>
          </cell>
          <cell r="BU458">
            <v>26.9</v>
          </cell>
          <cell r="BV458">
            <v>1.341</v>
          </cell>
          <cell r="BW458">
            <v>381.39</v>
          </cell>
          <cell r="BX458">
            <v>364.28</v>
          </cell>
          <cell r="BY458">
            <v>0</v>
          </cell>
          <cell r="BZ458">
            <v>12.5</v>
          </cell>
          <cell r="CA458">
            <v>0</v>
          </cell>
          <cell r="CB458">
            <v>0</v>
          </cell>
          <cell r="CC458">
            <v>3</v>
          </cell>
          <cell r="CD458">
            <v>585</v>
          </cell>
          <cell r="CE458">
            <v>0</v>
          </cell>
          <cell r="CF458">
            <v>4.5519999999999996</v>
          </cell>
          <cell r="CG458">
            <v>45.5</v>
          </cell>
          <cell r="CI458">
            <v>0</v>
          </cell>
          <cell r="CJ458">
            <v>0</v>
          </cell>
          <cell r="CK458">
            <v>0</v>
          </cell>
          <cell r="CL458">
            <v>0</v>
          </cell>
          <cell r="CM458">
            <v>33.700000000000003</v>
          </cell>
          <cell r="CN458">
            <v>0</v>
          </cell>
          <cell r="CO458">
            <v>0</v>
          </cell>
          <cell r="CP458">
            <v>12.8</v>
          </cell>
          <cell r="CQ458">
            <v>0</v>
          </cell>
          <cell r="CR458">
            <v>0</v>
          </cell>
          <cell r="CS458">
            <v>0</v>
          </cell>
          <cell r="CT458">
            <v>0</v>
          </cell>
          <cell r="CU458">
            <v>0</v>
          </cell>
          <cell r="CV458">
            <v>0</v>
          </cell>
          <cell r="CW458">
            <v>0</v>
          </cell>
          <cell r="CX458">
            <v>0</v>
          </cell>
          <cell r="CY458">
            <v>0</v>
          </cell>
          <cell r="CZ458">
            <v>0</v>
          </cell>
          <cell r="DA458">
            <v>0</v>
          </cell>
          <cell r="DB458">
            <v>0</v>
          </cell>
          <cell r="DC458">
            <v>0</v>
          </cell>
          <cell r="DD458">
            <v>0</v>
          </cell>
          <cell r="DE458">
            <v>0</v>
          </cell>
          <cell r="DF458">
            <v>0</v>
          </cell>
          <cell r="DG458">
            <v>0</v>
          </cell>
          <cell r="DH458">
            <v>0</v>
          </cell>
          <cell r="DI458">
            <v>0</v>
          </cell>
          <cell r="DJ458">
            <v>0</v>
          </cell>
          <cell r="DK458">
            <v>0</v>
          </cell>
          <cell r="DL458">
            <v>0</v>
          </cell>
          <cell r="DM458">
            <v>0</v>
          </cell>
          <cell r="DN458">
            <v>0</v>
          </cell>
          <cell r="DO458">
            <v>0</v>
          </cell>
          <cell r="DP458">
            <v>0</v>
          </cell>
          <cell r="DQ458">
            <v>0</v>
          </cell>
          <cell r="DR458">
            <v>0</v>
          </cell>
          <cell r="DS458">
            <v>0</v>
          </cell>
          <cell r="DT458">
            <v>0</v>
          </cell>
          <cell r="DU458">
            <v>0</v>
          </cell>
          <cell r="DV458">
            <v>0</v>
          </cell>
          <cell r="DW458">
            <v>1</v>
          </cell>
          <cell r="DX458">
            <v>4.71</v>
          </cell>
          <cell r="DY458">
            <v>2.7</v>
          </cell>
          <cell r="DZ458">
            <v>57.1</v>
          </cell>
          <cell r="EA458">
            <v>125.489732784437</v>
          </cell>
          <cell r="EB458">
            <v>16.737664840846701</v>
          </cell>
          <cell r="EC458">
            <v>2.69</v>
          </cell>
          <cell r="ED458">
            <v>4.6771325712030896</v>
          </cell>
          <cell r="EE458">
            <v>0</v>
          </cell>
          <cell r="EF458">
            <v>0</v>
          </cell>
          <cell r="EG458">
            <v>10.63</v>
          </cell>
          <cell r="EH458">
            <v>48.48</v>
          </cell>
          <cell r="EI458">
            <v>0</v>
          </cell>
          <cell r="EJ458">
            <v>0</v>
          </cell>
        </row>
        <row r="459">
          <cell r="B459">
            <v>0</v>
          </cell>
          <cell r="C459">
            <v>0</v>
          </cell>
          <cell r="D459">
            <v>31</v>
          </cell>
          <cell r="E459">
            <v>0</v>
          </cell>
          <cell r="F459">
            <v>0</v>
          </cell>
          <cell r="G459">
            <v>0</v>
          </cell>
          <cell r="H459">
            <v>0</v>
          </cell>
          <cell r="I459">
            <v>0</v>
          </cell>
          <cell r="J459">
            <v>0</v>
          </cell>
          <cell r="K459">
            <v>0</v>
          </cell>
          <cell r="L459">
            <v>0</v>
          </cell>
          <cell r="M459">
            <v>2068.7199999999998</v>
          </cell>
          <cell r="N459">
            <v>0</v>
          </cell>
          <cell r="O459">
            <v>0</v>
          </cell>
          <cell r="P459">
            <v>0</v>
          </cell>
          <cell r="Q459">
            <v>0</v>
          </cell>
          <cell r="R459">
            <v>0</v>
          </cell>
          <cell r="S459">
            <v>0</v>
          </cell>
          <cell r="T459">
            <v>0</v>
          </cell>
          <cell r="U459">
            <v>0</v>
          </cell>
          <cell r="V459">
            <v>0</v>
          </cell>
          <cell r="W459">
            <v>0</v>
          </cell>
          <cell r="X459">
            <v>0</v>
          </cell>
          <cell r="Y459">
            <v>0</v>
          </cell>
          <cell r="Z459">
            <v>138.80000000000001</v>
          </cell>
          <cell r="AA459">
            <v>0</v>
          </cell>
          <cell r="AB459">
            <v>0</v>
          </cell>
          <cell r="AC459">
            <v>0</v>
          </cell>
          <cell r="AD459">
            <v>0</v>
          </cell>
          <cell r="AE459">
            <v>1.6881980000000001</v>
          </cell>
          <cell r="AF459">
            <v>0</v>
          </cell>
          <cell r="AI459">
            <v>0</v>
          </cell>
          <cell r="AJ459">
            <v>0</v>
          </cell>
          <cell r="AM459">
            <v>0</v>
          </cell>
          <cell r="AN459">
            <v>0</v>
          </cell>
          <cell r="AO459">
            <v>0</v>
          </cell>
          <cell r="AR459">
            <v>0</v>
          </cell>
          <cell r="AS459">
            <v>57</v>
          </cell>
          <cell r="AW459">
            <v>0</v>
          </cell>
          <cell r="AX459">
            <v>0</v>
          </cell>
          <cell r="AY459">
            <v>78.900000000000006</v>
          </cell>
          <cell r="AZ459">
            <v>0</v>
          </cell>
          <cell r="BA459">
            <v>0</v>
          </cell>
          <cell r="BB459">
            <v>0</v>
          </cell>
          <cell r="BC459">
            <v>0</v>
          </cell>
          <cell r="BD459">
            <v>86.078999999999994</v>
          </cell>
          <cell r="BE459">
            <v>0</v>
          </cell>
          <cell r="BF459">
            <v>8.359</v>
          </cell>
          <cell r="BG459">
            <v>0</v>
          </cell>
          <cell r="BH459">
            <v>0</v>
          </cell>
          <cell r="BI459">
            <v>22.9</v>
          </cell>
          <cell r="BK459">
            <v>0</v>
          </cell>
          <cell r="BL459">
            <v>0</v>
          </cell>
          <cell r="BM459">
            <v>0</v>
          </cell>
          <cell r="BN459">
            <v>113.1</v>
          </cell>
          <cell r="BO459">
            <v>0</v>
          </cell>
          <cell r="BP459">
            <v>0</v>
          </cell>
          <cell r="BQ459">
            <v>0</v>
          </cell>
          <cell r="BR459">
            <v>0</v>
          </cell>
          <cell r="BS459">
            <v>0</v>
          </cell>
          <cell r="BT459">
            <v>0</v>
          </cell>
          <cell r="BU459">
            <v>0</v>
          </cell>
          <cell r="BV459">
            <v>0</v>
          </cell>
          <cell r="BW459">
            <v>0</v>
          </cell>
          <cell r="BX459">
            <v>0</v>
          </cell>
          <cell r="BY459">
            <v>0</v>
          </cell>
          <cell r="BZ459">
            <v>0</v>
          </cell>
          <cell r="CA459">
            <v>0</v>
          </cell>
          <cell r="CB459">
            <v>0</v>
          </cell>
          <cell r="CC459">
            <v>252</v>
          </cell>
          <cell r="CD459">
            <v>0</v>
          </cell>
          <cell r="CE459">
            <v>0</v>
          </cell>
          <cell r="CF459">
            <v>0</v>
          </cell>
          <cell r="CG459">
            <v>0</v>
          </cell>
          <cell r="CI459">
            <v>11.8</v>
          </cell>
          <cell r="CJ459">
            <v>2</v>
          </cell>
          <cell r="CK459">
            <v>101.5</v>
          </cell>
          <cell r="CL459">
            <v>385.5</v>
          </cell>
          <cell r="CM459">
            <v>0</v>
          </cell>
          <cell r="CN459">
            <v>0</v>
          </cell>
          <cell r="CO459">
            <v>0</v>
          </cell>
          <cell r="CP459">
            <v>0</v>
          </cell>
          <cell r="CQ459">
            <v>0</v>
          </cell>
          <cell r="CR459">
            <v>0</v>
          </cell>
          <cell r="CS459">
            <v>0</v>
          </cell>
          <cell r="CT459">
            <v>0</v>
          </cell>
          <cell r="CU459">
            <v>0</v>
          </cell>
          <cell r="CV459">
            <v>0</v>
          </cell>
          <cell r="CW459">
            <v>0</v>
          </cell>
          <cell r="CX459">
            <v>0</v>
          </cell>
          <cell r="CY459">
            <v>0</v>
          </cell>
          <cell r="CZ459">
            <v>0</v>
          </cell>
          <cell r="DA459">
            <v>0</v>
          </cell>
          <cell r="DB459">
            <v>0</v>
          </cell>
          <cell r="DC459">
            <v>0</v>
          </cell>
          <cell r="DD459">
            <v>0</v>
          </cell>
          <cell r="DE459">
            <v>0</v>
          </cell>
          <cell r="DF459">
            <v>0</v>
          </cell>
          <cell r="DG459">
            <v>0</v>
          </cell>
          <cell r="DH459">
            <v>0</v>
          </cell>
          <cell r="DI459">
            <v>0</v>
          </cell>
          <cell r="DJ459">
            <v>0</v>
          </cell>
          <cell r="DK459">
            <v>0</v>
          </cell>
          <cell r="DL459">
            <v>0</v>
          </cell>
          <cell r="DM459">
            <v>0</v>
          </cell>
          <cell r="DN459">
            <v>0</v>
          </cell>
          <cell r="DO459">
            <v>0</v>
          </cell>
          <cell r="DP459">
            <v>0</v>
          </cell>
          <cell r="DQ459">
            <v>0</v>
          </cell>
          <cell r="DR459">
            <v>0</v>
          </cell>
          <cell r="DS459">
            <v>0</v>
          </cell>
          <cell r="DT459">
            <v>0</v>
          </cell>
          <cell r="DU459">
            <v>0</v>
          </cell>
          <cell r="DV459">
            <v>0</v>
          </cell>
          <cell r="DW459">
            <v>0</v>
          </cell>
          <cell r="DX459">
            <v>0</v>
          </cell>
          <cell r="DY459">
            <v>0</v>
          </cell>
          <cell r="DZ459">
            <v>0</v>
          </cell>
          <cell r="EA459">
            <v>180.552663984849</v>
          </cell>
          <cell r="EB459">
            <v>0</v>
          </cell>
          <cell r="EC459">
            <v>0</v>
          </cell>
          <cell r="ED459">
            <v>0</v>
          </cell>
          <cell r="EE459">
            <v>0</v>
          </cell>
          <cell r="EF459">
            <v>0</v>
          </cell>
          <cell r="EG459">
            <v>0</v>
          </cell>
          <cell r="EH459">
            <v>0</v>
          </cell>
          <cell r="EI459">
            <v>0</v>
          </cell>
          <cell r="EJ459">
            <v>0</v>
          </cell>
        </row>
        <row r="460">
          <cell r="B460">
            <v>0</v>
          </cell>
          <cell r="C460">
            <v>11.4</v>
          </cell>
          <cell r="D460">
            <v>31</v>
          </cell>
          <cell r="E460">
            <v>1.7</v>
          </cell>
          <cell r="F460">
            <v>0</v>
          </cell>
          <cell r="G460">
            <v>6.2</v>
          </cell>
          <cell r="H460">
            <v>2.2000000000000002</v>
          </cell>
          <cell r="I460">
            <v>47.8</v>
          </cell>
          <cell r="J460">
            <v>7</v>
          </cell>
          <cell r="K460">
            <v>0</v>
          </cell>
          <cell r="L460">
            <v>5.7</v>
          </cell>
          <cell r="M460">
            <v>2086.6</v>
          </cell>
          <cell r="N460">
            <v>21.7</v>
          </cell>
          <cell r="O460">
            <v>2.2799999999999998</v>
          </cell>
          <cell r="P460">
            <v>0.65556199999999998</v>
          </cell>
          <cell r="Q460">
            <v>6.1</v>
          </cell>
          <cell r="R460">
            <v>0.5</v>
          </cell>
          <cell r="S460">
            <v>0</v>
          </cell>
          <cell r="T460">
            <v>1.8</v>
          </cell>
          <cell r="U460">
            <v>28.468</v>
          </cell>
          <cell r="V460">
            <v>0</v>
          </cell>
          <cell r="W460">
            <v>1168.5</v>
          </cell>
          <cell r="X460">
            <v>10.220000000000001</v>
          </cell>
          <cell r="Y460">
            <v>8.2270000000000003</v>
          </cell>
          <cell r="Z460">
            <v>150.30000000000001</v>
          </cell>
          <cell r="AA460">
            <v>0</v>
          </cell>
          <cell r="AB460">
            <v>1.5</v>
          </cell>
          <cell r="AC460">
            <v>40.200000000000003</v>
          </cell>
          <cell r="AD460">
            <v>3.3</v>
          </cell>
          <cell r="AE460">
            <v>19.194813</v>
          </cell>
          <cell r="AF460">
            <v>5.6</v>
          </cell>
          <cell r="AH460">
            <v>0</v>
          </cell>
          <cell r="AI460">
            <v>14</v>
          </cell>
          <cell r="AJ460">
            <v>1.6</v>
          </cell>
          <cell r="AK460">
            <v>0</v>
          </cell>
          <cell r="AL460">
            <v>0</v>
          </cell>
          <cell r="AM460">
            <v>150.19999999999999</v>
          </cell>
          <cell r="AN460">
            <v>2</v>
          </cell>
          <cell r="AO460">
            <v>0</v>
          </cell>
          <cell r="AP460">
            <v>0</v>
          </cell>
          <cell r="AQ460">
            <v>0</v>
          </cell>
          <cell r="AR460">
            <v>-74.900000000000006</v>
          </cell>
          <cell r="AS460">
            <v>207.6</v>
          </cell>
          <cell r="AT460">
            <v>20.2</v>
          </cell>
          <cell r="AU460">
            <v>11.36</v>
          </cell>
          <cell r="AW460">
            <v>50</v>
          </cell>
          <cell r="AX460">
            <v>4</v>
          </cell>
          <cell r="AY460">
            <v>78.900000000000006</v>
          </cell>
          <cell r="AZ460">
            <v>56.67</v>
          </cell>
          <cell r="BA460">
            <v>7.27</v>
          </cell>
          <cell r="BB460">
            <v>3.4105398969253198</v>
          </cell>
          <cell r="BC460">
            <v>71.072920355184607</v>
          </cell>
          <cell r="BD460">
            <v>97.438000000000002</v>
          </cell>
          <cell r="BE460">
            <v>39.799999999999997</v>
          </cell>
          <cell r="BF460">
            <v>15.509</v>
          </cell>
          <cell r="BG460">
            <v>4.3</v>
          </cell>
          <cell r="BH460">
            <v>6.7203846201979403</v>
          </cell>
          <cell r="BI460">
            <v>33.380000000000003</v>
          </cell>
          <cell r="BK460">
            <v>17.190000000000001</v>
          </cell>
          <cell r="BL460">
            <v>4</v>
          </cell>
          <cell r="BM460">
            <v>7</v>
          </cell>
          <cell r="BN460">
            <v>113.9</v>
          </cell>
          <cell r="BO460">
            <v>15.6</v>
          </cell>
          <cell r="BP460">
            <v>155.08606771323699</v>
          </cell>
          <cell r="BQ460">
            <v>68.5</v>
          </cell>
          <cell r="BR460">
            <v>114.6</v>
          </cell>
          <cell r="BS460">
            <v>63.2904685143275</v>
          </cell>
          <cell r="BT460">
            <v>105.6</v>
          </cell>
          <cell r="BU460">
            <v>79.599999999999994</v>
          </cell>
          <cell r="BV460">
            <v>15.193</v>
          </cell>
          <cell r="BW460">
            <v>462.73700000000002</v>
          </cell>
          <cell r="BX460">
            <v>501.41</v>
          </cell>
          <cell r="BY460">
            <v>0.6</v>
          </cell>
          <cell r="BZ460">
            <v>12.5</v>
          </cell>
          <cell r="CA460">
            <v>15.1</v>
          </cell>
          <cell r="CB460">
            <v>0</v>
          </cell>
          <cell r="CC460">
            <v>295.60000000000002</v>
          </cell>
          <cell r="CD460">
            <v>701</v>
          </cell>
          <cell r="CE460">
            <v>7.34</v>
          </cell>
          <cell r="CF460">
            <v>49.264000000000003</v>
          </cell>
          <cell r="CG460">
            <v>63.5</v>
          </cell>
          <cell r="CH460">
            <v>0</v>
          </cell>
          <cell r="CI460">
            <v>15.84</v>
          </cell>
          <cell r="CJ460">
            <v>16</v>
          </cell>
          <cell r="CK460">
            <v>113.5</v>
          </cell>
          <cell r="CL460">
            <v>452.6</v>
          </cell>
          <cell r="CM460">
            <v>51.1</v>
          </cell>
          <cell r="CN460">
            <v>20.5</v>
          </cell>
          <cell r="CO460">
            <v>17.5</v>
          </cell>
          <cell r="CP460">
            <v>41.6</v>
          </cell>
          <cell r="CQ460">
            <v>107.107</v>
          </cell>
          <cell r="CR460">
            <v>50.719000000000001</v>
          </cell>
          <cell r="CS460">
            <v>9.5380000000000003</v>
          </cell>
          <cell r="CT460">
            <v>3.298</v>
          </cell>
          <cell r="CU460">
            <v>6.3730000000000002</v>
          </cell>
          <cell r="CV460">
            <v>30.777999999999999</v>
          </cell>
          <cell r="CW460">
            <v>187.71299999999999</v>
          </cell>
          <cell r="CX460">
            <v>0.70899999999999996</v>
          </cell>
          <cell r="CY460">
            <v>1.581</v>
          </cell>
          <cell r="CZ460">
            <v>200.89400000000001</v>
          </cell>
          <cell r="DA460">
            <v>34.481000000000002</v>
          </cell>
          <cell r="DB460">
            <v>1.734</v>
          </cell>
          <cell r="DC460">
            <v>1.5</v>
          </cell>
          <cell r="DD460">
            <v>10.696</v>
          </cell>
          <cell r="DE460">
            <v>30.483000000000001</v>
          </cell>
          <cell r="DF460">
            <v>87.524000000000001</v>
          </cell>
          <cell r="DG460">
            <v>46.764000000000003</v>
          </cell>
          <cell r="DH460">
            <v>58.539000000000001</v>
          </cell>
          <cell r="DI460">
            <v>0.92500000000000004</v>
          </cell>
          <cell r="DJ460">
            <v>54.655000000000001</v>
          </cell>
          <cell r="DK460">
            <v>95.152000000000001</v>
          </cell>
          <cell r="DL460">
            <v>325.75</v>
          </cell>
          <cell r="DM460">
            <v>575.62599999999998</v>
          </cell>
          <cell r="DN460">
            <v>1.323</v>
          </cell>
          <cell r="DO460">
            <v>3.282</v>
          </cell>
          <cell r="DP460">
            <v>34.619999999999997</v>
          </cell>
          <cell r="DQ460">
            <v>0</v>
          </cell>
          <cell r="DR460">
            <v>58.447000000000003</v>
          </cell>
          <cell r="DS460">
            <v>91.206000000000003</v>
          </cell>
          <cell r="DT460">
            <v>4.7E-2</v>
          </cell>
          <cell r="DU460">
            <v>23.687999999999999</v>
          </cell>
          <cell r="DV460">
            <v>0</v>
          </cell>
          <cell r="DW460">
            <v>13</v>
          </cell>
          <cell r="DX460">
            <v>41.92</v>
          </cell>
          <cell r="DY460">
            <v>6</v>
          </cell>
          <cell r="DZ460">
            <v>58</v>
          </cell>
          <cell r="EA460">
            <v>380.04239676928597</v>
          </cell>
          <cell r="EB460">
            <v>72.254345965092</v>
          </cell>
          <cell r="EC460">
            <v>2.69</v>
          </cell>
          <cell r="ED460">
            <v>4.8270098858056496</v>
          </cell>
          <cell r="EE460">
            <v>13.4</v>
          </cell>
          <cell r="EF460">
            <v>0</v>
          </cell>
          <cell r="EG460">
            <v>10.83</v>
          </cell>
          <cell r="EH460">
            <v>50.35</v>
          </cell>
          <cell r="EI460">
            <v>6.8</v>
          </cell>
          <cell r="EJ460">
            <v>35.22</v>
          </cell>
        </row>
        <row r="461">
          <cell r="B461">
            <v>5.5</v>
          </cell>
          <cell r="C461">
            <v>10.7</v>
          </cell>
          <cell r="D461">
            <v>0</v>
          </cell>
          <cell r="E461">
            <v>1.7</v>
          </cell>
          <cell r="F461">
            <v>0</v>
          </cell>
          <cell r="G461">
            <v>6.2</v>
          </cell>
          <cell r="H461">
            <v>2.2000000000000002</v>
          </cell>
          <cell r="I461">
            <v>29.8</v>
          </cell>
          <cell r="J461">
            <v>7</v>
          </cell>
          <cell r="K461">
            <v>0</v>
          </cell>
          <cell r="L461">
            <v>5.7</v>
          </cell>
          <cell r="M461">
            <v>17.88</v>
          </cell>
          <cell r="N461">
            <v>3.4</v>
          </cell>
          <cell r="O461">
            <v>2.2799999999999998</v>
          </cell>
          <cell r="P461">
            <v>0.65556199999999998</v>
          </cell>
          <cell r="Q461">
            <v>6.1</v>
          </cell>
          <cell r="R461">
            <v>0.5</v>
          </cell>
          <cell r="S461">
            <v>0</v>
          </cell>
          <cell r="T461">
            <v>1.9</v>
          </cell>
          <cell r="U461">
            <v>28.527000000000001</v>
          </cell>
          <cell r="V461">
            <v>0</v>
          </cell>
          <cell r="W461">
            <v>1.5</v>
          </cell>
          <cell r="X461">
            <v>11.677392724400001</v>
          </cell>
          <cell r="Y461">
            <v>3.5049999999999999</v>
          </cell>
          <cell r="Z461">
            <v>10</v>
          </cell>
          <cell r="AA461">
            <v>0</v>
          </cell>
          <cell r="AB461">
            <v>1.5</v>
          </cell>
          <cell r="AC461">
            <v>39.5</v>
          </cell>
          <cell r="AD461">
            <v>3.8</v>
          </cell>
          <cell r="AE461">
            <v>0</v>
          </cell>
          <cell r="AF461">
            <v>7</v>
          </cell>
          <cell r="AI461">
            <v>10.7</v>
          </cell>
          <cell r="AJ461">
            <v>1.6</v>
          </cell>
          <cell r="AM461">
            <v>144.19999999999999</v>
          </cell>
          <cell r="AN461">
            <v>4</v>
          </cell>
          <cell r="AO461">
            <v>0</v>
          </cell>
          <cell r="AR461">
            <v>0</v>
          </cell>
          <cell r="AS461">
            <v>0.6</v>
          </cell>
          <cell r="AU461">
            <v>11.36</v>
          </cell>
          <cell r="AV461">
            <v>10.82</v>
          </cell>
          <cell r="AW461">
            <v>44</v>
          </cell>
          <cell r="AX461">
            <v>4</v>
          </cell>
          <cell r="AY461">
            <v>0</v>
          </cell>
          <cell r="AZ461">
            <v>8.15</v>
          </cell>
          <cell r="BA461">
            <v>7.27</v>
          </cell>
          <cell r="BB461">
            <v>0</v>
          </cell>
          <cell r="BC461">
            <v>0.65400000000000003</v>
          </cell>
          <cell r="BD461">
            <v>5.67</v>
          </cell>
          <cell r="BE461">
            <v>1.2</v>
          </cell>
          <cell r="BF461">
            <v>4.4710000000000001</v>
          </cell>
          <cell r="BG461">
            <v>0</v>
          </cell>
          <cell r="BH461">
            <v>6.7103846201979396</v>
          </cell>
          <cell r="BI461">
            <v>4.95</v>
          </cell>
          <cell r="BK461">
            <v>2.72</v>
          </cell>
          <cell r="BL461">
            <v>4</v>
          </cell>
          <cell r="BM461">
            <v>7</v>
          </cell>
          <cell r="BN461">
            <v>6.3</v>
          </cell>
          <cell r="BO461">
            <v>15.6</v>
          </cell>
          <cell r="BP461">
            <v>49.294335702951798</v>
          </cell>
          <cell r="BQ461">
            <v>41.59</v>
          </cell>
          <cell r="BR461">
            <v>50.85</v>
          </cell>
          <cell r="BS461">
            <v>40.147113411402998</v>
          </cell>
          <cell r="BT461">
            <v>42</v>
          </cell>
          <cell r="BU461">
            <v>57.3</v>
          </cell>
          <cell r="BV461">
            <v>12.872</v>
          </cell>
          <cell r="BW461">
            <v>85.85</v>
          </cell>
          <cell r="BX461">
            <v>156.62</v>
          </cell>
          <cell r="BY461">
            <v>0.9</v>
          </cell>
          <cell r="BZ461">
            <v>0</v>
          </cell>
          <cell r="CA461">
            <v>15.1</v>
          </cell>
          <cell r="CB461">
            <v>0.5</v>
          </cell>
          <cell r="CC461">
            <v>24.7</v>
          </cell>
          <cell r="CD461">
            <v>116</v>
          </cell>
          <cell r="CE461">
            <v>8.31</v>
          </cell>
          <cell r="CF461">
            <v>44.712000000000003</v>
          </cell>
          <cell r="CG461">
            <v>18</v>
          </cell>
          <cell r="CI461">
            <v>4.08</v>
          </cell>
          <cell r="CJ461">
            <v>15.2</v>
          </cell>
          <cell r="CK461">
            <v>18.8</v>
          </cell>
          <cell r="CL461">
            <v>67.099999999999994</v>
          </cell>
          <cell r="CM461">
            <v>17.399999999999999</v>
          </cell>
          <cell r="CN461">
            <v>16.100000000000001</v>
          </cell>
          <cell r="CO461">
            <v>15.5</v>
          </cell>
          <cell r="CP461">
            <v>28.8</v>
          </cell>
          <cell r="CQ461">
            <v>90.233000000000004</v>
          </cell>
          <cell r="CR461">
            <v>48.347000000000001</v>
          </cell>
          <cell r="CS461">
            <v>9.36</v>
          </cell>
          <cell r="CT461">
            <v>0</v>
          </cell>
          <cell r="CU461">
            <v>6.66</v>
          </cell>
          <cell r="CV461">
            <v>19.399999999999999</v>
          </cell>
          <cell r="CW461">
            <v>193.62200000000001</v>
          </cell>
          <cell r="CX461">
            <v>0</v>
          </cell>
          <cell r="CY461">
            <v>1.329</v>
          </cell>
          <cell r="CZ461">
            <v>187.29300000000001</v>
          </cell>
          <cell r="DA461">
            <v>29.704000000000001</v>
          </cell>
          <cell r="DB461">
            <v>1.0820000000000001</v>
          </cell>
          <cell r="DC461">
            <v>0.434</v>
          </cell>
          <cell r="DD461">
            <v>9.99</v>
          </cell>
          <cell r="DE461">
            <v>12.369</v>
          </cell>
          <cell r="DF461">
            <v>85.408000000000001</v>
          </cell>
          <cell r="DG461">
            <v>46.713999999999999</v>
          </cell>
          <cell r="DH461">
            <v>55.418999999999997</v>
          </cell>
          <cell r="DI461">
            <v>1.125</v>
          </cell>
          <cell r="DJ461">
            <v>54.655000000000001</v>
          </cell>
          <cell r="DK461">
            <v>88.524000000000001</v>
          </cell>
          <cell r="DL461">
            <v>341.9</v>
          </cell>
          <cell r="DM461">
            <v>538.42999999999995</v>
          </cell>
          <cell r="DN461">
            <v>4.923</v>
          </cell>
          <cell r="DO461">
            <v>3.282</v>
          </cell>
          <cell r="DP461">
            <v>18.981000000000002</v>
          </cell>
          <cell r="DQ461">
            <v>0</v>
          </cell>
          <cell r="DR461">
            <v>58.009</v>
          </cell>
          <cell r="DS461">
            <v>91.206000000000003</v>
          </cell>
          <cell r="DT461">
            <v>-0.01</v>
          </cell>
          <cell r="DU461">
            <v>23.687999999999999</v>
          </cell>
          <cell r="DV461">
            <v>0.17199999999999999</v>
          </cell>
          <cell r="DW461">
            <v>12</v>
          </cell>
          <cell r="DX461">
            <v>19.4448903090592</v>
          </cell>
          <cell r="DY461">
            <v>5.97</v>
          </cell>
          <cell r="DZ461">
            <v>23.5</v>
          </cell>
          <cell r="EA461">
            <v>85</v>
          </cell>
          <cell r="EB461">
            <v>69.745952447248598</v>
          </cell>
          <cell r="EC461">
            <v>0</v>
          </cell>
          <cell r="ED461">
            <v>2.218937E-2</v>
          </cell>
          <cell r="EE461">
            <v>12.08</v>
          </cell>
          <cell r="EF461">
            <v>0</v>
          </cell>
          <cell r="EG461">
            <v>0.2</v>
          </cell>
          <cell r="EH461">
            <v>9.67</v>
          </cell>
          <cell r="EI461">
            <v>6.8</v>
          </cell>
          <cell r="EJ461">
            <v>34.83</v>
          </cell>
        </row>
        <row r="462">
          <cell r="B462">
            <v>0</v>
          </cell>
          <cell r="C462">
            <v>0</v>
          </cell>
          <cell r="D462">
            <v>0</v>
          </cell>
          <cell r="E462">
            <v>0</v>
          </cell>
          <cell r="F462">
            <v>0</v>
          </cell>
          <cell r="G462">
            <v>0</v>
          </cell>
          <cell r="H462">
            <v>0</v>
          </cell>
          <cell r="I462">
            <v>12.5</v>
          </cell>
          <cell r="J462">
            <v>0</v>
          </cell>
          <cell r="K462">
            <v>0</v>
          </cell>
          <cell r="L462">
            <v>0</v>
          </cell>
          <cell r="M462">
            <v>0</v>
          </cell>
          <cell r="N462">
            <v>18.600000000000001</v>
          </cell>
          <cell r="O462">
            <v>0</v>
          </cell>
          <cell r="P462">
            <v>0</v>
          </cell>
          <cell r="Q462">
            <v>0</v>
          </cell>
          <cell r="R462">
            <v>0</v>
          </cell>
          <cell r="S462">
            <v>0</v>
          </cell>
          <cell r="T462">
            <v>0</v>
          </cell>
          <cell r="U462">
            <v>0</v>
          </cell>
          <cell r="V462">
            <v>0</v>
          </cell>
          <cell r="W462">
            <v>1167</v>
          </cell>
          <cell r="X462">
            <v>0</v>
          </cell>
          <cell r="Y462">
            <v>12.211</v>
          </cell>
          <cell r="Z462">
            <v>1.5</v>
          </cell>
          <cell r="AA462">
            <v>0</v>
          </cell>
          <cell r="AB462">
            <v>0</v>
          </cell>
          <cell r="AC462">
            <v>0</v>
          </cell>
          <cell r="AD462">
            <v>0</v>
          </cell>
          <cell r="AE462">
            <v>14.9458995952353</v>
          </cell>
          <cell r="AF462">
            <v>0</v>
          </cell>
          <cell r="AI462">
            <v>0</v>
          </cell>
          <cell r="AJ462">
            <v>0</v>
          </cell>
          <cell r="AM462">
            <v>6</v>
          </cell>
          <cell r="AN462">
            <v>0</v>
          </cell>
          <cell r="AO462">
            <v>0</v>
          </cell>
          <cell r="AR462">
            <v>-53.2</v>
          </cell>
          <cell r="AS462">
            <v>139.19999999999999</v>
          </cell>
          <cell r="AT462">
            <v>9.8699999999999992</v>
          </cell>
          <cell r="AV462">
            <v>0</v>
          </cell>
          <cell r="AW462">
            <v>0</v>
          </cell>
          <cell r="AX462">
            <v>0</v>
          </cell>
          <cell r="AY462">
            <v>0</v>
          </cell>
          <cell r="AZ462">
            <v>39</v>
          </cell>
          <cell r="BA462">
            <v>0</v>
          </cell>
          <cell r="BB462">
            <v>3.8940000000000001</v>
          </cell>
          <cell r="BC462">
            <v>68.601312510819199</v>
          </cell>
          <cell r="BD462">
            <v>0</v>
          </cell>
          <cell r="BE462">
            <v>38.6</v>
          </cell>
          <cell r="BF462">
            <v>2.6789999999999998</v>
          </cell>
          <cell r="BG462">
            <v>4.3</v>
          </cell>
          <cell r="BH462">
            <v>0</v>
          </cell>
          <cell r="BI462">
            <v>3.59</v>
          </cell>
          <cell r="BK462">
            <v>15.05</v>
          </cell>
          <cell r="BL462">
            <v>0</v>
          </cell>
          <cell r="BM462">
            <v>0</v>
          </cell>
          <cell r="BN462">
            <v>0</v>
          </cell>
          <cell r="BO462">
            <v>0</v>
          </cell>
          <cell r="BP462">
            <v>105.791732010285</v>
          </cell>
          <cell r="BQ462">
            <v>0</v>
          </cell>
          <cell r="BR462">
            <v>27.96</v>
          </cell>
          <cell r="BS462">
            <v>2.11077432</v>
          </cell>
          <cell r="BT462">
            <v>46.4</v>
          </cell>
          <cell r="BU462">
            <v>10.24</v>
          </cell>
          <cell r="BV462">
            <v>1.3109999999999999</v>
          </cell>
          <cell r="BW462">
            <v>388.76</v>
          </cell>
          <cell r="BX462">
            <v>336.22</v>
          </cell>
          <cell r="BY462">
            <v>0</v>
          </cell>
          <cell r="BZ462">
            <v>12.5</v>
          </cell>
          <cell r="CA462">
            <v>0</v>
          </cell>
          <cell r="CB462">
            <v>0</v>
          </cell>
          <cell r="CC462">
            <v>3</v>
          </cell>
          <cell r="CD462">
            <v>585</v>
          </cell>
          <cell r="CE462">
            <v>0</v>
          </cell>
          <cell r="CF462">
            <v>4.5519999999999996</v>
          </cell>
          <cell r="CG462">
            <v>44</v>
          </cell>
          <cell r="CI462">
            <v>0</v>
          </cell>
          <cell r="CJ462">
            <v>0</v>
          </cell>
          <cell r="CK462">
            <v>0</v>
          </cell>
          <cell r="CL462">
            <v>0</v>
          </cell>
          <cell r="CM462">
            <v>33.700000000000003</v>
          </cell>
          <cell r="CN462">
            <v>0</v>
          </cell>
          <cell r="CO462">
            <v>0</v>
          </cell>
          <cell r="CP462">
            <v>12.8</v>
          </cell>
          <cell r="CQ462">
            <v>0</v>
          </cell>
          <cell r="CR462">
            <v>0</v>
          </cell>
          <cell r="CS462">
            <v>0</v>
          </cell>
          <cell r="CT462">
            <v>0</v>
          </cell>
          <cell r="CU462">
            <v>0</v>
          </cell>
          <cell r="CV462">
            <v>0</v>
          </cell>
          <cell r="CW462">
            <v>0</v>
          </cell>
          <cell r="CX462">
            <v>0</v>
          </cell>
          <cell r="CY462">
            <v>0</v>
          </cell>
          <cell r="CZ462">
            <v>0</v>
          </cell>
          <cell r="DA462">
            <v>0</v>
          </cell>
          <cell r="DB462">
            <v>0</v>
          </cell>
          <cell r="DC462">
            <v>0</v>
          </cell>
          <cell r="DD462">
            <v>0</v>
          </cell>
          <cell r="DE462">
            <v>0</v>
          </cell>
          <cell r="DF462">
            <v>0</v>
          </cell>
          <cell r="DG462">
            <v>0</v>
          </cell>
          <cell r="DH462">
            <v>0</v>
          </cell>
          <cell r="DI462">
            <v>0</v>
          </cell>
          <cell r="DJ462">
            <v>0</v>
          </cell>
          <cell r="DK462">
            <v>0</v>
          </cell>
          <cell r="DL462">
            <v>0</v>
          </cell>
          <cell r="DM462">
            <v>0</v>
          </cell>
          <cell r="DN462">
            <v>0</v>
          </cell>
          <cell r="DO462">
            <v>0</v>
          </cell>
          <cell r="DP462">
            <v>0</v>
          </cell>
          <cell r="DQ462">
            <v>0</v>
          </cell>
          <cell r="DR462">
            <v>0</v>
          </cell>
          <cell r="DS462">
            <v>0</v>
          </cell>
          <cell r="DT462">
            <v>0</v>
          </cell>
          <cell r="DU462">
            <v>0</v>
          </cell>
          <cell r="DV462">
            <v>0</v>
          </cell>
          <cell r="DW462">
            <v>1</v>
          </cell>
          <cell r="DX462">
            <v>10.595678962025801</v>
          </cell>
          <cell r="DY462">
            <v>6.2</v>
          </cell>
          <cell r="DZ462">
            <v>50.5</v>
          </cell>
          <cell r="EA462">
            <v>125.489732784437</v>
          </cell>
          <cell r="EB462">
            <v>16.641034652153301</v>
          </cell>
          <cell r="EC462">
            <v>2.5499999999999998</v>
          </cell>
          <cell r="ED462">
            <v>4.6771325712030896</v>
          </cell>
          <cell r="EE462">
            <v>0</v>
          </cell>
          <cell r="EF462">
            <v>0</v>
          </cell>
          <cell r="EG462">
            <v>10.63</v>
          </cell>
          <cell r="EH462">
            <v>45.630958704000001</v>
          </cell>
          <cell r="EI462">
            <v>0</v>
          </cell>
          <cell r="EJ462">
            <v>0</v>
          </cell>
        </row>
        <row r="463">
          <cell r="B463">
            <v>0</v>
          </cell>
          <cell r="C463">
            <v>0</v>
          </cell>
          <cell r="D463">
            <v>31</v>
          </cell>
          <cell r="E463">
            <v>0</v>
          </cell>
          <cell r="F463">
            <v>0</v>
          </cell>
          <cell r="G463">
            <v>0</v>
          </cell>
          <cell r="H463">
            <v>0</v>
          </cell>
          <cell r="I463">
            <v>0</v>
          </cell>
          <cell r="J463">
            <v>0</v>
          </cell>
          <cell r="K463">
            <v>0</v>
          </cell>
          <cell r="L463">
            <v>0</v>
          </cell>
          <cell r="M463">
            <v>2068.7199999999998</v>
          </cell>
          <cell r="N463">
            <v>0</v>
          </cell>
          <cell r="O463">
            <v>0</v>
          </cell>
          <cell r="P463">
            <v>0</v>
          </cell>
          <cell r="Q463">
            <v>0</v>
          </cell>
          <cell r="R463">
            <v>0</v>
          </cell>
          <cell r="S463">
            <v>0</v>
          </cell>
          <cell r="T463">
            <v>0</v>
          </cell>
          <cell r="U463">
            <v>0</v>
          </cell>
          <cell r="V463">
            <v>0</v>
          </cell>
          <cell r="W463">
            <v>0</v>
          </cell>
          <cell r="X463">
            <v>0</v>
          </cell>
          <cell r="Y463">
            <v>0</v>
          </cell>
          <cell r="Z463">
            <v>138.80000000000001</v>
          </cell>
          <cell r="AA463">
            <v>0</v>
          </cell>
          <cell r="AB463">
            <v>0</v>
          </cell>
          <cell r="AC463">
            <v>0</v>
          </cell>
          <cell r="AD463">
            <v>0</v>
          </cell>
          <cell r="AE463">
            <v>1.2097258418449</v>
          </cell>
          <cell r="AF463">
            <v>0</v>
          </cell>
          <cell r="AI463">
            <v>0</v>
          </cell>
          <cell r="AJ463">
            <v>0</v>
          </cell>
          <cell r="AM463">
            <v>0</v>
          </cell>
          <cell r="AN463">
            <v>0</v>
          </cell>
          <cell r="AO463">
            <v>0</v>
          </cell>
          <cell r="AR463">
            <v>0</v>
          </cell>
          <cell r="AS463">
            <v>54.3</v>
          </cell>
          <cell r="AV463">
            <v>0</v>
          </cell>
          <cell r="AW463">
            <v>0</v>
          </cell>
          <cell r="AX463">
            <v>0</v>
          </cell>
          <cell r="AY463">
            <v>78.900000000000006</v>
          </cell>
          <cell r="AZ463">
            <v>0</v>
          </cell>
          <cell r="BA463">
            <v>0</v>
          </cell>
          <cell r="BB463">
            <v>0</v>
          </cell>
          <cell r="BC463">
            <v>0</v>
          </cell>
          <cell r="BD463">
            <v>83.1</v>
          </cell>
          <cell r="BE463">
            <v>0</v>
          </cell>
          <cell r="BF463">
            <v>8.359</v>
          </cell>
          <cell r="BG463">
            <v>0</v>
          </cell>
          <cell r="BH463">
            <v>0</v>
          </cell>
          <cell r="BI463">
            <v>22.93</v>
          </cell>
          <cell r="BK463">
            <v>7.21</v>
          </cell>
          <cell r="BL463">
            <v>0</v>
          </cell>
          <cell r="BM463">
            <v>0</v>
          </cell>
          <cell r="BN463">
            <v>119.9</v>
          </cell>
          <cell r="BO463">
            <v>0</v>
          </cell>
          <cell r="BP463">
            <v>0</v>
          </cell>
          <cell r="BQ463">
            <v>0</v>
          </cell>
          <cell r="BR463">
            <v>0</v>
          </cell>
          <cell r="BS463">
            <v>0</v>
          </cell>
          <cell r="BT463">
            <v>0</v>
          </cell>
          <cell r="BU463">
            <v>0</v>
          </cell>
          <cell r="BV463">
            <v>0</v>
          </cell>
          <cell r="BW463">
            <v>0</v>
          </cell>
          <cell r="BX463">
            <v>0</v>
          </cell>
          <cell r="BY463">
            <v>0</v>
          </cell>
          <cell r="BZ463">
            <v>0</v>
          </cell>
          <cell r="CA463">
            <v>0</v>
          </cell>
          <cell r="CB463">
            <v>0</v>
          </cell>
          <cell r="CC463">
            <v>252</v>
          </cell>
          <cell r="CD463">
            <v>0</v>
          </cell>
          <cell r="CE463">
            <v>0</v>
          </cell>
          <cell r="CF463">
            <v>0</v>
          </cell>
          <cell r="CG463">
            <v>0</v>
          </cell>
          <cell r="CI463">
            <v>11.8</v>
          </cell>
          <cell r="CJ463">
            <v>2</v>
          </cell>
          <cell r="CK463">
            <v>129.30000000000001</v>
          </cell>
          <cell r="CL463">
            <v>385.5</v>
          </cell>
          <cell r="CM463">
            <v>0</v>
          </cell>
          <cell r="CN463">
            <v>0</v>
          </cell>
          <cell r="CO463">
            <v>0</v>
          </cell>
          <cell r="CP463">
            <v>0</v>
          </cell>
          <cell r="CQ463">
            <v>0</v>
          </cell>
          <cell r="CR463">
            <v>0</v>
          </cell>
          <cell r="CS463">
            <v>0</v>
          </cell>
          <cell r="CT463">
            <v>0</v>
          </cell>
          <cell r="CU463">
            <v>0</v>
          </cell>
          <cell r="CV463">
            <v>0</v>
          </cell>
          <cell r="CW463">
            <v>0</v>
          </cell>
          <cell r="CX463">
            <v>0</v>
          </cell>
          <cell r="CY463">
            <v>0</v>
          </cell>
          <cell r="CZ463">
            <v>0</v>
          </cell>
          <cell r="DA463">
            <v>0</v>
          </cell>
          <cell r="DB463">
            <v>0</v>
          </cell>
          <cell r="DC463">
            <v>0</v>
          </cell>
          <cell r="DD463">
            <v>0</v>
          </cell>
          <cell r="DE463">
            <v>0</v>
          </cell>
          <cell r="DF463">
            <v>0</v>
          </cell>
          <cell r="DG463">
            <v>0</v>
          </cell>
          <cell r="DH463">
            <v>0</v>
          </cell>
          <cell r="DI463">
            <v>0</v>
          </cell>
          <cell r="DJ463">
            <v>0</v>
          </cell>
          <cell r="DK463">
            <v>0</v>
          </cell>
          <cell r="DL463">
            <v>0</v>
          </cell>
          <cell r="DM463">
            <v>0</v>
          </cell>
          <cell r="DN463">
            <v>0</v>
          </cell>
          <cell r="DO463">
            <v>0</v>
          </cell>
          <cell r="DP463">
            <v>0</v>
          </cell>
          <cell r="DQ463">
            <v>0</v>
          </cell>
          <cell r="DR463">
            <v>0</v>
          </cell>
          <cell r="DS463">
            <v>0</v>
          </cell>
          <cell r="DT463">
            <v>0</v>
          </cell>
          <cell r="DU463">
            <v>0</v>
          </cell>
          <cell r="DV463">
            <v>0</v>
          </cell>
          <cell r="DW463">
            <v>0</v>
          </cell>
          <cell r="DX463">
            <v>0</v>
          </cell>
          <cell r="DY463">
            <v>0</v>
          </cell>
          <cell r="DZ463">
            <v>0</v>
          </cell>
          <cell r="EA463">
            <v>180.552663984849</v>
          </cell>
          <cell r="EB463">
            <v>0</v>
          </cell>
          <cell r="EC463">
            <v>0</v>
          </cell>
          <cell r="ED463">
            <v>0</v>
          </cell>
          <cell r="EE463">
            <v>0</v>
          </cell>
          <cell r="EF463">
            <v>0</v>
          </cell>
          <cell r="EG463">
            <v>0</v>
          </cell>
          <cell r="EH463">
            <v>0</v>
          </cell>
          <cell r="EI463">
            <v>0</v>
          </cell>
          <cell r="EJ463">
            <v>0</v>
          </cell>
        </row>
        <row r="464">
          <cell r="B464">
            <v>5.5</v>
          </cell>
          <cell r="C464">
            <v>10.7</v>
          </cell>
          <cell r="D464">
            <v>31</v>
          </cell>
          <cell r="E464">
            <v>1.7</v>
          </cell>
          <cell r="F464">
            <v>0</v>
          </cell>
          <cell r="G464">
            <v>6.2</v>
          </cell>
          <cell r="H464">
            <v>2.2000000000000002</v>
          </cell>
          <cell r="I464">
            <v>42.3</v>
          </cell>
          <cell r="J464">
            <v>7</v>
          </cell>
          <cell r="K464">
            <v>0</v>
          </cell>
          <cell r="L464">
            <v>5.7</v>
          </cell>
          <cell r="M464">
            <v>2086.6</v>
          </cell>
          <cell r="N464">
            <v>22</v>
          </cell>
          <cell r="O464">
            <v>2.2799999999999998</v>
          </cell>
          <cell r="P464">
            <v>0.65556199999999998</v>
          </cell>
          <cell r="Q464">
            <v>6.1</v>
          </cell>
          <cell r="R464">
            <v>0.5</v>
          </cell>
          <cell r="S464">
            <v>0</v>
          </cell>
          <cell r="T464">
            <v>1.9</v>
          </cell>
          <cell r="U464">
            <v>28.527000000000001</v>
          </cell>
          <cell r="V464">
            <v>0</v>
          </cell>
          <cell r="W464">
            <v>1168.5</v>
          </cell>
          <cell r="X464">
            <v>11.677392724400001</v>
          </cell>
          <cell r="Y464">
            <v>15.715999999999999</v>
          </cell>
          <cell r="Z464">
            <v>150.30000000000001</v>
          </cell>
          <cell r="AA464">
            <v>0</v>
          </cell>
          <cell r="AB464">
            <v>1.5</v>
          </cell>
          <cell r="AC464">
            <v>39.5</v>
          </cell>
          <cell r="AD464">
            <v>3.9</v>
          </cell>
          <cell r="AE464">
            <v>16.1556254370802</v>
          </cell>
          <cell r="AF464">
            <v>7</v>
          </cell>
          <cell r="AH464">
            <v>0</v>
          </cell>
          <cell r="AI464">
            <v>10.7</v>
          </cell>
          <cell r="AJ464">
            <v>1.6</v>
          </cell>
          <cell r="AK464">
            <v>0</v>
          </cell>
          <cell r="AL464">
            <v>0</v>
          </cell>
          <cell r="AM464">
            <v>150.19999999999999</v>
          </cell>
          <cell r="AN464">
            <v>4</v>
          </cell>
          <cell r="AO464">
            <v>0</v>
          </cell>
          <cell r="AP464">
            <v>0</v>
          </cell>
          <cell r="AQ464">
            <v>0</v>
          </cell>
          <cell r="AR464">
            <v>-53.2</v>
          </cell>
          <cell r="AS464">
            <v>194.1</v>
          </cell>
          <cell r="AT464">
            <v>9.8699999999999992</v>
          </cell>
          <cell r="AU464">
            <v>11.36</v>
          </cell>
          <cell r="AV464">
            <v>10.82</v>
          </cell>
          <cell r="AW464">
            <v>44</v>
          </cell>
          <cell r="AX464">
            <v>4</v>
          </cell>
          <cell r="AY464">
            <v>78.900000000000006</v>
          </cell>
          <cell r="AZ464">
            <v>47.15</v>
          </cell>
          <cell r="BA464">
            <v>7.27</v>
          </cell>
          <cell r="BB464">
            <v>3.8940000000000001</v>
          </cell>
          <cell r="BC464">
            <v>69.255312510819195</v>
          </cell>
          <cell r="BD464">
            <v>88.77</v>
          </cell>
          <cell r="BE464">
            <v>39.799999999999997</v>
          </cell>
          <cell r="BF464">
            <v>15.509</v>
          </cell>
          <cell r="BG464">
            <v>4.3</v>
          </cell>
          <cell r="BH464">
            <v>6.7103846201979396</v>
          </cell>
          <cell r="BI464">
            <v>31.47</v>
          </cell>
          <cell r="BK464">
            <v>24.98</v>
          </cell>
          <cell r="BL464">
            <v>4</v>
          </cell>
          <cell r="BM464">
            <v>7</v>
          </cell>
          <cell r="BN464">
            <v>126.2</v>
          </cell>
          <cell r="BO464">
            <v>15.6</v>
          </cell>
          <cell r="BP464">
            <v>155.08606771323699</v>
          </cell>
          <cell r="BQ464">
            <v>41.59</v>
          </cell>
          <cell r="BR464">
            <v>78.81</v>
          </cell>
          <cell r="BS464">
            <v>42.257887731403002</v>
          </cell>
          <cell r="BT464">
            <v>88.4</v>
          </cell>
          <cell r="BU464">
            <v>67.540000000000006</v>
          </cell>
          <cell r="BV464">
            <v>14.183</v>
          </cell>
          <cell r="BW464">
            <v>474.61</v>
          </cell>
          <cell r="BX464">
            <v>492.84</v>
          </cell>
          <cell r="BY464">
            <v>0.9</v>
          </cell>
          <cell r="BZ464">
            <v>12.5</v>
          </cell>
          <cell r="CA464">
            <v>15.1</v>
          </cell>
          <cell r="CB464">
            <v>0.5</v>
          </cell>
          <cell r="CC464">
            <v>279.7</v>
          </cell>
          <cell r="CD464">
            <v>701</v>
          </cell>
          <cell r="CE464">
            <v>8.31</v>
          </cell>
          <cell r="CF464">
            <v>49.264000000000003</v>
          </cell>
          <cell r="CG464">
            <v>62</v>
          </cell>
          <cell r="CH464">
            <v>0</v>
          </cell>
          <cell r="CI464">
            <v>15.88</v>
          </cell>
          <cell r="CJ464">
            <v>17.2</v>
          </cell>
          <cell r="CK464">
            <v>148.1</v>
          </cell>
          <cell r="CL464">
            <v>452.6</v>
          </cell>
          <cell r="CM464">
            <v>51.1</v>
          </cell>
          <cell r="CN464">
            <v>16.100000000000001</v>
          </cell>
          <cell r="CO464">
            <v>15.5</v>
          </cell>
          <cell r="CP464">
            <v>41.6</v>
          </cell>
          <cell r="CQ464">
            <v>90.233000000000004</v>
          </cell>
          <cell r="CR464">
            <v>48.347000000000001</v>
          </cell>
          <cell r="CS464">
            <v>9.36</v>
          </cell>
          <cell r="CT464">
            <v>0</v>
          </cell>
          <cell r="CU464">
            <v>6.66</v>
          </cell>
          <cell r="CV464">
            <v>19.399999999999999</v>
          </cell>
          <cell r="CW464">
            <v>193.62200000000001</v>
          </cell>
          <cell r="CX464">
            <v>0</v>
          </cell>
          <cell r="CY464">
            <v>1.329</v>
          </cell>
          <cell r="CZ464">
            <v>187.29300000000001</v>
          </cell>
          <cell r="DA464">
            <v>29.704000000000001</v>
          </cell>
          <cell r="DB464">
            <v>1.0820000000000001</v>
          </cell>
          <cell r="DC464">
            <v>0.434</v>
          </cell>
          <cell r="DD464">
            <v>9.99</v>
          </cell>
          <cell r="DE464">
            <v>12.369</v>
          </cell>
          <cell r="DF464">
            <v>85.408000000000001</v>
          </cell>
          <cell r="DG464">
            <v>46.713999999999999</v>
          </cell>
          <cell r="DH464">
            <v>55.418999999999997</v>
          </cell>
          <cell r="DI464">
            <v>1.125</v>
          </cell>
          <cell r="DJ464">
            <v>54.655000000000001</v>
          </cell>
          <cell r="DK464">
            <v>88.524000000000001</v>
          </cell>
          <cell r="DL464">
            <v>341.9</v>
          </cell>
          <cell r="DM464">
            <v>538.42999999999995</v>
          </cell>
          <cell r="DN464">
            <v>4.923</v>
          </cell>
          <cell r="DO464">
            <v>3.282</v>
          </cell>
          <cell r="DP464">
            <v>18.981000000000002</v>
          </cell>
          <cell r="DQ464">
            <v>0</v>
          </cell>
          <cell r="DR464">
            <v>58.009</v>
          </cell>
          <cell r="DS464">
            <v>91.206000000000003</v>
          </cell>
          <cell r="DT464">
            <v>-0.01</v>
          </cell>
          <cell r="DU464">
            <v>23.687999999999999</v>
          </cell>
          <cell r="DV464">
            <v>0.17199999999999999</v>
          </cell>
          <cell r="DW464">
            <v>13</v>
          </cell>
          <cell r="DX464">
            <v>30.040569271085001</v>
          </cell>
          <cell r="DY464">
            <v>12.17</v>
          </cell>
          <cell r="DZ464">
            <v>74</v>
          </cell>
          <cell r="EA464">
            <v>391.04239676928597</v>
          </cell>
          <cell r="EB464">
            <v>86.386987099401793</v>
          </cell>
          <cell r="EC464">
            <v>2.5499999999999998</v>
          </cell>
          <cell r="ED464">
            <v>4.69932194120309</v>
          </cell>
          <cell r="EE464">
            <v>12.08</v>
          </cell>
          <cell r="EF464">
            <v>0</v>
          </cell>
          <cell r="EG464">
            <v>10.83</v>
          </cell>
          <cell r="EH464">
            <v>55.300958704000003</v>
          </cell>
          <cell r="EI464">
            <v>6.8</v>
          </cell>
          <cell r="EJ464">
            <v>34.83</v>
          </cell>
        </row>
        <row r="465">
          <cell r="B465">
            <v>0</v>
          </cell>
          <cell r="C465">
            <v>22.9</v>
          </cell>
          <cell r="D465">
            <v>0</v>
          </cell>
          <cell r="E465">
            <v>22.5</v>
          </cell>
          <cell r="F465">
            <v>0</v>
          </cell>
          <cell r="G465">
            <v>6.1</v>
          </cell>
          <cell r="H465">
            <v>1.4</v>
          </cell>
          <cell r="I465">
            <v>34.6</v>
          </cell>
          <cell r="J465">
            <v>7</v>
          </cell>
          <cell r="K465">
            <v>0</v>
          </cell>
          <cell r="L465">
            <v>0</v>
          </cell>
          <cell r="M465">
            <v>0</v>
          </cell>
          <cell r="N465">
            <v>2.9</v>
          </cell>
          <cell r="O465">
            <v>2.4</v>
          </cell>
          <cell r="P465">
            <v>0.79583000000000004</v>
          </cell>
          <cell r="Q465">
            <v>5.5</v>
          </cell>
          <cell r="R465">
            <v>0</v>
          </cell>
          <cell r="S465">
            <v>0</v>
          </cell>
          <cell r="T465">
            <v>0</v>
          </cell>
          <cell r="U465">
            <v>29.195</v>
          </cell>
          <cell r="V465">
            <v>0</v>
          </cell>
          <cell r="W465">
            <v>1.5</v>
          </cell>
          <cell r="X465">
            <v>10.220000000000001</v>
          </cell>
          <cell r="Y465">
            <v>0</v>
          </cell>
          <cell r="Z465">
            <v>10</v>
          </cell>
          <cell r="AA465">
            <v>0</v>
          </cell>
          <cell r="AB465">
            <v>1.5</v>
          </cell>
          <cell r="AC465">
            <v>51.08</v>
          </cell>
          <cell r="AD465">
            <v>3.1</v>
          </cell>
          <cell r="AE465">
            <v>0</v>
          </cell>
          <cell r="AF465">
            <v>5.7</v>
          </cell>
          <cell r="AI465">
            <v>15.5</v>
          </cell>
          <cell r="AJ465">
            <v>1.6</v>
          </cell>
          <cell r="AM465">
            <v>169</v>
          </cell>
          <cell r="AN465">
            <v>1.5</v>
          </cell>
          <cell r="AO465">
            <v>0</v>
          </cell>
          <cell r="AR465">
            <v>0</v>
          </cell>
          <cell r="AS465">
            <v>0.3</v>
          </cell>
          <cell r="AU465">
            <v>46.72</v>
          </cell>
          <cell r="AV465">
            <v>13.52</v>
          </cell>
          <cell r="AW465">
            <v>50</v>
          </cell>
          <cell r="AX465">
            <v>0</v>
          </cell>
          <cell r="AY465">
            <v>0</v>
          </cell>
          <cell r="AZ465">
            <v>0</v>
          </cell>
          <cell r="BA465">
            <v>0</v>
          </cell>
          <cell r="BB465">
            <v>0</v>
          </cell>
          <cell r="BC465">
            <v>0</v>
          </cell>
          <cell r="BD465">
            <v>13.739000000000001</v>
          </cell>
          <cell r="BE465">
            <v>1.2</v>
          </cell>
          <cell r="BF465">
            <v>6.1609999999999996</v>
          </cell>
          <cell r="BG465">
            <v>0</v>
          </cell>
          <cell r="BH465">
            <v>12.395596158803899</v>
          </cell>
          <cell r="BI465">
            <v>0</v>
          </cell>
          <cell r="BK465">
            <v>0</v>
          </cell>
          <cell r="BL465">
            <v>2.5</v>
          </cell>
          <cell r="BM465">
            <v>7</v>
          </cell>
          <cell r="BN465">
            <v>11.8</v>
          </cell>
          <cell r="BO465">
            <v>19.686</v>
          </cell>
          <cell r="BP465">
            <v>0</v>
          </cell>
          <cell r="BQ465">
            <v>59</v>
          </cell>
          <cell r="BR465">
            <v>90.83</v>
          </cell>
          <cell r="BS465">
            <v>235.9</v>
          </cell>
          <cell r="BT465">
            <v>29.4</v>
          </cell>
          <cell r="BU465">
            <v>18.3</v>
          </cell>
          <cell r="BV465">
            <v>1.911</v>
          </cell>
          <cell r="BW465">
            <v>100.92</v>
          </cell>
          <cell r="BX465">
            <v>162.86000000000001</v>
          </cell>
          <cell r="BY465">
            <v>0</v>
          </cell>
          <cell r="BZ465">
            <v>0</v>
          </cell>
          <cell r="CA465">
            <v>18.100000000000001</v>
          </cell>
          <cell r="CB465">
            <v>0</v>
          </cell>
          <cell r="CC465">
            <v>40.5</v>
          </cell>
          <cell r="CD465">
            <v>233</v>
          </cell>
          <cell r="CE465">
            <v>9.4700000000000006</v>
          </cell>
          <cell r="CF465">
            <v>14.555999999999999</v>
          </cell>
          <cell r="CG465">
            <v>20.8</v>
          </cell>
          <cell r="CI465">
            <v>5.0999999999999996</v>
          </cell>
          <cell r="CJ465">
            <v>15</v>
          </cell>
          <cell r="CK465">
            <v>12</v>
          </cell>
          <cell r="CL465">
            <v>211.4</v>
          </cell>
          <cell r="CM465">
            <v>22.8</v>
          </cell>
          <cell r="CN465">
            <v>0</v>
          </cell>
          <cell r="CO465">
            <v>13.5</v>
          </cell>
          <cell r="CP465">
            <v>2.8</v>
          </cell>
          <cell r="CQ465">
            <v>131.30000000000001</v>
          </cell>
          <cell r="CR465">
            <v>57.524000000000001</v>
          </cell>
          <cell r="CS465">
            <v>44.228999999999999</v>
          </cell>
          <cell r="CT465">
            <v>4.2949999999999999</v>
          </cell>
          <cell r="CU465">
            <v>26.51</v>
          </cell>
          <cell r="CV465">
            <v>31.1</v>
          </cell>
          <cell r="CW465">
            <v>179.91</v>
          </cell>
          <cell r="CX465">
            <v>0.81299999999999994</v>
          </cell>
          <cell r="CY465">
            <v>1.492</v>
          </cell>
          <cell r="CZ465">
            <v>250.70400000000001</v>
          </cell>
          <cell r="DA465">
            <v>13.497</v>
          </cell>
          <cell r="DB465">
            <v>3.3570000000000002</v>
          </cell>
          <cell r="DC465">
            <v>1.5</v>
          </cell>
          <cell r="DD465">
            <v>24.672000000000001</v>
          </cell>
          <cell r="DE465">
            <v>41.008000000000003</v>
          </cell>
          <cell r="DF465">
            <v>177.376</v>
          </cell>
          <cell r="DG465">
            <v>85.301000000000002</v>
          </cell>
          <cell r="DH465">
            <v>52.347000000000001</v>
          </cell>
          <cell r="DI465">
            <v>0.57299999999999995</v>
          </cell>
          <cell r="DJ465">
            <v>51.4</v>
          </cell>
          <cell r="DK465">
            <v>49.93</v>
          </cell>
          <cell r="DL465">
            <v>215.72900000000001</v>
          </cell>
          <cell r="DM465">
            <v>540.00800000000004</v>
          </cell>
          <cell r="DN465">
            <v>8.8999999999999996E-2</v>
          </cell>
          <cell r="DO465">
            <v>8.0000000000000002E-3</v>
          </cell>
          <cell r="DP465">
            <v>45.726999999999997</v>
          </cell>
          <cell r="DQ465">
            <v>0</v>
          </cell>
          <cell r="DR465">
            <v>22.518000000000001</v>
          </cell>
          <cell r="DS465">
            <v>79.412000000000006</v>
          </cell>
          <cell r="DT465">
            <v>0.91100000000000003</v>
          </cell>
          <cell r="DU465">
            <v>0</v>
          </cell>
          <cell r="DV465">
            <v>0</v>
          </cell>
          <cell r="DW465">
            <v>15</v>
          </cell>
          <cell r="DX465">
            <v>43.8</v>
          </cell>
          <cell r="DY465">
            <v>0</v>
          </cell>
          <cell r="DZ465">
            <v>0</v>
          </cell>
          <cell r="EA465">
            <v>52.728999999999999</v>
          </cell>
          <cell r="EB465">
            <v>75.844790001962906</v>
          </cell>
          <cell r="EC465">
            <v>0</v>
          </cell>
          <cell r="ED465">
            <v>0</v>
          </cell>
          <cell r="EE465">
            <v>0</v>
          </cell>
          <cell r="EF465">
            <v>0</v>
          </cell>
          <cell r="EG465">
            <v>0</v>
          </cell>
          <cell r="EH465">
            <v>0.71</v>
          </cell>
          <cell r="EI465">
            <v>17.2</v>
          </cell>
          <cell r="EJ465">
            <v>55.6</v>
          </cell>
        </row>
        <row r="466">
          <cell r="B466">
            <v>0</v>
          </cell>
          <cell r="C466">
            <v>1.3</v>
          </cell>
          <cell r="D466">
            <v>0</v>
          </cell>
          <cell r="E466">
            <v>0</v>
          </cell>
          <cell r="F466">
            <v>0</v>
          </cell>
          <cell r="G466">
            <v>0</v>
          </cell>
          <cell r="H466">
            <v>5.7</v>
          </cell>
          <cell r="I466">
            <v>16.600000000000001</v>
          </cell>
          <cell r="J466">
            <v>0</v>
          </cell>
          <cell r="K466">
            <v>0</v>
          </cell>
          <cell r="L466">
            <v>0</v>
          </cell>
          <cell r="M466">
            <v>9</v>
          </cell>
          <cell r="N466">
            <v>18.399999999999999</v>
          </cell>
          <cell r="O466">
            <v>0</v>
          </cell>
          <cell r="P466">
            <v>0</v>
          </cell>
          <cell r="Q466">
            <v>0</v>
          </cell>
          <cell r="R466">
            <v>0</v>
          </cell>
          <cell r="S466">
            <v>0</v>
          </cell>
          <cell r="T466">
            <v>0</v>
          </cell>
          <cell r="U466">
            <v>0</v>
          </cell>
          <cell r="V466">
            <v>0</v>
          </cell>
          <cell r="W466">
            <v>1179</v>
          </cell>
          <cell r="X466">
            <v>0</v>
          </cell>
          <cell r="Y466">
            <v>7.2480000000000002</v>
          </cell>
          <cell r="Z466">
            <v>48.7</v>
          </cell>
          <cell r="AA466">
            <v>0</v>
          </cell>
          <cell r="AB466">
            <v>0</v>
          </cell>
          <cell r="AC466">
            <v>377.3</v>
          </cell>
          <cell r="AD466">
            <v>0</v>
          </cell>
          <cell r="AE466">
            <v>45.652186999999998</v>
          </cell>
          <cell r="AF466">
            <v>0</v>
          </cell>
          <cell r="AI466">
            <v>0</v>
          </cell>
          <cell r="AJ466">
            <v>0</v>
          </cell>
          <cell r="AM466">
            <v>6</v>
          </cell>
          <cell r="AN466">
            <v>0</v>
          </cell>
          <cell r="AO466">
            <v>0</v>
          </cell>
          <cell r="AR466">
            <v>-420.4</v>
          </cell>
          <cell r="AS466">
            <v>209</v>
          </cell>
          <cell r="AT466">
            <v>20.2</v>
          </cell>
          <cell r="AV466">
            <v>0</v>
          </cell>
          <cell r="AW466">
            <v>0</v>
          </cell>
          <cell r="AX466">
            <v>0</v>
          </cell>
          <cell r="AY466">
            <v>0</v>
          </cell>
          <cell r="AZ466">
            <v>27.6</v>
          </cell>
          <cell r="BA466">
            <v>0</v>
          </cell>
          <cell r="BB466">
            <v>0</v>
          </cell>
          <cell r="BC466">
            <v>72.554927122060306</v>
          </cell>
          <cell r="BD466">
            <v>79.016000000000005</v>
          </cell>
          <cell r="BE466">
            <v>45.6</v>
          </cell>
          <cell r="BF466">
            <v>10.95</v>
          </cell>
          <cell r="BG466">
            <v>4.7</v>
          </cell>
          <cell r="BH466">
            <v>0</v>
          </cell>
          <cell r="BI466">
            <v>9.24</v>
          </cell>
          <cell r="BK466">
            <v>18.39</v>
          </cell>
          <cell r="BL466">
            <v>0</v>
          </cell>
          <cell r="BM466">
            <v>0</v>
          </cell>
          <cell r="BN466">
            <v>0</v>
          </cell>
          <cell r="BO466">
            <v>0</v>
          </cell>
          <cell r="BP466">
            <v>103.12326462385499</v>
          </cell>
          <cell r="BQ466">
            <v>0</v>
          </cell>
          <cell r="BR466">
            <v>27.63</v>
          </cell>
          <cell r="BS466">
            <v>32.244820812595698</v>
          </cell>
          <cell r="BT466">
            <v>49.9</v>
          </cell>
          <cell r="BU466">
            <v>90.9</v>
          </cell>
          <cell r="BV466">
            <v>10.582000000000001</v>
          </cell>
          <cell r="BW466">
            <v>465.87</v>
          </cell>
          <cell r="BX466">
            <v>675.83</v>
          </cell>
          <cell r="BY466">
            <v>0</v>
          </cell>
          <cell r="BZ466">
            <v>12.5</v>
          </cell>
          <cell r="CA466">
            <v>0</v>
          </cell>
          <cell r="CB466">
            <v>0</v>
          </cell>
          <cell r="CC466">
            <v>21</v>
          </cell>
          <cell r="CD466">
            <v>512</v>
          </cell>
          <cell r="CE466">
            <v>0</v>
          </cell>
          <cell r="CF466">
            <v>55.118000000000002</v>
          </cell>
          <cell r="CG466">
            <v>46.2</v>
          </cell>
          <cell r="CI466">
            <v>12.04</v>
          </cell>
          <cell r="CJ466">
            <v>6.5</v>
          </cell>
          <cell r="CK466">
            <v>0</v>
          </cell>
          <cell r="CL466">
            <v>0.8</v>
          </cell>
          <cell r="CM466">
            <v>34.1</v>
          </cell>
          <cell r="CN466">
            <v>0</v>
          </cell>
          <cell r="CO466">
            <v>0</v>
          </cell>
          <cell r="CP466">
            <v>50</v>
          </cell>
          <cell r="CQ466">
            <v>0</v>
          </cell>
          <cell r="CR466">
            <v>0</v>
          </cell>
          <cell r="CS466">
            <v>0</v>
          </cell>
          <cell r="CT466">
            <v>0</v>
          </cell>
          <cell r="CU466">
            <v>0</v>
          </cell>
          <cell r="CV466">
            <v>0</v>
          </cell>
          <cell r="CW466">
            <v>0</v>
          </cell>
          <cell r="CX466">
            <v>0</v>
          </cell>
          <cell r="CY466">
            <v>0</v>
          </cell>
          <cell r="CZ466">
            <v>0</v>
          </cell>
          <cell r="DA466">
            <v>0</v>
          </cell>
          <cell r="DB466">
            <v>0</v>
          </cell>
          <cell r="DC466">
            <v>0</v>
          </cell>
          <cell r="DD466">
            <v>0</v>
          </cell>
          <cell r="DE466">
            <v>0</v>
          </cell>
          <cell r="DF466">
            <v>0</v>
          </cell>
          <cell r="DG466">
            <v>0</v>
          </cell>
          <cell r="DH466">
            <v>0</v>
          </cell>
          <cell r="DI466">
            <v>0</v>
          </cell>
          <cell r="DJ466">
            <v>0</v>
          </cell>
          <cell r="DK466">
            <v>0</v>
          </cell>
          <cell r="DL466">
            <v>0</v>
          </cell>
          <cell r="DM466">
            <v>0</v>
          </cell>
          <cell r="DN466">
            <v>0</v>
          </cell>
          <cell r="DO466">
            <v>0</v>
          </cell>
          <cell r="DP466">
            <v>0</v>
          </cell>
          <cell r="DQ466">
            <v>0</v>
          </cell>
          <cell r="DR466">
            <v>0</v>
          </cell>
          <cell r="DS466">
            <v>0</v>
          </cell>
          <cell r="DT466">
            <v>0</v>
          </cell>
          <cell r="DU466">
            <v>0</v>
          </cell>
          <cell r="DV466">
            <v>0</v>
          </cell>
          <cell r="DW466">
            <v>22</v>
          </cell>
          <cell r="DX466">
            <v>4.8099999999999996</v>
          </cell>
          <cell r="DY466">
            <v>2.9</v>
          </cell>
          <cell r="DZ466">
            <v>52.9</v>
          </cell>
          <cell r="EA466">
            <v>184.79163704843401</v>
          </cell>
          <cell r="EB466">
            <v>57.825427544473598</v>
          </cell>
          <cell r="EC466">
            <v>2.69</v>
          </cell>
          <cell r="ED466">
            <v>4.7871772087030902</v>
          </cell>
          <cell r="EE466">
            <v>0</v>
          </cell>
          <cell r="EF466">
            <v>0</v>
          </cell>
          <cell r="EG466">
            <v>11.81</v>
          </cell>
          <cell r="EH466">
            <v>45.94</v>
          </cell>
          <cell r="EI466">
            <v>0</v>
          </cell>
          <cell r="EJ466">
            <v>0</v>
          </cell>
        </row>
        <row r="467">
          <cell r="B467">
            <v>0</v>
          </cell>
          <cell r="C467">
            <v>0</v>
          </cell>
          <cell r="D467">
            <v>31</v>
          </cell>
          <cell r="E467">
            <v>0</v>
          </cell>
          <cell r="F467">
            <v>0</v>
          </cell>
          <cell r="G467">
            <v>0</v>
          </cell>
          <cell r="H467">
            <v>0</v>
          </cell>
          <cell r="I467">
            <v>0</v>
          </cell>
          <cell r="J467">
            <v>0</v>
          </cell>
          <cell r="K467">
            <v>0</v>
          </cell>
          <cell r="L467">
            <v>0</v>
          </cell>
          <cell r="M467">
            <v>1876.28</v>
          </cell>
          <cell r="N467">
            <v>0</v>
          </cell>
          <cell r="O467">
            <v>0</v>
          </cell>
          <cell r="P467">
            <v>0</v>
          </cell>
          <cell r="Q467">
            <v>0</v>
          </cell>
          <cell r="R467">
            <v>0</v>
          </cell>
          <cell r="S467">
            <v>0</v>
          </cell>
          <cell r="T467">
            <v>0</v>
          </cell>
          <cell r="U467">
            <v>0</v>
          </cell>
          <cell r="V467">
            <v>0</v>
          </cell>
          <cell r="W467">
            <v>0</v>
          </cell>
          <cell r="X467">
            <v>0</v>
          </cell>
          <cell r="Y467">
            <v>0</v>
          </cell>
          <cell r="Z467">
            <v>92.1</v>
          </cell>
          <cell r="AA467">
            <v>0</v>
          </cell>
          <cell r="AB467">
            <v>0</v>
          </cell>
          <cell r="AC467">
            <v>0</v>
          </cell>
          <cell r="AD467">
            <v>0</v>
          </cell>
          <cell r="AE467">
            <v>3.554341</v>
          </cell>
          <cell r="AF467">
            <v>0</v>
          </cell>
          <cell r="AI467">
            <v>0</v>
          </cell>
          <cell r="AJ467">
            <v>0</v>
          </cell>
          <cell r="AM467">
            <v>0</v>
          </cell>
          <cell r="AN467">
            <v>0</v>
          </cell>
          <cell r="AO467">
            <v>0</v>
          </cell>
          <cell r="AR467">
            <v>0</v>
          </cell>
          <cell r="AS467">
            <v>15</v>
          </cell>
          <cell r="AV467">
            <v>0</v>
          </cell>
          <cell r="AW467">
            <v>0</v>
          </cell>
          <cell r="AX467">
            <v>0</v>
          </cell>
          <cell r="AY467">
            <v>85.31</v>
          </cell>
          <cell r="AZ467">
            <v>0</v>
          </cell>
          <cell r="BA467">
            <v>0</v>
          </cell>
          <cell r="BB467">
            <v>0</v>
          </cell>
          <cell r="BC467">
            <v>0</v>
          </cell>
          <cell r="BD467">
            <v>0</v>
          </cell>
          <cell r="BE467">
            <v>0</v>
          </cell>
          <cell r="BF467">
            <v>8.827</v>
          </cell>
          <cell r="BG467">
            <v>0</v>
          </cell>
          <cell r="BH467">
            <v>0</v>
          </cell>
          <cell r="BI467">
            <v>22.32</v>
          </cell>
          <cell r="BK467">
            <v>0</v>
          </cell>
          <cell r="BL467">
            <v>0</v>
          </cell>
          <cell r="BM467">
            <v>0</v>
          </cell>
          <cell r="BN467">
            <v>113.2</v>
          </cell>
          <cell r="BO467">
            <v>0</v>
          </cell>
          <cell r="BP467">
            <v>0</v>
          </cell>
          <cell r="BQ467">
            <v>0</v>
          </cell>
          <cell r="BR467">
            <v>0</v>
          </cell>
          <cell r="BS467">
            <v>0</v>
          </cell>
          <cell r="BT467">
            <v>0</v>
          </cell>
          <cell r="BU467">
            <v>0</v>
          </cell>
          <cell r="BV467">
            <v>0</v>
          </cell>
          <cell r="BW467">
            <v>0</v>
          </cell>
          <cell r="BX467">
            <v>0</v>
          </cell>
          <cell r="BY467">
            <v>0</v>
          </cell>
          <cell r="BZ467">
            <v>0</v>
          </cell>
          <cell r="CA467">
            <v>0</v>
          </cell>
          <cell r="CB467">
            <v>0</v>
          </cell>
          <cell r="CC467">
            <v>240</v>
          </cell>
          <cell r="CD467">
            <v>0</v>
          </cell>
          <cell r="CE467">
            <v>0</v>
          </cell>
          <cell r="CF467">
            <v>0</v>
          </cell>
          <cell r="CG467">
            <v>0</v>
          </cell>
          <cell r="CI467">
            <v>0</v>
          </cell>
          <cell r="CJ467">
            <v>1</v>
          </cell>
          <cell r="CK467">
            <v>101.5</v>
          </cell>
          <cell r="CL467">
            <v>382.8</v>
          </cell>
          <cell r="CM467">
            <v>0</v>
          </cell>
          <cell r="CN467">
            <v>0</v>
          </cell>
          <cell r="CO467">
            <v>0</v>
          </cell>
          <cell r="CP467">
            <v>0</v>
          </cell>
          <cell r="CQ467">
            <v>0</v>
          </cell>
          <cell r="CR467">
            <v>0</v>
          </cell>
          <cell r="CS467">
            <v>0</v>
          </cell>
          <cell r="CT467">
            <v>0</v>
          </cell>
          <cell r="CU467">
            <v>0</v>
          </cell>
          <cell r="CV467">
            <v>0</v>
          </cell>
          <cell r="CW467">
            <v>0</v>
          </cell>
          <cell r="CX467">
            <v>0</v>
          </cell>
          <cell r="CY467">
            <v>0</v>
          </cell>
          <cell r="CZ467">
            <v>0</v>
          </cell>
          <cell r="DA467">
            <v>0</v>
          </cell>
          <cell r="DB467">
            <v>0</v>
          </cell>
          <cell r="DC467">
            <v>0</v>
          </cell>
          <cell r="DD467">
            <v>0</v>
          </cell>
          <cell r="DE467">
            <v>0</v>
          </cell>
          <cell r="DF467">
            <v>0</v>
          </cell>
          <cell r="DG467">
            <v>0</v>
          </cell>
          <cell r="DH467">
            <v>0</v>
          </cell>
          <cell r="DI467">
            <v>0</v>
          </cell>
          <cell r="DJ467">
            <v>0</v>
          </cell>
          <cell r="DK467">
            <v>0</v>
          </cell>
          <cell r="DL467">
            <v>0</v>
          </cell>
          <cell r="DM467">
            <v>0</v>
          </cell>
          <cell r="DN467">
            <v>0</v>
          </cell>
          <cell r="DO467">
            <v>0</v>
          </cell>
          <cell r="DP467">
            <v>0</v>
          </cell>
          <cell r="DQ467">
            <v>0</v>
          </cell>
          <cell r="DR467">
            <v>0</v>
          </cell>
          <cell r="DS467">
            <v>0</v>
          </cell>
          <cell r="DT467">
            <v>0</v>
          </cell>
          <cell r="DU467">
            <v>0</v>
          </cell>
          <cell r="DV467">
            <v>0</v>
          </cell>
          <cell r="DW467">
            <v>0</v>
          </cell>
          <cell r="DX467">
            <v>0</v>
          </cell>
          <cell r="DY467">
            <v>0</v>
          </cell>
          <cell r="DZ467">
            <v>0</v>
          </cell>
          <cell r="EA467">
            <v>115.712875082049</v>
          </cell>
          <cell r="EB467">
            <v>0</v>
          </cell>
          <cell r="EC467">
            <v>0</v>
          </cell>
          <cell r="ED467">
            <v>0</v>
          </cell>
          <cell r="EE467">
            <v>0</v>
          </cell>
          <cell r="EF467">
            <v>0</v>
          </cell>
          <cell r="EG467">
            <v>0</v>
          </cell>
          <cell r="EH467">
            <v>0</v>
          </cell>
          <cell r="EI467">
            <v>0</v>
          </cell>
          <cell r="EJ467">
            <v>0</v>
          </cell>
        </row>
        <row r="468">
          <cell r="B468">
            <v>0</v>
          </cell>
          <cell r="C468">
            <v>24.2</v>
          </cell>
          <cell r="D468">
            <v>31</v>
          </cell>
          <cell r="E468">
            <v>22.5</v>
          </cell>
          <cell r="F468">
            <v>0</v>
          </cell>
          <cell r="G468">
            <v>6.1</v>
          </cell>
          <cell r="H468">
            <v>7.1</v>
          </cell>
          <cell r="I468">
            <v>51.2</v>
          </cell>
          <cell r="J468">
            <v>7</v>
          </cell>
          <cell r="K468">
            <v>0</v>
          </cell>
          <cell r="L468">
            <v>0</v>
          </cell>
          <cell r="M468">
            <v>1885.28</v>
          </cell>
          <cell r="N468">
            <v>21.3</v>
          </cell>
          <cell r="O468">
            <v>2.4</v>
          </cell>
          <cell r="P468">
            <v>0.79583000000000004</v>
          </cell>
          <cell r="Q468">
            <v>5.5</v>
          </cell>
          <cell r="R468">
            <v>0</v>
          </cell>
          <cell r="S468">
            <v>0</v>
          </cell>
          <cell r="T468">
            <v>0</v>
          </cell>
          <cell r="U468">
            <v>29.195</v>
          </cell>
          <cell r="V468">
            <v>0</v>
          </cell>
          <cell r="W468">
            <v>1180.5</v>
          </cell>
          <cell r="X468">
            <v>10.220000000000001</v>
          </cell>
          <cell r="Y468">
            <v>7.2480000000000002</v>
          </cell>
          <cell r="Z468">
            <v>150.80000000000001</v>
          </cell>
          <cell r="AA468">
            <v>0</v>
          </cell>
          <cell r="AB468">
            <v>1.5</v>
          </cell>
          <cell r="AC468">
            <v>428.38</v>
          </cell>
          <cell r="AD468">
            <v>3.1</v>
          </cell>
          <cell r="AE468">
            <v>49.206527999999999</v>
          </cell>
          <cell r="AF468">
            <v>5.7</v>
          </cell>
          <cell r="AH468">
            <v>0</v>
          </cell>
          <cell r="AI468">
            <v>15.5</v>
          </cell>
          <cell r="AJ468">
            <v>1.6</v>
          </cell>
          <cell r="AK468">
            <v>0</v>
          </cell>
          <cell r="AL468">
            <v>0</v>
          </cell>
          <cell r="AM468">
            <v>175</v>
          </cell>
          <cell r="AN468">
            <v>1.5</v>
          </cell>
          <cell r="AO468">
            <v>0</v>
          </cell>
          <cell r="AP468">
            <v>0</v>
          </cell>
          <cell r="AQ468">
            <v>0</v>
          </cell>
          <cell r="AR468">
            <v>-420.4</v>
          </cell>
          <cell r="AS468">
            <v>224.3</v>
          </cell>
          <cell r="AT468">
            <v>20.2</v>
          </cell>
          <cell r="AU468">
            <v>46.72</v>
          </cell>
          <cell r="AV468">
            <v>13.52</v>
          </cell>
          <cell r="AW468">
            <v>50</v>
          </cell>
          <cell r="AX468">
            <v>0</v>
          </cell>
          <cell r="AY468">
            <v>85.31</v>
          </cell>
          <cell r="AZ468">
            <v>27.6</v>
          </cell>
          <cell r="BA468">
            <v>0</v>
          </cell>
          <cell r="BB468">
            <v>0</v>
          </cell>
          <cell r="BC468">
            <v>72.554927122060306</v>
          </cell>
          <cell r="BD468">
            <v>92.754999999999995</v>
          </cell>
          <cell r="BE468">
            <v>46.8</v>
          </cell>
          <cell r="BF468">
            <v>25.937999999999999</v>
          </cell>
          <cell r="BG468">
            <v>4.7</v>
          </cell>
          <cell r="BH468">
            <v>12.395596158803899</v>
          </cell>
          <cell r="BI468">
            <v>31.56</v>
          </cell>
          <cell r="BK468">
            <v>18.39</v>
          </cell>
          <cell r="BL468">
            <v>2.5</v>
          </cell>
          <cell r="BM468">
            <v>7</v>
          </cell>
          <cell r="BN468">
            <v>125</v>
          </cell>
          <cell r="BO468">
            <v>19.686</v>
          </cell>
          <cell r="BP468">
            <v>103.12326462385499</v>
          </cell>
          <cell r="BQ468">
            <v>59</v>
          </cell>
          <cell r="BR468">
            <v>118.46</v>
          </cell>
          <cell r="BS468">
            <v>268.14482081259598</v>
          </cell>
          <cell r="BT468">
            <v>79.3</v>
          </cell>
          <cell r="BU468">
            <v>109.2</v>
          </cell>
          <cell r="BV468">
            <v>12.493</v>
          </cell>
          <cell r="BW468">
            <v>566.79</v>
          </cell>
          <cell r="BX468">
            <v>838.69</v>
          </cell>
          <cell r="BY468">
            <v>0</v>
          </cell>
          <cell r="BZ468">
            <v>12.5</v>
          </cell>
          <cell r="CA468">
            <v>18.100000000000001</v>
          </cell>
          <cell r="CB468">
            <v>0</v>
          </cell>
          <cell r="CC468">
            <v>301.5</v>
          </cell>
          <cell r="CD468">
            <v>745</v>
          </cell>
          <cell r="CE468">
            <v>9.4700000000000006</v>
          </cell>
          <cell r="CF468">
            <v>69.674000000000007</v>
          </cell>
          <cell r="CG468">
            <v>67</v>
          </cell>
          <cell r="CH468">
            <v>0</v>
          </cell>
          <cell r="CI468">
            <v>17.14</v>
          </cell>
          <cell r="CJ468">
            <v>22.5</v>
          </cell>
          <cell r="CK468">
            <v>113.5</v>
          </cell>
          <cell r="CL468">
            <v>595</v>
          </cell>
          <cell r="CM468">
            <v>56.9</v>
          </cell>
          <cell r="CN468">
            <v>0</v>
          </cell>
          <cell r="CO468">
            <v>13.5</v>
          </cell>
          <cell r="CP468">
            <v>52.8</v>
          </cell>
          <cell r="CQ468">
            <v>131.30000000000001</v>
          </cell>
          <cell r="CR468">
            <v>57.524000000000001</v>
          </cell>
          <cell r="CS468">
            <v>44.228999999999999</v>
          </cell>
          <cell r="CT468">
            <v>4.2949999999999999</v>
          </cell>
          <cell r="CU468">
            <v>26.51</v>
          </cell>
          <cell r="CV468">
            <v>31.1</v>
          </cell>
          <cell r="CW468">
            <v>179.91</v>
          </cell>
          <cell r="CX468">
            <v>0.81299999999999994</v>
          </cell>
          <cell r="CY468">
            <v>1.492</v>
          </cell>
          <cell r="CZ468">
            <v>250.70400000000001</v>
          </cell>
          <cell r="DA468">
            <v>13.497</v>
          </cell>
          <cell r="DB468">
            <v>3.3570000000000002</v>
          </cell>
          <cell r="DC468">
            <v>1.5</v>
          </cell>
          <cell r="DD468">
            <v>24.672000000000001</v>
          </cell>
          <cell r="DE468">
            <v>41.008000000000003</v>
          </cell>
          <cell r="DF468">
            <v>177.376</v>
          </cell>
          <cell r="DG468">
            <v>85.301000000000002</v>
          </cell>
          <cell r="DH468">
            <v>52.347000000000001</v>
          </cell>
          <cell r="DI468">
            <v>0.57299999999999995</v>
          </cell>
          <cell r="DJ468">
            <v>51.4</v>
          </cell>
          <cell r="DK468">
            <v>49.93</v>
          </cell>
          <cell r="DL468">
            <v>215.72900000000001</v>
          </cell>
          <cell r="DM468">
            <v>540.00800000000004</v>
          </cell>
          <cell r="DN468">
            <v>8.8999999999999996E-2</v>
          </cell>
          <cell r="DO468">
            <v>8.0000000000000002E-3</v>
          </cell>
          <cell r="DP468">
            <v>45.726999999999997</v>
          </cell>
          <cell r="DQ468">
            <v>0</v>
          </cell>
          <cell r="DR468">
            <v>22.518000000000001</v>
          </cell>
          <cell r="DS468">
            <v>79.412000000000006</v>
          </cell>
          <cell r="DT468">
            <v>0.91100000000000003</v>
          </cell>
          <cell r="DU468">
            <v>0</v>
          </cell>
          <cell r="DV468">
            <v>0</v>
          </cell>
          <cell r="DW468">
            <v>37</v>
          </cell>
          <cell r="DX468">
            <v>48.61</v>
          </cell>
          <cell r="DY468">
            <v>2.9</v>
          </cell>
          <cell r="DZ468">
            <v>52.9</v>
          </cell>
          <cell r="EA468">
            <v>353.23351213048301</v>
          </cell>
          <cell r="EB468">
            <v>133.67021754643699</v>
          </cell>
          <cell r="EC468">
            <v>2.69</v>
          </cell>
          <cell r="ED468">
            <v>4.7871772087030902</v>
          </cell>
          <cell r="EE468">
            <v>0</v>
          </cell>
          <cell r="EF468">
            <v>0</v>
          </cell>
          <cell r="EG468">
            <v>11.81</v>
          </cell>
          <cell r="EH468">
            <v>46.65</v>
          </cell>
          <cell r="EI468">
            <v>17.2</v>
          </cell>
          <cell r="EJ468">
            <v>55.6</v>
          </cell>
        </row>
        <row r="469">
          <cell r="B469">
            <v>0</v>
          </cell>
          <cell r="C469">
            <v>18.399999999999999</v>
          </cell>
          <cell r="D469">
            <v>0</v>
          </cell>
          <cell r="E469">
            <v>22.5</v>
          </cell>
          <cell r="F469">
            <v>0</v>
          </cell>
          <cell r="G469">
            <v>6.1</v>
          </cell>
          <cell r="H469">
            <v>1.4</v>
          </cell>
          <cell r="I469">
            <v>35.85</v>
          </cell>
          <cell r="J469">
            <v>7</v>
          </cell>
          <cell r="K469">
            <v>0</v>
          </cell>
          <cell r="L469">
            <v>0</v>
          </cell>
          <cell r="M469">
            <v>0</v>
          </cell>
          <cell r="N469">
            <v>0.9</v>
          </cell>
          <cell r="O469">
            <v>2.4</v>
          </cell>
          <cell r="P469">
            <v>0.79583000000000004</v>
          </cell>
          <cell r="Q469">
            <v>5.5</v>
          </cell>
          <cell r="R469">
            <v>0</v>
          </cell>
          <cell r="S469">
            <v>0</v>
          </cell>
          <cell r="T469">
            <v>0</v>
          </cell>
          <cell r="U469">
            <v>29.195</v>
          </cell>
          <cell r="V469">
            <v>0</v>
          </cell>
          <cell r="W469">
            <v>1.5</v>
          </cell>
          <cell r="X469">
            <v>7.37730467</v>
          </cell>
          <cell r="Y469">
            <v>0</v>
          </cell>
          <cell r="Z469">
            <v>10</v>
          </cell>
          <cell r="AA469">
            <v>0</v>
          </cell>
          <cell r="AB469">
            <v>1.5</v>
          </cell>
          <cell r="AC469">
            <v>52.48</v>
          </cell>
          <cell r="AD469">
            <v>3.4</v>
          </cell>
          <cell r="AE469">
            <v>0</v>
          </cell>
          <cell r="AF469">
            <v>6.2</v>
          </cell>
          <cell r="AI469">
            <v>15.5</v>
          </cell>
          <cell r="AJ469">
            <v>1.6</v>
          </cell>
          <cell r="AM469">
            <v>169</v>
          </cell>
          <cell r="AN469">
            <v>0</v>
          </cell>
          <cell r="AO469">
            <v>0</v>
          </cell>
          <cell r="AR469">
            <v>0</v>
          </cell>
          <cell r="AS469">
            <v>0.6</v>
          </cell>
          <cell r="AU469">
            <v>46.72</v>
          </cell>
          <cell r="AV469">
            <v>12.1</v>
          </cell>
          <cell r="AW469">
            <v>45.9</v>
          </cell>
          <cell r="AX469">
            <v>0</v>
          </cell>
          <cell r="AY469">
            <v>0</v>
          </cell>
          <cell r="AZ469">
            <v>9.83</v>
          </cell>
          <cell r="BA469">
            <v>9.2799999999999994</v>
          </cell>
          <cell r="BB469">
            <v>0</v>
          </cell>
          <cell r="BC469">
            <v>0</v>
          </cell>
          <cell r="BD469">
            <v>5.43</v>
          </cell>
          <cell r="BE469">
            <v>1.2</v>
          </cell>
          <cell r="BF469">
            <v>6.1609999999999996</v>
          </cell>
          <cell r="BG469">
            <v>0</v>
          </cell>
          <cell r="BH469">
            <v>12.405596158803901</v>
          </cell>
          <cell r="BI469">
            <v>4.05</v>
          </cell>
          <cell r="BK469">
            <v>0</v>
          </cell>
          <cell r="BL469">
            <v>2.5</v>
          </cell>
          <cell r="BM469">
            <v>7</v>
          </cell>
          <cell r="BN469">
            <v>6.6</v>
          </cell>
          <cell r="BO469">
            <v>19.686</v>
          </cell>
          <cell r="BP469">
            <v>0</v>
          </cell>
          <cell r="BQ469">
            <v>41.82</v>
          </cell>
          <cell r="BR469">
            <v>90.83</v>
          </cell>
          <cell r="BS469">
            <v>235.77136414112499</v>
          </cell>
          <cell r="BT469">
            <v>39</v>
          </cell>
          <cell r="BU469">
            <v>31.28</v>
          </cell>
          <cell r="BV469">
            <v>1.5369999999999999</v>
          </cell>
          <cell r="BW469">
            <v>95.03</v>
          </cell>
          <cell r="BX469">
            <v>180.54</v>
          </cell>
          <cell r="BY469">
            <v>0</v>
          </cell>
          <cell r="BZ469">
            <v>0</v>
          </cell>
          <cell r="CA469">
            <v>18.100000000000001</v>
          </cell>
          <cell r="CB469">
            <v>0</v>
          </cell>
          <cell r="CC469">
            <v>25.7</v>
          </cell>
          <cell r="CD469">
            <v>233</v>
          </cell>
          <cell r="CE469">
            <v>9.83</v>
          </cell>
          <cell r="CF469">
            <v>14.555999999999999</v>
          </cell>
          <cell r="CG469">
            <v>20.8</v>
          </cell>
          <cell r="CI469">
            <v>5.0999999999999996</v>
          </cell>
          <cell r="CJ469">
            <v>15</v>
          </cell>
          <cell r="CK469">
            <v>14.5</v>
          </cell>
          <cell r="CL469">
            <v>211.4</v>
          </cell>
          <cell r="CM469">
            <v>22.8</v>
          </cell>
          <cell r="CN469">
            <v>5</v>
          </cell>
          <cell r="CO469">
            <v>13.5</v>
          </cell>
          <cell r="CP469">
            <v>4</v>
          </cell>
          <cell r="CQ469">
            <v>111.718</v>
          </cell>
          <cell r="CR469">
            <v>59.996000000000002</v>
          </cell>
          <cell r="CS469">
            <v>44.228999999999999</v>
          </cell>
          <cell r="CT469">
            <v>4.2949999999999999</v>
          </cell>
          <cell r="CU469">
            <v>26.51</v>
          </cell>
          <cell r="CV469">
            <v>32.700000000000003</v>
          </cell>
          <cell r="CW469">
            <v>197.042</v>
          </cell>
          <cell r="CX469">
            <v>0.81299999999999994</v>
          </cell>
          <cell r="CY469">
            <v>1.492</v>
          </cell>
          <cell r="CZ469">
            <v>209.369</v>
          </cell>
          <cell r="DA469">
            <v>13.497</v>
          </cell>
          <cell r="DB469">
            <v>2.4990000000000001</v>
          </cell>
          <cell r="DC469">
            <v>2.7E-2</v>
          </cell>
          <cell r="DD469">
            <v>5.76</v>
          </cell>
          <cell r="DE469">
            <v>32.392000000000003</v>
          </cell>
          <cell r="DF469">
            <v>177.376</v>
          </cell>
          <cell r="DG469">
            <v>67.596000000000004</v>
          </cell>
          <cell r="DH469">
            <v>49.965000000000003</v>
          </cell>
          <cell r="DI469">
            <v>0.57299999999999995</v>
          </cell>
          <cell r="DJ469">
            <v>51.031999999999996</v>
          </cell>
          <cell r="DK469">
            <v>47.030999999999999</v>
          </cell>
          <cell r="DL469">
            <v>223.72900000000001</v>
          </cell>
          <cell r="DM469">
            <v>540.00800000000004</v>
          </cell>
          <cell r="DN469">
            <v>8.8999999999999996E-2</v>
          </cell>
          <cell r="DO469">
            <v>8.0000000000000002E-3</v>
          </cell>
          <cell r="DP469">
            <v>46.591999999999999</v>
          </cell>
          <cell r="DQ469">
            <v>0</v>
          </cell>
          <cell r="DR469">
            <v>61.962000000000003</v>
          </cell>
          <cell r="DS469">
            <v>79.412000000000006</v>
          </cell>
          <cell r="DT469">
            <v>0.91100000000000003</v>
          </cell>
          <cell r="DU469">
            <v>0</v>
          </cell>
          <cell r="DV469">
            <v>0</v>
          </cell>
          <cell r="DW469">
            <v>15</v>
          </cell>
          <cell r="DX469">
            <v>31.8355468119201</v>
          </cell>
          <cell r="DY469">
            <v>0</v>
          </cell>
          <cell r="DZ469">
            <v>22.6</v>
          </cell>
          <cell r="EA469">
            <v>52.728999999999999</v>
          </cell>
          <cell r="EB469">
            <v>77.4440203069463</v>
          </cell>
          <cell r="EC469">
            <v>0</v>
          </cell>
          <cell r="ED469">
            <v>0</v>
          </cell>
          <cell r="EE469">
            <v>0.62</v>
          </cell>
          <cell r="EF469">
            <v>0</v>
          </cell>
          <cell r="EG469">
            <v>0</v>
          </cell>
          <cell r="EH469">
            <v>0</v>
          </cell>
          <cell r="EI469">
            <v>17.2</v>
          </cell>
          <cell r="EJ469">
            <v>55.6</v>
          </cell>
        </row>
        <row r="470">
          <cell r="B470">
            <v>0</v>
          </cell>
          <cell r="C470">
            <v>1.3</v>
          </cell>
          <cell r="D470">
            <v>0</v>
          </cell>
          <cell r="E470">
            <v>0</v>
          </cell>
          <cell r="F470">
            <v>0</v>
          </cell>
          <cell r="G470">
            <v>0</v>
          </cell>
          <cell r="H470">
            <v>5.7</v>
          </cell>
          <cell r="I470">
            <v>16.399999999999999</v>
          </cell>
          <cell r="J470">
            <v>0</v>
          </cell>
          <cell r="K470">
            <v>0</v>
          </cell>
          <cell r="L470">
            <v>0</v>
          </cell>
          <cell r="M470">
            <v>9</v>
          </cell>
          <cell r="N470">
            <v>16.5</v>
          </cell>
          <cell r="O470">
            <v>0</v>
          </cell>
          <cell r="P470">
            <v>0</v>
          </cell>
          <cell r="Q470">
            <v>0</v>
          </cell>
          <cell r="R470">
            <v>0</v>
          </cell>
          <cell r="S470">
            <v>0</v>
          </cell>
          <cell r="T470">
            <v>0</v>
          </cell>
          <cell r="U470">
            <v>0</v>
          </cell>
          <cell r="V470">
            <v>0</v>
          </cell>
          <cell r="W470">
            <v>1179</v>
          </cell>
          <cell r="X470">
            <v>0</v>
          </cell>
          <cell r="Y470">
            <v>6.9589999999999996</v>
          </cell>
          <cell r="Z470">
            <v>48.7</v>
          </cell>
          <cell r="AA470">
            <v>0</v>
          </cell>
          <cell r="AB470">
            <v>0</v>
          </cell>
          <cell r="AC470">
            <v>377.3</v>
          </cell>
          <cell r="AD470">
            <v>0</v>
          </cell>
          <cell r="AE470">
            <v>43.221450653882101</v>
          </cell>
          <cell r="AF470">
            <v>0</v>
          </cell>
          <cell r="AI470">
            <v>0</v>
          </cell>
          <cell r="AJ470">
            <v>0</v>
          </cell>
          <cell r="AM470">
            <v>6</v>
          </cell>
          <cell r="AN470">
            <v>0</v>
          </cell>
          <cell r="AO470">
            <v>0</v>
          </cell>
          <cell r="AR470">
            <v>-393.1</v>
          </cell>
          <cell r="AS470">
            <v>198.8</v>
          </cell>
          <cell r="AT470">
            <v>9.8699999999999992</v>
          </cell>
          <cell r="AV470">
            <v>0</v>
          </cell>
          <cell r="AW470">
            <v>0</v>
          </cell>
          <cell r="AX470">
            <v>0</v>
          </cell>
          <cell r="AY470">
            <v>0</v>
          </cell>
          <cell r="AZ470">
            <v>22.66</v>
          </cell>
          <cell r="BA470">
            <v>0</v>
          </cell>
          <cell r="BB470">
            <v>0</v>
          </cell>
          <cell r="BC470">
            <v>71.501408597208794</v>
          </cell>
          <cell r="BD470">
            <v>79.02</v>
          </cell>
          <cell r="BE470">
            <v>45.6</v>
          </cell>
          <cell r="BF470">
            <v>10.95</v>
          </cell>
          <cell r="BG470">
            <v>4.7</v>
          </cell>
          <cell r="BH470">
            <v>0</v>
          </cell>
          <cell r="BI470">
            <v>5.13</v>
          </cell>
          <cell r="BK470">
            <v>17.260000000000002</v>
          </cell>
          <cell r="BL470">
            <v>0</v>
          </cell>
          <cell r="BM470">
            <v>0</v>
          </cell>
          <cell r="BN470">
            <v>0</v>
          </cell>
          <cell r="BO470">
            <v>0</v>
          </cell>
          <cell r="BP470">
            <v>103.12326462385499</v>
          </cell>
          <cell r="BQ470">
            <v>0</v>
          </cell>
          <cell r="BR470">
            <v>27.63</v>
          </cell>
          <cell r="BS470">
            <v>32.244820812595698</v>
          </cell>
          <cell r="BT470">
            <v>47.1</v>
          </cell>
          <cell r="BU470">
            <v>63.88</v>
          </cell>
          <cell r="BV470">
            <v>9.1890000000000001</v>
          </cell>
          <cell r="BW470">
            <v>409.87</v>
          </cell>
          <cell r="BX470">
            <v>645.37</v>
          </cell>
          <cell r="BY470">
            <v>0</v>
          </cell>
          <cell r="BZ470">
            <v>12.5</v>
          </cell>
          <cell r="CA470">
            <v>0</v>
          </cell>
          <cell r="CB470">
            <v>0</v>
          </cell>
          <cell r="CC470">
            <v>21</v>
          </cell>
          <cell r="CD470">
            <v>512</v>
          </cell>
          <cell r="CE470">
            <v>0</v>
          </cell>
          <cell r="CF470">
            <v>55.118000000000002</v>
          </cell>
          <cell r="CG470">
            <v>46.2</v>
          </cell>
          <cell r="CI470">
            <v>12.04</v>
          </cell>
          <cell r="CJ470">
            <v>6.5</v>
          </cell>
          <cell r="CK470">
            <v>0</v>
          </cell>
          <cell r="CL470">
            <v>0.8</v>
          </cell>
          <cell r="CM470">
            <v>34.1</v>
          </cell>
          <cell r="CN470">
            <v>0</v>
          </cell>
          <cell r="CO470">
            <v>0</v>
          </cell>
          <cell r="CP470">
            <v>50</v>
          </cell>
          <cell r="CQ470">
            <v>0</v>
          </cell>
          <cell r="CR470">
            <v>0</v>
          </cell>
          <cell r="CS470">
            <v>0</v>
          </cell>
          <cell r="CT470">
            <v>0</v>
          </cell>
          <cell r="CU470">
            <v>0</v>
          </cell>
          <cell r="CV470">
            <v>0</v>
          </cell>
          <cell r="CW470">
            <v>0</v>
          </cell>
          <cell r="CX470">
            <v>0</v>
          </cell>
          <cell r="CY470">
            <v>0</v>
          </cell>
          <cell r="CZ470">
            <v>0</v>
          </cell>
          <cell r="DA470">
            <v>0</v>
          </cell>
          <cell r="DB470">
            <v>0</v>
          </cell>
          <cell r="DC470">
            <v>0</v>
          </cell>
          <cell r="DD470">
            <v>0</v>
          </cell>
          <cell r="DE470">
            <v>0</v>
          </cell>
          <cell r="DF470">
            <v>0</v>
          </cell>
          <cell r="DG470">
            <v>0</v>
          </cell>
          <cell r="DH470">
            <v>0</v>
          </cell>
          <cell r="DI470">
            <v>0</v>
          </cell>
          <cell r="DJ470">
            <v>0</v>
          </cell>
          <cell r="DK470">
            <v>0</v>
          </cell>
          <cell r="DL470">
            <v>0</v>
          </cell>
          <cell r="DM470">
            <v>0</v>
          </cell>
          <cell r="DN470">
            <v>0</v>
          </cell>
          <cell r="DO470">
            <v>0</v>
          </cell>
          <cell r="DP470">
            <v>0</v>
          </cell>
          <cell r="DQ470">
            <v>0</v>
          </cell>
          <cell r="DR470">
            <v>0</v>
          </cell>
          <cell r="DS470">
            <v>0</v>
          </cell>
          <cell r="DT470">
            <v>0</v>
          </cell>
          <cell r="DU470">
            <v>0</v>
          </cell>
          <cell r="DV470">
            <v>0</v>
          </cell>
          <cell r="DW470">
            <v>22</v>
          </cell>
          <cell r="DX470">
            <v>12.156179009419899</v>
          </cell>
          <cell r="DY470">
            <v>3.04</v>
          </cell>
          <cell r="DZ470">
            <v>52.3</v>
          </cell>
          <cell r="EA470">
            <v>184.79163704843401</v>
          </cell>
          <cell r="EB470">
            <v>55.555280639424403</v>
          </cell>
          <cell r="EC470">
            <v>2.5499999999999998</v>
          </cell>
          <cell r="ED470">
            <v>4.7871772087030902</v>
          </cell>
          <cell r="EE470">
            <v>0</v>
          </cell>
          <cell r="EF470">
            <v>0</v>
          </cell>
          <cell r="EG470">
            <v>11.81</v>
          </cell>
          <cell r="EH470">
            <v>43.8622005</v>
          </cell>
          <cell r="EI470">
            <v>0</v>
          </cell>
          <cell r="EJ470">
            <v>0</v>
          </cell>
        </row>
        <row r="471">
          <cell r="B471">
            <v>0</v>
          </cell>
          <cell r="C471">
            <v>0</v>
          </cell>
          <cell r="D471">
            <v>31</v>
          </cell>
          <cell r="E471">
            <v>0</v>
          </cell>
          <cell r="F471">
            <v>0</v>
          </cell>
          <cell r="G471">
            <v>0</v>
          </cell>
          <cell r="H471">
            <v>0</v>
          </cell>
          <cell r="I471">
            <v>0</v>
          </cell>
          <cell r="J471">
            <v>0</v>
          </cell>
          <cell r="K471">
            <v>0</v>
          </cell>
          <cell r="L471">
            <v>0</v>
          </cell>
          <cell r="M471">
            <v>1876.28</v>
          </cell>
          <cell r="N471">
            <v>0</v>
          </cell>
          <cell r="O471">
            <v>0</v>
          </cell>
          <cell r="P471">
            <v>0</v>
          </cell>
          <cell r="Q471">
            <v>0</v>
          </cell>
          <cell r="R471">
            <v>0</v>
          </cell>
          <cell r="S471">
            <v>0</v>
          </cell>
          <cell r="T471">
            <v>0</v>
          </cell>
          <cell r="U471">
            <v>0</v>
          </cell>
          <cell r="V471">
            <v>0</v>
          </cell>
          <cell r="W471">
            <v>0</v>
          </cell>
          <cell r="X471">
            <v>0</v>
          </cell>
          <cell r="Y471">
            <v>0</v>
          </cell>
          <cell r="Z471">
            <v>92.1</v>
          </cell>
          <cell r="AA471">
            <v>0</v>
          </cell>
          <cell r="AB471">
            <v>0</v>
          </cell>
          <cell r="AC471">
            <v>0</v>
          </cell>
          <cell r="AD471">
            <v>0</v>
          </cell>
          <cell r="AE471">
            <v>3.3966441232448998</v>
          </cell>
          <cell r="AF471">
            <v>0</v>
          </cell>
          <cell r="AI471">
            <v>0</v>
          </cell>
          <cell r="AJ471">
            <v>0</v>
          </cell>
          <cell r="AM471">
            <v>0</v>
          </cell>
          <cell r="AN471">
            <v>0</v>
          </cell>
          <cell r="AO471">
            <v>0</v>
          </cell>
          <cell r="AR471">
            <v>0</v>
          </cell>
          <cell r="AS471">
            <v>6.3</v>
          </cell>
          <cell r="AV471">
            <v>0</v>
          </cell>
          <cell r="AW471">
            <v>0</v>
          </cell>
          <cell r="AX471">
            <v>0</v>
          </cell>
          <cell r="AY471">
            <v>85.31</v>
          </cell>
          <cell r="AZ471">
            <v>0</v>
          </cell>
          <cell r="BA471">
            <v>0</v>
          </cell>
          <cell r="BB471">
            <v>0</v>
          </cell>
          <cell r="BC471">
            <v>0</v>
          </cell>
          <cell r="BD471">
            <v>0</v>
          </cell>
          <cell r="BE471">
            <v>0</v>
          </cell>
          <cell r="BF471">
            <v>8.827</v>
          </cell>
          <cell r="BG471">
            <v>0</v>
          </cell>
          <cell r="BH471">
            <v>0</v>
          </cell>
          <cell r="BI471">
            <v>22.01</v>
          </cell>
          <cell r="BK471">
            <v>0</v>
          </cell>
          <cell r="BL471">
            <v>0</v>
          </cell>
          <cell r="BM471">
            <v>0</v>
          </cell>
          <cell r="BN471">
            <v>123.6</v>
          </cell>
          <cell r="BO471">
            <v>0</v>
          </cell>
          <cell r="BP471">
            <v>0</v>
          </cell>
          <cell r="BQ471">
            <v>0</v>
          </cell>
          <cell r="BR471">
            <v>0</v>
          </cell>
          <cell r="BS471">
            <v>0</v>
          </cell>
          <cell r="BT471">
            <v>0</v>
          </cell>
          <cell r="BU471">
            <v>0</v>
          </cell>
          <cell r="BV471">
            <v>0</v>
          </cell>
          <cell r="BW471">
            <v>0</v>
          </cell>
          <cell r="BX471">
            <v>0</v>
          </cell>
          <cell r="BY471">
            <v>0</v>
          </cell>
          <cell r="BZ471">
            <v>0</v>
          </cell>
          <cell r="CA471">
            <v>0</v>
          </cell>
          <cell r="CB471">
            <v>0</v>
          </cell>
          <cell r="CC471">
            <v>240</v>
          </cell>
          <cell r="CD471">
            <v>0</v>
          </cell>
          <cell r="CE471">
            <v>0</v>
          </cell>
          <cell r="CF471">
            <v>0</v>
          </cell>
          <cell r="CG471">
            <v>0</v>
          </cell>
          <cell r="CI471">
            <v>0</v>
          </cell>
          <cell r="CJ471">
            <v>1</v>
          </cell>
          <cell r="CK471">
            <v>100.3</v>
          </cell>
          <cell r="CL471">
            <v>382.8</v>
          </cell>
          <cell r="CM471">
            <v>0</v>
          </cell>
          <cell r="CN471">
            <v>0</v>
          </cell>
          <cell r="CO471">
            <v>0</v>
          </cell>
          <cell r="CP471">
            <v>0</v>
          </cell>
          <cell r="CQ471">
            <v>0</v>
          </cell>
          <cell r="CR471">
            <v>0</v>
          </cell>
          <cell r="CS471">
            <v>0</v>
          </cell>
          <cell r="CT471">
            <v>0</v>
          </cell>
          <cell r="CU471">
            <v>0</v>
          </cell>
          <cell r="CV471">
            <v>0</v>
          </cell>
          <cell r="CW471">
            <v>0</v>
          </cell>
          <cell r="CX471">
            <v>0</v>
          </cell>
          <cell r="CY471">
            <v>0</v>
          </cell>
          <cell r="CZ471">
            <v>0</v>
          </cell>
          <cell r="DA471">
            <v>0</v>
          </cell>
          <cell r="DB471">
            <v>0</v>
          </cell>
          <cell r="DC471">
            <v>0</v>
          </cell>
          <cell r="DD471">
            <v>0</v>
          </cell>
          <cell r="DE471">
            <v>0</v>
          </cell>
          <cell r="DF471">
            <v>0</v>
          </cell>
          <cell r="DG471">
            <v>0</v>
          </cell>
          <cell r="DH471">
            <v>0</v>
          </cell>
          <cell r="DI471">
            <v>0</v>
          </cell>
          <cell r="DJ471">
            <v>0</v>
          </cell>
          <cell r="DK471">
            <v>0</v>
          </cell>
          <cell r="DL471">
            <v>0</v>
          </cell>
          <cell r="DM471">
            <v>0</v>
          </cell>
          <cell r="DN471">
            <v>0</v>
          </cell>
          <cell r="DO471">
            <v>0</v>
          </cell>
          <cell r="DP471">
            <v>0</v>
          </cell>
          <cell r="DQ471">
            <v>0</v>
          </cell>
          <cell r="DR471">
            <v>0</v>
          </cell>
          <cell r="DS471">
            <v>0</v>
          </cell>
          <cell r="DT471">
            <v>0</v>
          </cell>
          <cell r="DU471">
            <v>0</v>
          </cell>
          <cell r="DV471">
            <v>0</v>
          </cell>
          <cell r="DW471">
            <v>0</v>
          </cell>
          <cell r="DX471">
            <v>0</v>
          </cell>
          <cell r="DY471">
            <v>0</v>
          </cell>
          <cell r="DZ471">
            <v>0</v>
          </cell>
          <cell r="EA471">
            <v>115.712875082049</v>
          </cell>
          <cell r="EB471">
            <v>0</v>
          </cell>
          <cell r="EC471">
            <v>0</v>
          </cell>
          <cell r="ED471">
            <v>0</v>
          </cell>
          <cell r="EE471">
            <v>0</v>
          </cell>
          <cell r="EF471">
            <v>0</v>
          </cell>
          <cell r="EG471">
            <v>0</v>
          </cell>
          <cell r="EH471">
            <v>0</v>
          </cell>
          <cell r="EI471">
            <v>0</v>
          </cell>
          <cell r="EJ471">
            <v>0</v>
          </cell>
        </row>
        <row r="472">
          <cell r="B472">
            <v>0</v>
          </cell>
          <cell r="C472">
            <v>19.7</v>
          </cell>
          <cell r="D472">
            <v>31</v>
          </cell>
          <cell r="E472">
            <v>22.5</v>
          </cell>
          <cell r="F472">
            <v>0</v>
          </cell>
          <cell r="G472">
            <v>6.1</v>
          </cell>
          <cell r="H472">
            <v>7.1</v>
          </cell>
          <cell r="I472">
            <v>52.25</v>
          </cell>
          <cell r="J472">
            <v>7</v>
          </cell>
          <cell r="K472">
            <v>0</v>
          </cell>
          <cell r="L472">
            <v>0</v>
          </cell>
          <cell r="M472">
            <v>1885.28</v>
          </cell>
          <cell r="N472">
            <v>17.399999999999999</v>
          </cell>
          <cell r="O472">
            <v>2.4</v>
          </cell>
          <cell r="P472">
            <v>0.79583000000000004</v>
          </cell>
          <cell r="Q472">
            <v>5.5</v>
          </cell>
          <cell r="R472">
            <v>0</v>
          </cell>
          <cell r="S472">
            <v>0</v>
          </cell>
          <cell r="T472">
            <v>0</v>
          </cell>
          <cell r="U472">
            <v>29.195</v>
          </cell>
          <cell r="V472">
            <v>0</v>
          </cell>
          <cell r="W472">
            <v>1180.5</v>
          </cell>
          <cell r="X472">
            <v>7.37730467</v>
          </cell>
          <cell r="Y472">
            <v>6.9589999999999996</v>
          </cell>
          <cell r="Z472">
            <v>150.80000000000001</v>
          </cell>
          <cell r="AA472">
            <v>0</v>
          </cell>
          <cell r="AB472">
            <v>1.5</v>
          </cell>
          <cell r="AC472">
            <v>429.78</v>
          </cell>
          <cell r="AD472">
            <v>3.8</v>
          </cell>
          <cell r="AE472">
            <v>46.618094777126998</v>
          </cell>
          <cell r="AF472">
            <v>6.2</v>
          </cell>
          <cell r="AH472">
            <v>0</v>
          </cell>
          <cell r="AI472">
            <v>15.5</v>
          </cell>
          <cell r="AJ472">
            <v>1.6</v>
          </cell>
          <cell r="AK472">
            <v>0</v>
          </cell>
          <cell r="AL472">
            <v>0</v>
          </cell>
          <cell r="AM472">
            <v>175</v>
          </cell>
          <cell r="AN472">
            <v>0</v>
          </cell>
          <cell r="AO472">
            <v>0</v>
          </cell>
          <cell r="AP472">
            <v>0</v>
          </cell>
          <cell r="AQ472">
            <v>0</v>
          </cell>
          <cell r="AR472">
            <v>-393.1</v>
          </cell>
          <cell r="AS472">
            <v>205.7</v>
          </cell>
          <cell r="AT472">
            <v>9.8699999999999992</v>
          </cell>
          <cell r="AU472">
            <v>46.72</v>
          </cell>
          <cell r="AV472">
            <v>12.1</v>
          </cell>
          <cell r="AW472">
            <v>45.9</v>
          </cell>
          <cell r="AX472">
            <v>0</v>
          </cell>
          <cell r="AY472">
            <v>85.31</v>
          </cell>
          <cell r="AZ472">
            <v>32.49</v>
          </cell>
          <cell r="BA472">
            <v>9.2799999999999994</v>
          </cell>
          <cell r="BB472">
            <v>0</v>
          </cell>
          <cell r="BC472">
            <v>71.501408597208794</v>
          </cell>
          <cell r="BD472">
            <v>84.45</v>
          </cell>
          <cell r="BE472">
            <v>46.8</v>
          </cell>
          <cell r="BF472">
            <v>25.937999999999999</v>
          </cell>
          <cell r="BG472">
            <v>4.7</v>
          </cell>
          <cell r="BH472">
            <v>12.405596158803901</v>
          </cell>
          <cell r="BI472">
            <v>31.19</v>
          </cell>
          <cell r="BK472">
            <v>17.260000000000002</v>
          </cell>
          <cell r="BL472">
            <v>2.5</v>
          </cell>
          <cell r="BM472">
            <v>7</v>
          </cell>
          <cell r="BN472">
            <v>130.19999999999999</v>
          </cell>
          <cell r="BO472">
            <v>19.686</v>
          </cell>
          <cell r="BP472">
            <v>103.12326462385499</v>
          </cell>
          <cell r="BQ472">
            <v>41.82</v>
          </cell>
          <cell r="BR472">
            <v>118.46</v>
          </cell>
          <cell r="BS472">
            <v>268.01618495372099</v>
          </cell>
          <cell r="BT472">
            <v>86.1</v>
          </cell>
          <cell r="BU472">
            <v>95.16</v>
          </cell>
          <cell r="BV472">
            <v>10.726000000000001</v>
          </cell>
          <cell r="BW472">
            <v>504.9</v>
          </cell>
          <cell r="BX472">
            <v>825.91</v>
          </cell>
          <cell r="BY472">
            <v>0</v>
          </cell>
          <cell r="BZ472">
            <v>12.5</v>
          </cell>
          <cell r="CA472">
            <v>18.100000000000001</v>
          </cell>
          <cell r="CB472">
            <v>0</v>
          </cell>
          <cell r="CC472">
            <v>286.7</v>
          </cell>
          <cell r="CD472">
            <v>745</v>
          </cell>
          <cell r="CE472">
            <v>9.83</v>
          </cell>
          <cell r="CF472">
            <v>69.674000000000007</v>
          </cell>
          <cell r="CG472">
            <v>67</v>
          </cell>
          <cell r="CH472">
            <v>0</v>
          </cell>
          <cell r="CI472">
            <v>17.14</v>
          </cell>
          <cell r="CJ472">
            <v>22.5</v>
          </cell>
          <cell r="CK472">
            <v>114.8</v>
          </cell>
          <cell r="CL472">
            <v>595</v>
          </cell>
          <cell r="CM472">
            <v>56.9</v>
          </cell>
          <cell r="CN472">
            <v>5</v>
          </cell>
          <cell r="CO472">
            <v>13.5</v>
          </cell>
          <cell r="CP472">
            <v>54</v>
          </cell>
          <cell r="CQ472">
            <v>111.718</v>
          </cell>
          <cell r="CR472">
            <v>59.996000000000002</v>
          </cell>
          <cell r="CS472">
            <v>44.228999999999999</v>
          </cell>
          <cell r="CT472">
            <v>4.2949999999999999</v>
          </cell>
          <cell r="CU472">
            <v>26.51</v>
          </cell>
          <cell r="CV472">
            <v>32.700000000000003</v>
          </cell>
          <cell r="CW472">
            <v>197.042</v>
          </cell>
          <cell r="CX472">
            <v>0.81299999999999994</v>
          </cell>
          <cell r="CY472">
            <v>1.492</v>
          </cell>
          <cell r="CZ472">
            <v>209.369</v>
          </cell>
          <cell r="DA472">
            <v>13.497</v>
          </cell>
          <cell r="DB472">
            <v>2.4990000000000001</v>
          </cell>
          <cell r="DC472">
            <v>2.7E-2</v>
          </cell>
          <cell r="DD472">
            <v>5.76</v>
          </cell>
          <cell r="DE472">
            <v>32.392000000000003</v>
          </cell>
          <cell r="DF472">
            <v>177.376</v>
          </cell>
          <cell r="DG472">
            <v>67.596000000000004</v>
          </cell>
          <cell r="DH472">
            <v>49.965000000000003</v>
          </cell>
          <cell r="DI472">
            <v>0.57299999999999995</v>
          </cell>
          <cell r="DJ472">
            <v>51.031999999999996</v>
          </cell>
          <cell r="DK472">
            <v>47.030999999999999</v>
          </cell>
          <cell r="DL472">
            <v>223.72900000000001</v>
          </cell>
          <cell r="DM472">
            <v>540.00800000000004</v>
          </cell>
          <cell r="DN472">
            <v>8.8999999999999996E-2</v>
          </cell>
          <cell r="DO472">
            <v>8.0000000000000002E-3</v>
          </cell>
          <cell r="DP472">
            <v>46.591999999999999</v>
          </cell>
          <cell r="DQ472">
            <v>0</v>
          </cell>
          <cell r="DR472">
            <v>61.962000000000003</v>
          </cell>
          <cell r="DS472">
            <v>79.412000000000006</v>
          </cell>
          <cell r="DT472">
            <v>0.91100000000000003</v>
          </cell>
          <cell r="DU472">
            <v>0</v>
          </cell>
          <cell r="DV472">
            <v>0</v>
          </cell>
          <cell r="DW472">
            <v>37</v>
          </cell>
          <cell r="DX472">
            <v>43.991725821339998</v>
          </cell>
          <cell r="DY472">
            <v>3.04</v>
          </cell>
          <cell r="DZ472">
            <v>74.900000000000006</v>
          </cell>
          <cell r="EA472">
            <v>353.23351213048301</v>
          </cell>
          <cell r="EB472">
            <v>132.99930094637099</v>
          </cell>
          <cell r="EC472">
            <v>2.5499999999999998</v>
          </cell>
          <cell r="ED472">
            <v>4.7871772087030902</v>
          </cell>
          <cell r="EE472">
            <v>0.62</v>
          </cell>
          <cell r="EF472">
            <v>0</v>
          </cell>
          <cell r="EG472">
            <v>11.81</v>
          </cell>
          <cell r="EH472">
            <v>43.8622005</v>
          </cell>
          <cell r="EI472">
            <v>17.2</v>
          </cell>
          <cell r="EJ472">
            <v>55.6</v>
          </cell>
        </row>
        <row r="473">
          <cell r="B473">
            <v>0</v>
          </cell>
          <cell r="C473">
            <v>29</v>
          </cell>
          <cell r="D473">
            <v>0</v>
          </cell>
          <cell r="E473">
            <v>0</v>
          </cell>
          <cell r="F473">
            <v>0</v>
          </cell>
          <cell r="G473">
            <v>0</v>
          </cell>
          <cell r="H473">
            <v>2.4</v>
          </cell>
          <cell r="I473">
            <v>26</v>
          </cell>
          <cell r="J473">
            <v>7</v>
          </cell>
          <cell r="K473">
            <v>0</v>
          </cell>
          <cell r="L473">
            <v>0</v>
          </cell>
          <cell r="M473">
            <v>0</v>
          </cell>
          <cell r="N473">
            <v>0</v>
          </cell>
          <cell r="O473">
            <v>2.5</v>
          </cell>
          <cell r="P473">
            <v>0.60110699999999995</v>
          </cell>
          <cell r="Q473">
            <v>4.5</v>
          </cell>
          <cell r="R473">
            <v>0</v>
          </cell>
          <cell r="S473">
            <v>0</v>
          </cell>
          <cell r="T473">
            <v>0</v>
          </cell>
          <cell r="U473">
            <v>30.887</v>
          </cell>
          <cell r="V473">
            <v>0</v>
          </cell>
          <cell r="W473">
            <v>0</v>
          </cell>
          <cell r="X473">
            <v>10.220000000000001</v>
          </cell>
          <cell r="Y473">
            <v>0</v>
          </cell>
          <cell r="Z473">
            <v>4</v>
          </cell>
          <cell r="AA473">
            <v>0</v>
          </cell>
          <cell r="AB473">
            <v>1.5</v>
          </cell>
          <cell r="AC473">
            <v>0</v>
          </cell>
          <cell r="AD473">
            <v>2.5</v>
          </cell>
          <cell r="AE473">
            <v>0</v>
          </cell>
          <cell r="AF473">
            <v>3.8</v>
          </cell>
          <cell r="AI473">
            <v>15.6</v>
          </cell>
          <cell r="AJ473">
            <v>5.0999999999999996</v>
          </cell>
          <cell r="AM473">
            <v>117</v>
          </cell>
          <cell r="AN473">
            <v>1</v>
          </cell>
          <cell r="AO473">
            <v>0</v>
          </cell>
          <cell r="AR473">
            <v>0</v>
          </cell>
          <cell r="AS473">
            <v>0</v>
          </cell>
          <cell r="AU473">
            <v>36.22</v>
          </cell>
          <cell r="AV473">
            <v>12.1</v>
          </cell>
          <cell r="AW473">
            <v>50</v>
          </cell>
          <cell r="AX473">
            <v>0</v>
          </cell>
          <cell r="AY473">
            <v>0</v>
          </cell>
          <cell r="AZ473">
            <v>0</v>
          </cell>
          <cell r="BA473">
            <v>0</v>
          </cell>
          <cell r="BB473">
            <v>0</v>
          </cell>
          <cell r="BC473">
            <v>0</v>
          </cell>
          <cell r="BD473">
            <v>14</v>
          </cell>
          <cell r="BE473">
            <v>1.2</v>
          </cell>
          <cell r="BF473">
            <v>4.548</v>
          </cell>
          <cell r="BG473">
            <v>0</v>
          </cell>
          <cell r="BH473">
            <v>12.48</v>
          </cell>
          <cell r="BI473">
            <v>0</v>
          </cell>
          <cell r="BK473">
            <v>0</v>
          </cell>
          <cell r="BL473">
            <v>0</v>
          </cell>
          <cell r="BM473">
            <v>7</v>
          </cell>
          <cell r="BN473">
            <v>40.9</v>
          </cell>
          <cell r="BO473">
            <v>11.02824</v>
          </cell>
          <cell r="BP473">
            <v>0</v>
          </cell>
          <cell r="BQ473">
            <v>0</v>
          </cell>
          <cell r="BR473">
            <v>41.57</v>
          </cell>
          <cell r="BS473">
            <v>31.1</v>
          </cell>
          <cell r="BT473">
            <v>1.5</v>
          </cell>
          <cell r="BU473">
            <v>0</v>
          </cell>
          <cell r="BV473">
            <v>1.65</v>
          </cell>
          <cell r="BW473">
            <v>62.84</v>
          </cell>
          <cell r="BX473">
            <v>148.41999999999999</v>
          </cell>
          <cell r="BY473">
            <v>0</v>
          </cell>
          <cell r="BZ473">
            <v>0</v>
          </cell>
          <cell r="CA473">
            <v>0</v>
          </cell>
          <cell r="CB473">
            <v>0</v>
          </cell>
          <cell r="CC473">
            <v>59</v>
          </cell>
          <cell r="CD473">
            <v>102</v>
          </cell>
          <cell r="CE473">
            <v>0</v>
          </cell>
          <cell r="CF473">
            <v>5.0869999999999997</v>
          </cell>
          <cell r="CG473">
            <v>19</v>
          </cell>
          <cell r="CI473">
            <v>4.3</v>
          </cell>
          <cell r="CJ473">
            <v>21</v>
          </cell>
          <cell r="CK473">
            <v>12</v>
          </cell>
          <cell r="CL473">
            <v>282.7</v>
          </cell>
          <cell r="CM473">
            <v>14.8</v>
          </cell>
          <cell r="CN473">
            <v>0</v>
          </cell>
          <cell r="CO473">
            <v>12.75</v>
          </cell>
          <cell r="CP473">
            <v>0.4</v>
          </cell>
          <cell r="CQ473">
            <v>132.45099999999999</v>
          </cell>
          <cell r="CR473">
            <v>0</v>
          </cell>
          <cell r="CS473">
            <v>16.920000000000002</v>
          </cell>
          <cell r="CT473">
            <v>3.2450000000000001</v>
          </cell>
          <cell r="CU473">
            <v>17.611999999999998</v>
          </cell>
          <cell r="CV473">
            <v>9.6999999999999993</v>
          </cell>
          <cell r="CW473">
            <v>211.66800000000001</v>
          </cell>
          <cell r="CX473">
            <v>1.0900000000000001</v>
          </cell>
          <cell r="CY473">
            <v>1.5149999999999999</v>
          </cell>
          <cell r="CZ473">
            <v>340.50400000000002</v>
          </cell>
          <cell r="DA473">
            <v>7.8730000000000002</v>
          </cell>
          <cell r="DB473">
            <v>4.2270000000000003</v>
          </cell>
          <cell r="DC473">
            <v>3.2330000000000001</v>
          </cell>
          <cell r="DD473">
            <v>27.382000000000001</v>
          </cell>
          <cell r="DE473">
            <v>38.454000000000001</v>
          </cell>
          <cell r="DF473">
            <v>201.12299999999999</v>
          </cell>
          <cell r="DG473">
            <v>104.93</v>
          </cell>
          <cell r="DH473">
            <v>39.94</v>
          </cell>
          <cell r="DI473">
            <v>0</v>
          </cell>
          <cell r="DJ473">
            <v>54.957000000000001</v>
          </cell>
          <cell r="DK473">
            <v>25.852</v>
          </cell>
          <cell r="DL473">
            <v>218.429</v>
          </cell>
          <cell r="DM473">
            <v>592.11400000000003</v>
          </cell>
          <cell r="DN473">
            <v>13.444000000000001</v>
          </cell>
          <cell r="DO473">
            <v>8.0000000000000002E-3</v>
          </cell>
          <cell r="DP473">
            <v>90.281999999999996</v>
          </cell>
          <cell r="DQ473">
            <v>0</v>
          </cell>
          <cell r="DR473">
            <v>39.847999999999999</v>
          </cell>
          <cell r="DS473">
            <v>61.203000000000003</v>
          </cell>
          <cell r="DT473">
            <v>1.643</v>
          </cell>
          <cell r="DU473">
            <v>0</v>
          </cell>
          <cell r="DV473">
            <v>0</v>
          </cell>
          <cell r="DW473">
            <v>13</v>
          </cell>
          <cell r="DX473">
            <v>26.9</v>
          </cell>
          <cell r="DY473">
            <v>0</v>
          </cell>
          <cell r="DZ473">
            <v>0</v>
          </cell>
          <cell r="EA473">
            <v>13.401999999999999</v>
          </cell>
          <cell r="EB473">
            <v>73.188114062380095</v>
          </cell>
          <cell r="EC473">
            <v>0</v>
          </cell>
          <cell r="ED473">
            <v>0</v>
          </cell>
          <cell r="EE473">
            <v>0</v>
          </cell>
          <cell r="EF473">
            <v>0</v>
          </cell>
          <cell r="EG473">
            <v>0</v>
          </cell>
          <cell r="EH473">
            <v>0</v>
          </cell>
          <cell r="EI473">
            <v>16.399999999999999</v>
          </cell>
          <cell r="EJ473">
            <v>92.2</v>
          </cell>
        </row>
        <row r="474">
          <cell r="B474">
            <v>0</v>
          </cell>
          <cell r="C474">
            <v>2.2000000000000002</v>
          </cell>
          <cell r="D474">
            <v>0</v>
          </cell>
          <cell r="E474">
            <v>0</v>
          </cell>
          <cell r="F474">
            <v>0</v>
          </cell>
          <cell r="G474">
            <v>0</v>
          </cell>
          <cell r="H474">
            <v>8.6999999999999993</v>
          </cell>
          <cell r="I474">
            <v>24.6</v>
          </cell>
          <cell r="J474">
            <v>0</v>
          </cell>
          <cell r="K474">
            <v>0</v>
          </cell>
          <cell r="L474">
            <v>0</v>
          </cell>
          <cell r="M474">
            <v>9</v>
          </cell>
          <cell r="N474">
            <v>18.399999999999999</v>
          </cell>
          <cell r="O474">
            <v>0</v>
          </cell>
          <cell r="P474">
            <v>0</v>
          </cell>
          <cell r="Q474">
            <v>0</v>
          </cell>
          <cell r="R474">
            <v>0</v>
          </cell>
          <cell r="S474">
            <v>0</v>
          </cell>
          <cell r="T474">
            <v>0</v>
          </cell>
          <cell r="U474">
            <v>0</v>
          </cell>
          <cell r="V474">
            <v>0</v>
          </cell>
          <cell r="W474">
            <v>1126</v>
          </cell>
          <cell r="X474">
            <v>0</v>
          </cell>
          <cell r="Y474">
            <v>7.2990000000000004</v>
          </cell>
          <cell r="Z474">
            <v>104.8</v>
          </cell>
          <cell r="AA474">
            <v>0</v>
          </cell>
          <cell r="AB474">
            <v>0</v>
          </cell>
          <cell r="AC474">
            <v>710.08</v>
          </cell>
          <cell r="AD474">
            <v>0</v>
          </cell>
          <cell r="AE474">
            <v>52.507817000000003</v>
          </cell>
          <cell r="AF474">
            <v>0</v>
          </cell>
          <cell r="AI474">
            <v>0</v>
          </cell>
          <cell r="AJ474">
            <v>0</v>
          </cell>
          <cell r="AM474">
            <v>6</v>
          </cell>
          <cell r="AN474">
            <v>0</v>
          </cell>
          <cell r="AO474">
            <v>0</v>
          </cell>
          <cell r="AR474">
            <v>-409.6</v>
          </cell>
          <cell r="AS474">
            <v>214</v>
          </cell>
          <cell r="AT474">
            <v>19.91</v>
          </cell>
          <cell r="AV474">
            <v>0</v>
          </cell>
          <cell r="AW474">
            <v>0</v>
          </cell>
          <cell r="AX474">
            <v>0</v>
          </cell>
          <cell r="AY474">
            <v>0</v>
          </cell>
          <cell r="AZ474">
            <v>20.8</v>
          </cell>
          <cell r="BA474">
            <v>0</v>
          </cell>
          <cell r="BB474">
            <v>0</v>
          </cell>
          <cell r="BC474">
            <v>56.671047867903503</v>
          </cell>
          <cell r="BD474">
            <v>69.685000000000002</v>
          </cell>
          <cell r="BE474">
            <v>50.6</v>
          </cell>
          <cell r="BF474">
            <v>13.185</v>
          </cell>
          <cell r="BG474">
            <v>3.2</v>
          </cell>
          <cell r="BH474">
            <v>13.748891947730799</v>
          </cell>
          <cell r="BI474">
            <v>8.9499999999999993</v>
          </cell>
          <cell r="BK474">
            <v>20.29</v>
          </cell>
          <cell r="BL474">
            <v>0</v>
          </cell>
          <cell r="BM474">
            <v>0</v>
          </cell>
          <cell r="BN474">
            <v>0</v>
          </cell>
          <cell r="BO474">
            <v>0</v>
          </cell>
          <cell r="BP474">
            <v>93.666758324115193</v>
          </cell>
          <cell r="BQ474">
            <v>0</v>
          </cell>
          <cell r="BR474">
            <v>26.49</v>
          </cell>
          <cell r="BS474">
            <v>462.46660346843998</v>
          </cell>
          <cell r="BT474">
            <v>51.3</v>
          </cell>
          <cell r="BU474">
            <v>95.8</v>
          </cell>
          <cell r="BV474">
            <v>7.22</v>
          </cell>
          <cell r="BW474">
            <v>402.81</v>
          </cell>
          <cell r="BX474">
            <v>1177.47</v>
          </cell>
          <cell r="BY474">
            <v>0</v>
          </cell>
          <cell r="BZ474">
            <v>12.5</v>
          </cell>
          <cell r="CA474">
            <v>0</v>
          </cell>
          <cell r="CB474">
            <v>0</v>
          </cell>
          <cell r="CC474">
            <v>54</v>
          </cell>
          <cell r="CD474">
            <v>489</v>
          </cell>
          <cell r="CE474">
            <v>0</v>
          </cell>
          <cell r="CF474">
            <v>46.965000000000003</v>
          </cell>
          <cell r="CG474">
            <v>49</v>
          </cell>
          <cell r="CI474">
            <v>12.28</v>
          </cell>
          <cell r="CJ474">
            <v>19.600000000000001</v>
          </cell>
          <cell r="CK474">
            <v>0</v>
          </cell>
          <cell r="CL474">
            <v>12.5</v>
          </cell>
          <cell r="CM474">
            <v>35.700000000000003</v>
          </cell>
          <cell r="CN474">
            <v>0</v>
          </cell>
          <cell r="CO474">
            <v>0</v>
          </cell>
          <cell r="CP474">
            <v>49.1</v>
          </cell>
          <cell r="CQ474">
            <v>0</v>
          </cell>
          <cell r="CR474">
            <v>0</v>
          </cell>
          <cell r="CS474">
            <v>0</v>
          </cell>
          <cell r="CT474">
            <v>0</v>
          </cell>
          <cell r="CU474">
            <v>0</v>
          </cell>
          <cell r="CV474">
            <v>0</v>
          </cell>
          <cell r="CW474">
            <v>0</v>
          </cell>
          <cell r="CX474">
            <v>0</v>
          </cell>
          <cell r="CY474">
            <v>0</v>
          </cell>
          <cell r="CZ474">
            <v>0</v>
          </cell>
          <cell r="DA474">
            <v>0</v>
          </cell>
          <cell r="DB474">
            <v>0</v>
          </cell>
          <cell r="DC474">
            <v>0</v>
          </cell>
          <cell r="DD474">
            <v>0</v>
          </cell>
          <cell r="DE474">
            <v>0</v>
          </cell>
          <cell r="DF474">
            <v>0</v>
          </cell>
          <cell r="DG474">
            <v>0</v>
          </cell>
          <cell r="DH474">
            <v>0</v>
          </cell>
          <cell r="DI474">
            <v>0</v>
          </cell>
          <cell r="DJ474">
            <v>0</v>
          </cell>
          <cell r="DK474">
            <v>0</v>
          </cell>
          <cell r="DL474">
            <v>0</v>
          </cell>
          <cell r="DM474">
            <v>0</v>
          </cell>
          <cell r="DN474">
            <v>0</v>
          </cell>
          <cell r="DO474">
            <v>0</v>
          </cell>
          <cell r="DP474">
            <v>0</v>
          </cell>
          <cell r="DQ474">
            <v>0</v>
          </cell>
          <cell r="DR474">
            <v>0</v>
          </cell>
          <cell r="DS474">
            <v>0</v>
          </cell>
          <cell r="DT474">
            <v>0</v>
          </cell>
          <cell r="DU474">
            <v>0</v>
          </cell>
          <cell r="DV474">
            <v>0</v>
          </cell>
          <cell r="DW474">
            <v>33</v>
          </cell>
          <cell r="DX474">
            <v>4.9000000000000004</v>
          </cell>
          <cell r="DY474">
            <v>3</v>
          </cell>
          <cell r="DZ474">
            <v>51.6</v>
          </cell>
          <cell r="EA474">
            <v>191.372667463391</v>
          </cell>
          <cell r="EB474">
            <v>79.017859722386703</v>
          </cell>
          <cell r="EC474">
            <v>2.69</v>
          </cell>
          <cell r="ED474">
            <v>4.7871772087030902</v>
          </cell>
          <cell r="EE474">
            <v>0</v>
          </cell>
          <cell r="EF474">
            <v>0</v>
          </cell>
          <cell r="EG474">
            <v>12.06</v>
          </cell>
          <cell r="EH474">
            <v>46.72</v>
          </cell>
          <cell r="EI474">
            <v>0</v>
          </cell>
          <cell r="EJ474">
            <v>0</v>
          </cell>
        </row>
        <row r="475">
          <cell r="B475">
            <v>0</v>
          </cell>
          <cell r="C475">
            <v>0</v>
          </cell>
          <cell r="D475">
            <v>31</v>
          </cell>
          <cell r="E475">
            <v>0</v>
          </cell>
          <cell r="F475">
            <v>0</v>
          </cell>
          <cell r="G475">
            <v>0</v>
          </cell>
          <cell r="H475">
            <v>0</v>
          </cell>
          <cell r="I475">
            <v>0</v>
          </cell>
          <cell r="J475">
            <v>0</v>
          </cell>
          <cell r="K475">
            <v>0</v>
          </cell>
          <cell r="L475">
            <v>0</v>
          </cell>
          <cell r="M475">
            <v>1769.06</v>
          </cell>
          <cell r="N475">
            <v>0</v>
          </cell>
          <cell r="O475">
            <v>0</v>
          </cell>
          <cell r="P475">
            <v>0</v>
          </cell>
          <cell r="Q475">
            <v>0</v>
          </cell>
          <cell r="R475">
            <v>0</v>
          </cell>
          <cell r="S475">
            <v>0</v>
          </cell>
          <cell r="T475">
            <v>0</v>
          </cell>
          <cell r="U475">
            <v>0</v>
          </cell>
          <cell r="V475">
            <v>0</v>
          </cell>
          <cell r="W475">
            <v>0</v>
          </cell>
          <cell r="X475">
            <v>0</v>
          </cell>
          <cell r="Y475">
            <v>0</v>
          </cell>
          <cell r="Z475">
            <v>8.5</v>
          </cell>
          <cell r="AA475">
            <v>0</v>
          </cell>
          <cell r="AB475">
            <v>0</v>
          </cell>
          <cell r="AC475">
            <v>0</v>
          </cell>
          <cell r="AD475">
            <v>0</v>
          </cell>
          <cell r="AE475">
            <v>4.0756750000000004</v>
          </cell>
          <cell r="AF475">
            <v>0</v>
          </cell>
          <cell r="AI475">
            <v>0</v>
          </cell>
          <cell r="AJ475">
            <v>0</v>
          </cell>
          <cell r="AM475">
            <v>0</v>
          </cell>
          <cell r="AN475">
            <v>0</v>
          </cell>
          <cell r="AO475">
            <v>0</v>
          </cell>
          <cell r="AR475">
            <v>0</v>
          </cell>
          <cell r="AS475">
            <v>0</v>
          </cell>
          <cell r="AV475">
            <v>0</v>
          </cell>
          <cell r="AW475">
            <v>0</v>
          </cell>
          <cell r="AX475">
            <v>0</v>
          </cell>
          <cell r="AY475">
            <v>0</v>
          </cell>
          <cell r="AZ475">
            <v>0</v>
          </cell>
          <cell r="BA475">
            <v>0</v>
          </cell>
          <cell r="BB475">
            <v>0</v>
          </cell>
          <cell r="BC475">
            <v>0</v>
          </cell>
          <cell r="BD475">
            <v>0</v>
          </cell>
          <cell r="BE475">
            <v>0</v>
          </cell>
          <cell r="BF475">
            <v>7.8760000000000003</v>
          </cell>
          <cell r="BG475">
            <v>0</v>
          </cell>
          <cell r="BH475">
            <v>0</v>
          </cell>
          <cell r="BI475">
            <v>21.72</v>
          </cell>
          <cell r="BK475">
            <v>0</v>
          </cell>
          <cell r="BL475">
            <v>0</v>
          </cell>
          <cell r="BM475">
            <v>0</v>
          </cell>
          <cell r="BN475">
            <v>113.3</v>
          </cell>
          <cell r="BO475">
            <v>0</v>
          </cell>
          <cell r="BP475">
            <v>0</v>
          </cell>
          <cell r="BQ475">
            <v>0</v>
          </cell>
          <cell r="BR475">
            <v>0</v>
          </cell>
          <cell r="BS475">
            <v>0</v>
          </cell>
          <cell r="BT475">
            <v>0</v>
          </cell>
          <cell r="BU475">
            <v>0</v>
          </cell>
          <cell r="BV475">
            <v>0</v>
          </cell>
          <cell r="BW475">
            <v>0</v>
          </cell>
          <cell r="BX475">
            <v>0</v>
          </cell>
          <cell r="BY475">
            <v>0</v>
          </cell>
          <cell r="BZ475">
            <v>0</v>
          </cell>
          <cell r="CA475">
            <v>0</v>
          </cell>
          <cell r="CB475">
            <v>0</v>
          </cell>
          <cell r="CC475">
            <v>188</v>
          </cell>
          <cell r="CD475">
            <v>0</v>
          </cell>
          <cell r="CE475">
            <v>0</v>
          </cell>
          <cell r="CF475">
            <v>0</v>
          </cell>
          <cell r="CG475">
            <v>0</v>
          </cell>
          <cell r="CI475">
            <v>0</v>
          </cell>
          <cell r="CJ475">
            <v>0</v>
          </cell>
          <cell r="CK475">
            <v>98.4</v>
          </cell>
          <cell r="CL475">
            <v>368.1</v>
          </cell>
          <cell r="CM475">
            <v>0</v>
          </cell>
          <cell r="CN475">
            <v>0</v>
          </cell>
          <cell r="CO475">
            <v>0</v>
          </cell>
          <cell r="CP475">
            <v>0</v>
          </cell>
          <cell r="CQ475">
            <v>0</v>
          </cell>
          <cell r="CR475">
            <v>0</v>
          </cell>
          <cell r="CS475">
            <v>0</v>
          </cell>
          <cell r="CT475">
            <v>0</v>
          </cell>
          <cell r="CU475">
            <v>0</v>
          </cell>
          <cell r="CV475">
            <v>0</v>
          </cell>
          <cell r="CW475">
            <v>0</v>
          </cell>
          <cell r="CX475">
            <v>0</v>
          </cell>
          <cell r="CY475">
            <v>0</v>
          </cell>
          <cell r="CZ475">
            <v>0</v>
          </cell>
          <cell r="DA475">
            <v>0</v>
          </cell>
          <cell r="DB475">
            <v>0</v>
          </cell>
          <cell r="DC475">
            <v>0</v>
          </cell>
          <cell r="DD475">
            <v>0</v>
          </cell>
          <cell r="DE475">
            <v>0</v>
          </cell>
          <cell r="DF475">
            <v>0</v>
          </cell>
          <cell r="DG475">
            <v>0</v>
          </cell>
          <cell r="DH475">
            <v>0</v>
          </cell>
          <cell r="DI475">
            <v>0</v>
          </cell>
          <cell r="DJ475">
            <v>0</v>
          </cell>
          <cell r="DK475">
            <v>0</v>
          </cell>
          <cell r="DL475">
            <v>0</v>
          </cell>
          <cell r="DM475">
            <v>0</v>
          </cell>
          <cell r="DN475">
            <v>0</v>
          </cell>
          <cell r="DO475">
            <v>0</v>
          </cell>
          <cell r="DP475">
            <v>0</v>
          </cell>
          <cell r="DQ475">
            <v>0</v>
          </cell>
          <cell r="DR475">
            <v>0</v>
          </cell>
          <cell r="DS475">
            <v>0</v>
          </cell>
          <cell r="DT475">
            <v>0</v>
          </cell>
          <cell r="DU475">
            <v>0</v>
          </cell>
          <cell r="DV475">
            <v>0</v>
          </cell>
          <cell r="DW475">
            <v>0</v>
          </cell>
          <cell r="DX475">
            <v>0</v>
          </cell>
          <cell r="DY475">
            <v>0</v>
          </cell>
          <cell r="DZ475">
            <v>0</v>
          </cell>
          <cell r="EA475">
            <v>48.193488017792198</v>
          </cell>
          <cell r="EB475">
            <v>0</v>
          </cell>
          <cell r="EC475">
            <v>0</v>
          </cell>
          <cell r="ED475">
            <v>0</v>
          </cell>
          <cell r="EE475">
            <v>0</v>
          </cell>
          <cell r="EF475">
            <v>0</v>
          </cell>
          <cell r="EG475">
            <v>0</v>
          </cell>
          <cell r="EH475">
            <v>0</v>
          </cell>
          <cell r="EI475">
            <v>0</v>
          </cell>
          <cell r="EJ475">
            <v>0</v>
          </cell>
        </row>
        <row r="476">
          <cell r="B476">
            <v>0</v>
          </cell>
          <cell r="C476">
            <v>31.2</v>
          </cell>
          <cell r="D476">
            <v>31</v>
          </cell>
          <cell r="E476">
            <v>0</v>
          </cell>
          <cell r="F476">
            <v>0</v>
          </cell>
          <cell r="G476">
            <v>0</v>
          </cell>
          <cell r="H476">
            <v>11.1</v>
          </cell>
          <cell r="I476">
            <v>50.6</v>
          </cell>
          <cell r="J476">
            <v>7</v>
          </cell>
          <cell r="K476">
            <v>0</v>
          </cell>
          <cell r="L476">
            <v>0</v>
          </cell>
          <cell r="M476">
            <v>1778.06</v>
          </cell>
          <cell r="N476">
            <v>18.399999999999999</v>
          </cell>
          <cell r="O476">
            <v>2.5</v>
          </cell>
          <cell r="P476">
            <v>0.60110699999999995</v>
          </cell>
          <cell r="Q476">
            <v>4.5</v>
          </cell>
          <cell r="R476">
            <v>0</v>
          </cell>
          <cell r="S476">
            <v>0</v>
          </cell>
          <cell r="T476">
            <v>0</v>
          </cell>
          <cell r="U476">
            <v>30.887</v>
          </cell>
          <cell r="V476">
            <v>0</v>
          </cell>
          <cell r="W476">
            <v>1126</v>
          </cell>
          <cell r="X476">
            <v>10.220000000000001</v>
          </cell>
          <cell r="Y476">
            <v>7.2990000000000004</v>
          </cell>
          <cell r="Z476">
            <v>117.3</v>
          </cell>
          <cell r="AA476">
            <v>0</v>
          </cell>
          <cell r="AB476">
            <v>1.5</v>
          </cell>
          <cell r="AC476">
            <v>710.08</v>
          </cell>
          <cell r="AD476">
            <v>2.5</v>
          </cell>
          <cell r="AE476">
            <v>56.583492</v>
          </cell>
          <cell r="AF476">
            <v>3.8</v>
          </cell>
          <cell r="AH476">
            <v>0</v>
          </cell>
          <cell r="AI476">
            <v>15.6</v>
          </cell>
          <cell r="AJ476">
            <v>5.0999999999999996</v>
          </cell>
          <cell r="AK476">
            <v>0</v>
          </cell>
          <cell r="AL476">
            <v>0</v>
          </cell>
          <cell r="AM476">
            <v>123</v>
          </cell>
          <cell r="AN476">
            <v>1</v>
          </cell>
          <cell r="AO476">
            <v>0</v>
          </cell>
          <cell r="AP476">
            <v>0</v>
          </cell>
          <cell r="AQ476">
            <v>0</v>
          </cell>
          <cell r="AR476">
            <v>-409.6</v>
          </cell>
          <cell r="AS476">
            <v>214</v>
          </cell>
          <cell r="AT476">
            <v>19.91</v>
          </cell>
          <cell r="AU476">
            <v>36.22</v>
          </cell>
          <cell r="AV476">
            <v>12.1</v>
          </cell>
          <cell r="AW476">
            <v>50</v>
          </cell>
          <cell r="AX476">
            <v>0</v>
          </cell>
          <cell r="AY476">
            <v>0</v>
          </cell>
          <cell r="AZ476">
            <v>20.8</v>
          </cell>
          <cell r="BA476">
            <v>0</v>
          </cell>
          <cell r="BB476">
            <v>0</v>
          </cell>
          <cell r="BC476">
            <v>56.671047867903503</v>
          </cell>
          <cell r="BD476">
            <v>83.685000000000002</v>
          </cell>
          <cell r="BE476">
            <v>51.8</v>
          </cell>
          <cell r="BF476">
            <v>25.609000000000002</v>
          </cell>
          <cell r="BG476">
            <v>3.2</v>
          </cell>
          <cell r="BH476">
            <v>26.228891947730801</v>
          </cell>
          <cell r="BI476">
            <v>30.67</v>
          </cell>
          <cell r="BK476">
            <v>20.29</v>
          </cell>
          <cell r="BL476">
            <v>0</v>
          </cell>
          <cell r="BM476">
            <v>7</v>
          </cell>
          <cell r="BN476">
            <v>154.19999999999999</v>
          </cell>
          <cell r="BO476">
            <v>11.02824</v>
          </cell>
          <cell r="BP476">
            <v>93.666758324115193</v>
          </cell>
          <cell r="BQ476">
            <v>0</v>
          </cell>
          <cell r="BR476">
            <v>68.06</v>
          </cell>
          <cell r="BS476">
            <v>493.56660346844001</v>
          </cell>
          <cell r="BT476">
            <v>52.8</v>
          </cell>
          <cell r="BU476">
            <v>95.8</v>
          </cell>
          <cell r="BV476">
            <v>8.8699999999999992</v>
          </cell>
          <cell r="BW476">
            <v>465.65</v>
          </cell>
          <cell r="BX476">
            <v>1325.89</v>
          </cell>
          <cell r="BY476">
            <v>0</v>
          </cell>
          <cell r="BZ476">
            <v>12.5</v>
          </cell>
          <cell r="CA476">
            <v>0</v>
          </cell>
          <cell r="CB476">
            <v>0</v>
          </cell>
          <cell r="CC476">
            <v>301</v>
          </cell>
          <cell r="CD476">
            <v>591</v>
          </cell>
          <cell r="CE476">
            <v>0</v>
          </cell>
          <cell r="CF476">
            <v>52.052</v>
          </cell>
          <cell r="CG476">
            <v>68</v>
          </cell>
          <cell r="CH476">
            <v>0</v>
          </cell>
          <cell r="CI476">
            <v>16.579999999999998</v>
          </cell>
          <cell r="CJ476">
            <v>40.6</v>
          </cell>
          <cell r="CK476">
            <v>110.4</v>
          </cell>
          <cell r="CL476">
            <v>663.3</v>
          </cell>
          <cell r="CM476">
            <v>50.5</v>
          </cell>
          <cell r="CN476">
            <v>0</v>
          </cell>
          <cell r="CO476">
            <v>12.75</v>
          </cell>
          <cell r="CP476">
            <v>49.5</v>
          </cell>
          <cell r="CQ476">
            <v>132.45099999999999</v>
          </cell>
          <cell r="CR476">
            <v>0</v>
          </cell>
          <cell r="CS476">
            <v>16.920000000000002</v>
          </cell>
          <cell r="CT476">
            <v>3.2450000000000001</v>
          </cell>
          <cell r="CU476">
            <v>17.611999999999998</v>
          </cell>
          <cell r="CV476">
            <v>9.6999999999999993</v>
          </cell>
          <cell r="CW476">
            <v>211.66800000000001</v>
          </cell>
          <cell r="CX476">
            <v>1.0900000000000001</v>
          </cell>
          <cell r="CY476">
            <v>1.5149999999999999</v>
          </cell>
          <cell r="CZ476">
            <v>340.50400000000002</v>
          </cell>
          <cell r="DA476">
            <v>7.8730000000000002</v>
          </cell>
          <cell r="DB476">
            <v>4.2270000000000003</v>
          </cell>
          <cell r="DC476">
            <v>3.2330000000000001</v>
          </cell>
          <cell r="DD476">
            <v>27.382000000000001</v>
          </cell>
          <cell r="DE476">
            <v>38.454000000000001</v>
          </cell>
          <cell r="DF476">
            <v>201.12299999999999</v>
          </cell>
          <cell r="DG476">
            <v>104.93</v>
          </cell>
          <cell r="DH476">
            <v>39.94</v>
          </cell>
          <cell r="DI476">
            <v>0</v>
          </cell>
          <cell r="DJ476">
            <v>54.957000000000001</v>
          </cell>
          <cell r="DK476">
            <v>25.852</v>
          </cell>
          <cell r="DL476">
            <v>218.429</v>
          </cell>
          <cell r="DM476">
            <v>592.11400000000003</v>
          </cell>
          <cell r="DN476">
            <v>13.444000000000001</v>
          </cell>
          <cell r="DO476">
            <v>8.0000000000000002E-3</v>
          </cell>
          <cell r="DP476">
            <v>90.281999999999996</v>
          </cell>
          <cell r="DQ476">
            <v>0</v>
          </cell>
          <cell r="DR476">
            <v>39.847999999999999</v>
          </cell>
          <cell r="DS476">
            <v>61.203000000000003</v>
          </cell>
          <cell r="DT476">
            <v>1.643</v>
          </cell>
          <cell r="DU476">
            <v>0</v>
          </cell>
          <cell r="DV476">
            <v>0</v>
          </cell>
          <cell r="DW476">
            <v>46</v>
          </cell>
          <cell r="DX476">
            <v>31.8</v>
          </cell>
          <cell r="DY476">
            <v>3</v>
          </cell>
          <cell r="DZ476">
            <v>51.6</v>
          </cell>
          <cell r="EA476">
            <v>252.968155481183</v>
          </cell>
          <cell r="EB476">
            <v>152.205973784767</v>
          </cell>
          <cell r="EC476">
            <v>2.69</v>
          </cell>
          <cell r="ED476">
            <v>4.7871772087030902</v>
          </cell>
          <cell r="EE476">
            <v>0</v>
          </cell>
          <cell r="EF476">
            <v>0</v>
          </cell>
          <cell r="EG476">
            <v>12.06</v>
          </cell>
          <cell r="EH476">
            <v>46.72</v>
          </cell>
          <cell r="EI476">
            <v>16.399999999999999</v>
          </cell>
          <cell r="EJ476">
            <v>92.2</v>
          </cell>
        </row>
        <row r="477">
          <cell r="B477">
            <v>0</v>
          </cell>
          <cell r="C477">
            <v>23.8</v>
          </cell>
          <cell r="D477">
            <v>0</v>
          </cell>
          <cell r="E477">
            <v>0</v>
          </cell>
          <cell r="F477">
            <v>0</v>
          </cell>
          <cell r="G477">
            <v>0</v>
          </cell>
          <cell r="H477">
            <v>2.4</v>
          </cell>
          <cell r="I477">
            <v>31</v>
          </cell>
          <cell r="J477">
            <v>7</v>
          </cell>
          <cell r="K477">
            <v>0</v>
          </cell>
          <cell r="L477">
            <v>0</v>
          </cell>
          <cell r="M477">
            <v>0</v>
          </cell>
          <cell r="N477">
            <v>0</v>
          </cell>
          <cell r="O477">
            <v>2.5</v>
          </cell>
          <cell r="P477">
            <v>0.60110699999999995</v>
          </cell>
          <cell r="Q477">
            <v>4.5</v>
          </cell>
          <cell r="R477">
            <v>0</v>
          </cell>
          <cell r="S477">
            <v>0</v>
          </cell>
          <cell r="T477">
            <v>0</v>
          </cell>
          <cell r="U477">
            <v>30.887</v>
          </cell>
          <cell r="V477">
            <v>0</v>
          </cell>
          <cell r="W477">
            <v>0</v>
          </cell>
          <cell r="X477">
            <v>5.7775768699999999</v>
          </cell>
          <cell r="Y477">
            <v>0</v>
          </cell>
          <cell r="Z477">
            <v>4</v>
          </cell>
          <cell r="AA477">
            <v>0</v>
          </cell>
          <cell r="AB477">
            <v>1.5</v>
          </cell>
          <cell r="AC477">
            <v>0</v>
          </cell>
          <cell r="AD477">
            <v>3.3</v>
          </cell>
          <cell r="AE477">
            <v>0</v>
          </cell>
          <cell r="AF477">
            <v>4.3</v>
          </cell>
          <cell r="AI477">
            <v>15.6</v>
          </cell>
          <cell r="AJ477">
            <v>5.0999999999999996</v>
          </cell>
          <cell r="AM477">
            <v>117</v>
          </cell>
          <cell r="AN477">
            <v>0</v>
          </cell>
          <cell r="AO477">
            <v>0</v>
          </cell>
          <cell r="AR477">
            <v>0</v>
          </cell>
          <cell r="AS477">
            <v>0</v>
          </cell>
          <cell r="AU477">
            <v>36.22</v>
          </cell>
          <cell r="AV477">
            <v>33.387999999999998</v>
          </cell>
          <cell r="AW477">
            <v>41.1</v>
          </cell>
          <cell r="AX477">
            <v>0</v>
          </cell>
          <cell r="AY477">
            <v>0</v>
          </cell>
          <cell r="AZ477">
            <v>2.5</v>
          </cell>
          <cell r="BA477">
            <v>0</v>
          </cell>
          <cell r="BB477">
            <v>0</v>
          </cell>
          <cell r="BC477">
            <v>0</v>
          </cell>
          <cell r="BD477">
            <v>3.59</v>
          </cell>
          <cell r="BE477">
            <v>1.2</v>
          </cell>
          <cell r="BF477">
            <v>4.548</v>
          </cell>
          <cell r="BG477">
            <v>0</v>
          </cell>
          <cell r="BH477">
            <v>13.748891947730799</v>
          </cell>
          <cell r="BI477">
            <v>0.93</v>
          </cell>
          <cell r="BK477">
            <v>0</v>
          </cell>
          <cell r="BL477">
            <v>0</v>
          </cell>
          <cell r="BM477">
            <v>7</v>
          </cell>
          <cell r="BN477">
            <v>1.421</v>
          </cell>
          <cell r="BO477">
            <v>11.02824</v>
          </cell>
          <cell r="BP477">
            <v>0</v>
          </cell>
          <cell r="BQ477">
            <v>0</v>
          </cell>
          <cell r="BR477">
            <v>41.57</v>
          </cell>
          <cell r="BS477">
            <v>31.120600070092301</v>
          </cell>
          <cell r="BT477">
            <v>3.8</v>
          </cell>
          <cell r="BU477">
            <v>0</v>
          </cell>
          <cell r="BV477">
            <v>0.375</v>
          </cell>
          <cell r="BW477">
            <v>49.48</v>
          </cell>
          <cell r="BX477">
            <v>160.46</v>
          </cell>
          <cell r="BY477">
            <v>0</v>
          </cell>
          <cell r="BZ477">
            <v>0</v>
          </cell>
          <cell r="CA477">
            <v>0</v>
          </cell>
          <cell r="CB477">
            <v>0</v>
          </cell>
          <cell r="CC477">
            <v>32.4</v>
          </cell>
          <cell r="CD477">
            <v>102</v>
          </cell>
          <cell r="CE477">
            <v>12.39</v>
          </cell>
          <cell r="CF477">
            <v>5.0869999999999997</v>
          </cell>
          <cell r="CG477">
            <v>19</v>
          </cell>
          <cell r="CI477">
            <v>4.3</v>
          </cell>
          <cell r="CJ477">
            <v>21</v>
          </cell>
          <cell r="CK477">
            <v>14.6</v>
          </cell>
          <cell r="CL477">
            <v>282.7</v>
          </cell>
          <cell r="CM477">
            <v>14.8</v>
          </cell>
          <cell r="CN477">
            <v>0</v>
          </cell>
          <cell r="CO477">
            <v>12.75</v>
          </cell>
          <cell r="CP477">
            <v>0.4</v>
          </cell>
          <cell r="CQ477">
            <v>125.18</v>
          </cell>
          <cell r="CR477">
            <v>0</v>
          </cell>
          <cell r="CS477">
            <v>16.920000000000002</v>
          </cell>
          <cell r="CT477">
            <v>3.2450000000000001</v>
          </cell>
          <cell r="CU477">
            <v>17.611999999999998</v>
          </cell>
          <cell r="CV477">
            <v>10.99</v>
          </cell>
          <cell r="CW477">
            <v>211.24600000000001</v>
          </cell>
          <cell r="CX477">
            <v>1.0900000000000001</v>
          </cell>
          <cell r="CY477">
            <v>1.5149999999999999</v>
          </cell>
          <cell r="CZ477">
            <v>205.81200000000001</v>
          </cell>
          <cell r="DA477">
            <v>7.8730000000000002</v>
          </cell>
          <cell r="DB477">
            <v>1.788</v>
          </cell>
          <cell r="DC477">
            <v>0.76900000000000002</v>
          </cell>
          <cell r="DD477">
            <v>26.587</v>
          </cell>
          <cell r="DE477">
            <v>31.966999999999999</v>
          </cell>
          <cell r="DF477">
            <v>201.78899999999999</v>
          </cell>
          <cell r="DG477">
            <v>119.49</v>
          </cell>
          <cell r="DH477">
            <v>45.289000000000001</v>
          </cell>
          <cell r="DI477">
            <v>0</v>
          </cell>
          <cell r="DJ477">
            <v>54.686</v>
          </cell>
          <cell r="DK477">
            <v>21.920999999999999</v>
          </cell>
          <cell r="DL477">
            <v>185.16499999999999</v>
          </cell>
          <cell r="DM477">
            <v>592.11400000000003</v>
          </cell>
          <cell r="DN477">
            <v>13.444000000000001</v>
          </cell>
          <cell r="DO477">
            <v>8.0000000000000002E-3</v>
          </cell>
          <cell r="DP477">
            <v>90.281999999999996</v>
          </cell>
          <cell r="DQ477">
            <v>0</v>
          </cell>
          <cell r="DR477">
            <v>60.640999999999998</v>
          </cell>
          <cell r="DS477">
            <v>61.203000000000003</v>
          </cell>
          <cell r="DT477">
            <v>1.643</v>
          </cell>
          <cell r="DU477">
            <v>0</v>
          </cell>
          <cell r="DV477">
            <v>0</v>
          </cell>
          <cell r="DW477">
            <v>13</v>
          </cell>
          <cell r="DX477">
            <v>30.047171839006399</v>
          </cell>
          <cell r="DY477">
            <v>0</v>
          </cell>
          <cell r="DZ477">
            <v>9.9</v>
          </cell>
          <cell r="EA477">
            <v>13.401999999999999</v>
          </cell>
          <cell r="EB477">
            <v>61.107648585290299</v>
          </cell>
          <cell r="EC477">
            <v>0</v>
          </cell>
          <cell r="ED477">
            <v>0</v>
          </cell>
          <cell r="EE477">
            <v>0</v>
          </cell>
          <cell r="EF477">
            <v>0</v>
          </cell>
          <cell r="EG477">
            <v>0</v>
          </cell>
          <cell r="EH477">
            <v>0</v>
          </cell>
          <cell r="EI477">
            <v>16.399999999999999</v>
          </cell>
          <cell r="EJ477">
            <v>92.2</v>
          </cell>
        </row>
        <row r="478">
          <cell r="B478">
            <v>0</v>
          </cell>
          <cell r="C478">
            <v>2.2000000000000002</v>
          </cell>
          <cell r="D478">
            <v>0</v>
          </cell>
          <cell r="E478">
            <v>0</v>
          </cell>
          <cell r="F478">
            <v>0</v>
          </cell>
          <cell r="G478">
            <v>0</v>
          </cell>
          <cell r="H478">
            <v>8.6999999999999993</v>
          </cell>
          <cell r="I478">
            <v>22</v>
          </cell>
          <cell r="J478">
            <v>0</v>
          </cell>
          <cell r="K478">
            <v>0</v>
          </cell>
          <cell r="L478">
            <v>0</v>
          </cell>
          <cell r="M478">
            <v>9</v>
          </cell>
          <cell r="N478">
            <v>16.5</v>
          </cell>
          <cell r="O478">
            <v>0</v>
          </cell>
          <cell r="P478">
            <v>0</v>
          </cell>
          <cell r="Q478">
            <v>0</v>
          </cell>
          <cell r="R478">
            <v>0</v>
          </cell>
          <cell r="S478">
            <v>0</v>
          </cell>
          <cell r="T478">
            <v>0</v>
          </cell>
          <cell r="U478">
            <v>0</v>
          </cell>
          <cell r="V478">
            <v>0</v>
          </cell>
          <cell r="W478">
            <v>1126</v>
          </cell>
          <cell r="X478">
            <v>0</v>
          </cell>
          <cell r="Y478">
            <v>6.4960000000000004</v>
          </cell>
          <cell r="Z478">
            <v>104.8</v>
          </cell>
          <cell r="AA478">
            <v>0</v>
          </cell>
          <cell r="AB478">
            <v>0</v>
          </cell>
          <cell r="AC478">
            <v>711.48</v>
          </cell>
          <cell r="AD478">
            <v>0</v>
          </cell>
          <cell r="AE478">
            <v>51.280739223062902</v>
          </cell>
          <cell r="AF478">
            <v>0</v>
          </cell>
          <cell r="AI478">
            <v>0</v>
          </cell>
          <cell r="AJ478">
            <v>0</v>
          </cell>
          <cell r="AM478">
            <v>6</v>
          </cell>
          <cell r="AN478">
            <v>0</v>
          </cell>
          <cell r="AO478">
            <v>0</v>
          </cell>
          <cell r="AR478">
            <v>-432.3</v>
          </cell>
          <cell r="AS478">
            <v>209</v>
          </cell>
          <cell r="AT478">
            <v>9.8699999999999992</v>
          </cell>
          <cell r="AV478">
            <v>0</v>
          </cell>
          <cell r="AW478">
            <v>0</v>
          </cell>
          <cell r="AX478">
            <v>0</v>
          </cell>
          <cell r="AY478">
            <v>0</v>
          </cell>
          <cell r="AZ478">
            <v>17.89</v>
          </cell>
          <cell r="BA478">
            <v>0</v>
          </cell>
          <cell r="BB478">
            <v>0</v>
          </cell>
          <cell r="BC478">
            <v>55.744349716458601</v>
          </cell>
          <cell r="BD478">
            <v>69.69</v>
          </cell>
          <cell r="BE478">
            <v>50.6</v>
          </cell>
          <cell r="BF478">
            <v>13.185</v>
          </cell>
          <cell r="BG478">
            <v>3.2</v>
          </cell>
          <cell r="BH478">
            <v>13.748891947730799</v>
          </cell>
          <cell r="BI478">
            <v>6.91</v>
          </cell>
          <cell r="BK478">
            <v>17.86</v>
          </cell>
          <cell r="BL478">
            <v>0</v>
          </cell>
          <cell r="BM478">
            <v>0</v>
          </cell>
          <cell r="BN478">
            <v>0</v>
          </cell>
          <cell r="BO478">
            <v>0</v>
          </cell>
          <cell r="BP478">
            <v>93.666758324115193</v>
          </cell>
          <cell r="BQ478">
            <v>18.172999999999998</v>
          </cell>
          <cell r="BR478">
            <v>26.49</v>
          </cell>
          <cell r="BS478">
            <v>462.46660346843998</v>
          </cell>
          <cell r="BT478">
            <v>47.7</v>
          </cell>
          <cell r="BU478">
            <v>89.28</v>
          </cell>
          <cell r="BV478">
            <v>6.1680000000000001</v>
          </cell>
          <cell r="BW478">
            <v>407.33</v>
          </cell>
          <cell r="BX478">
            <v>1152.27</v>
          </cell>
          <cell r="BY478">
            <v>0</v>
          </cell>
          <cell r="BZ478">
            <v>12.5</v>
          </cell>
          <cell r="CA478">
            <v>0</v>
          </cell>
          <cell r="CB478">
            <v>0</v>
          </cell>
          <cell r="CC478">
            <v>54</v>
          </cell>
          <cell r="CD478">
            <v>489</v>
          </cell>
          <cell r="CE478">
            <v>0</v>
          </cell>
          <cell r="CF478">
            <v>46.965000000000003</v>
          </cell>
          <cell r="CG478">
            <v>49</v>
          </cell>
          <cell r="CI478">
            <v>12.28</v>
          </cell>
          <cell r="CJ478">
            <v>19.600000000000001</v>
          </cell>
          <cell r="CK478">
            <v>0</v>
          </cell>
          <cell r="CL478">
            <v>12.5</v>
          </cell>
          <cell r="CM478">
            <v>35.700000000000003</v>
          </cell>
          <cell r="CN478">
            <v>0</v>
          </cell>
          <cell r="CO478">
            <v>0</v>
          </cell>
          <cell r="CP478">
            <v>49.1</v>
          </cell>
          <cell r="CQ478">
            <v>0</v>
          </cell>
          <cell r="CR478">
            <v>0</v>
          </cell>
          <cell r="CS478">
            <v>0</v>
          </cell>
          <cell r="CT478">
            <v>0</v>
          </cell>
          <cell r="CU478">
            <v>0</v>
          </cell>
          <cell r="CV478">
            <v>0</v>
          </cell>
          <cell r="CW478">
            <v>0</v>
          </cell>
          <cell r="CX478">
            <v>0</v>
          </cell>
          <cell r="CY478">
            <v>0</v>
          </cell>
          <cell r="CZ478">
            <v>0</v>
          </cell>
          <cell r="DA478">
            <v>0</v>
          </cell>
          <cell r="DB478">
            <v>0</v>
          </cell>
          <cell r="DC478">
            <v>0</v>
          </cell>
          <cell r="DD478">
            <v>0</v>
          </cell>
          <cell r="DE478">
            <v>0</v>
          </cell>
          <cell r="DF478">
            <v>0</v>
          </cell>
          <cell r="DG478">
            <v>0</v>
          </cell>
          <cell r="DH478">
            <v>0</v>
          </cell>
          <cell r="DI478">
            <v>0</v>
          </cell>
          <cell r="DJ478">
            <v>0</v>
          </cell>
          <cell r="DK478">
            <v>0</v>
          </cell>
          <cell r="DL478">
            <v>0</v>
          </cell>
          <cell r="DM478">
            <v>0</v>
          </cell>
          <cell r="DN478">
            <v>0</v>
          </cell>
          <cell r="DO478">
            <v>0</v>
          </cell>
          <cell r="DP478">
            <v>0</v>
          </cell>
          <cell r="DQ478">
            <v>0</v>
          </cell>
          <cell r="DR478">
            <v>0</v>
          </cell>
          <cell r="DS478">
            <v>0</v>
          </cell>
          <cell r="DT478">
            <v>0</v>
          </cell>
          <cell r="DU478">
            <v>0</v>
          </cell>
          <cell r="DV478">
            <v>0</v>
          </cell>
          <cell r="DW478">
            <v>33</v>
          </cell>
          <cell r="DX478">
            <v>18.866411625763</v>
          </cell>
          <cell r="DY478">
            <v>3.04</v>
          </cell>
          <cell r="DZ478">
            <v>60.9</v>
          </cell>
          <cell r="EA478">
            <v>191.372667463391</v>
          </cell>
          <cell r="EB478">
            <v>72.721637883319701</v>
          </cell>
          <cell r="EC478">
            <v>2.5499999999999998</v>
          </cell>
          <cell r="ED478">
            <v>4.7871772087030902</v>
          </cell>
          <cell r="EE478">
            <v>0</v>
          </cell>
          <cell r="EF478">
            <v>0</v>
          </cell>
          <cell r="EG478">
            <v>12.06</v>
          </cell>
          <cell r="EH478">
            <v>43.524119300000002</v>
          </cell>
          <cell r="EI478">
            <v>0</v>
          </cell>
          <cell r="EJ478">
            <v>0</v>
          </cell>
        </row>
        <row r="479">
          <cell r="B479">
            <v>0</v>
          </cell>
          <cell r="C479">
            <v>0</v>
          </cell>
          <cell r="D479">
            <v>31</v>
          </cell>
          <cell r="E479">
            <v>0</v>
          </cell>
          <cell r="F479">
            <v>0</v>
          </cell>
          <cell r="G479">
            <v>0</v>
          </cell>
          <cell r="H479">
            <v>0</v>
          </cell>
          <cell r="I479">
            <v>0</v>
          </cell>
          <cell r="J479">
            <v>0</v>
          </cell>
          <cell r="K479">
            <v>0</v>
          </cell>
          <cell r="L479">
            <v>0</v>
          </cell>
          <cell r="M479">
            <v>1769.06</v>
          </cell>
          <cell r="N479">
            <v>0</v>
          </cell>
          <cell r="O479">
            <v>0</v>
          </cell>
          <cell r="P479">
            <v>0</v>
          </cell>
          <cell r="Q479">
            <v>0</v>
          </cell>
          <cell r="R479">
            <v>0</v>
          </cell>
          <cell r="S479">
            <v>0</v>
          </cell>
          <cell r="T479">
            <v>0</v>
          </cell>
          <cell r="U479">
            <v>0</v>
          </cell>
          <cell r="V479">
            <v>0</v>
          </cell>
          <cell r="W479">
            <v>0</v>
          </cell>
          <cell r="X479">
            <v>0</v>
          </cell>
          <cell r="Y479">
            <v>0</v>
          </cell>
          <cell r="Z479">
            <v>8.5</v>
          </cell>
          <cell r="AA479">
            <v>0</v>
          </cell>
          <cell r="AB479">
            <v>0</v>
          </cell>
          <cell r="AC479">
            <v>0</v>
          </cell>
          <cell r="AD479">
            <v>0</v>
          </cell>
          <cell r="AE479">
            <v>4.0824518334100999</v>
          </cell>
          <cell r="AF479">
            <v>0</v>
          </cell>
          <cell r="AI479">
            <v>0</v>
          </cell>
          <cell r="AJ479">
            <v>0</v>
          </cell>
          <cell r="AM479">
            <v>0</v>
          </cell>
          <cell r="AN479">
            <v>0</v>
          </cell>
          <cell r="AO479">
            <v>0</v>
          </cell>
          <cell r="AR479">
            <v>0</v>
          </cell>
          <cell r="AS479">
            <v>0</v>
          </cell>
          <cell r="AV479">
            <v>0</v>
          </cell>
          <cell r="AW479">
            <v>0</v>
          </cell>
          <cell r="AX479">
            <v>0</v>
          </cell>
          <cell r="AY479">
            <v>0</v>
          </cell>
          <cell r="AZ479">
            <v>0</v>
          </cell>
          <cell r="BA479">
            <v>0</v>
          </cell>
          <cell r="BB479">
            <v>0</v>
          </cell>
          <cell r="BC479">
            <v>0</v>
          </cell>
          <cell r="BD479">
            <v>0</v>
          </cell>
          <cell r="BE479">
            <v>0</v>
          </cell>
          <cell r="BF479">
            <v>7.8760000000000003</v>
          </cell>
          <cell r="BG479">
            <v>0</v>
          </cell>
          <cell r="BH479">
            <v>0</v>
          </cell>
          <cell r="BI479">
            <v>21.65</v>
          </cell>
          <cell r="BK479">
            <v>0</v>
          </cell>
          <cell r="BL479">
            <v>0</v>
          </cell>
          <cell r="BM479">
            <v>0</v>
          </cell>
          <cell r="BN479">
            <v>127.4</v>
          </cell>
          <cell r="BO479">
            <v>0</v>
          </cell>
          <cell r="BP479">
            <v>0</v>
          </cell>
          <cell r="BQ479">
            <v>0</v>
          </cell>
          <cell r="BR479">
            <v>0</v>
          </cell>
          <cell r="BS479">
            <v>0</v>
          </cell>
          <cell r="BT479">
            <v>0</v>
          </cell>
          <cell r="BU479">
            <v>0</v>
          </cell>
          <cell r="BV479">
            <v>0</v>
          </cell>
          <cell r="BW479">
            <v>0</v>
          </cell>
          <cell r="BX479">
            <v>0</v>
          </cell>
          <cell r="BY479">
            <v>0</v>
          </cell>
          <cell r="BZ479">
            <v>0</v>
          </cell>
          <cell r="CA479">
            <v>0</v>
          </cell>
          <cell r="CB479">
            <v>0</v>
          </cell>
          <cell r="CC479">
            <v>188</v>
          </cell>
          <cell r="CD479">
            <v>0</v>
          </cell>
          <cell r="CE479">
            <v>0</v>
          </cell>
          <cell r="CF479">
            <v>0</v>
          </cell>
          <cell r="CG479">
            <v>0</v>
          </cell>
          <cell r="CI479">
            <v>0</v>
          </cell>
          <cell r="CJ479">
            <v>0</v>
          </cell>
          <cell r="CK479">
            <v>99.3</v>
          </cell>
          <cell r="CL479">
            <v>368.1</v>
          </cell>
          <cell r="CM479">
            <v>0</v>
          </cell>
          <cell r="CN479">
            <v>0</v>
          </cell>
          <cell r="CO479">
            <v>0</v>
          </cell>
          <cell r="CP479">
            <v>0</v>
          </cell>
          <cell r="CQ479">
            <v>0</v>
          </cell>
          <cell r="CR479">
            <v>0</v>
          </cell>
          <cell r="CS479">
            <v>0</v>
          </cell>
          <cell r="CT479">
            <v>0</v>
          </cell>
          <cell r="CU479">
            <v>0</v>
          </cell>
          <cell r="CV479">
            <v>0</v>
          </cell>
          <cell r="CW479">
            <v>0</v>
          </cell>
          <cell r="CX479">
            <v>0</v>
          </cell>
          <cell r="CY479">
            <v>0</v>
          </cell>
          <cell r="CZ479">
            <v>0</v>
          </cell>
          <cell r="DA479">
            <v>0</v>
          </cell>
          <cell r="DB479">
            <v>0</v>
          </cell>
          <cell r="DC479">
            <v>0</v>
          </cell>
          <cell r="DD479">
            <v>0</v>
          </cell>
          <cell r="DE479">
            <v>0</v>
          </cell>
          <cell r="DF479">
            <v>0</v>
          </cell>
          <cell r="DG479">
            <v>0</v>
          </cell>
          <cell r="DH479">
            <v>0</v>
          </cell>
          <cell r="DI479">
            <v>0</v>
          </cell>
          <cell r="DJ479">
            <v>0</v>
          </cell>
          <cell r="DK479">
            <v>0</v>
          </cell>
          <cell r="DL479">
            <v>0</v>
          </cell>
          <cell r="DM479">
            <v>0</v>
          </cell>
          <cell r="DN479">
            <v>0</v>
          </cell>
          <cell r="DO479">
            <v>0</v>
          </cell>
          <cell r="DP479">
            <v>0</v>
          </cell>
          <cell r="DQ479">
            <v>0</v>
          </cell>
          <cell r="DR479">
            <v>0</v>
          </cell>
          <cell r="DS479">
            <v>0</v>
          </cell>
          <cell r="DT479">
            <v>0</v>
          </cell>
          <cell r="DU479">
            <v>0</v>
          </cell>
          <cell r="DV479">
            <v>0</v>
          </cell>
          <cell r="DW479">
            <v>0</v>
          </cell>
          <cell r="DX479">
            <v>0</v>
          </cell>
          <cell r="DY479">
            <v>0</v>
          </cell>
          <cell r="DZ479">
            <v>0</v>
          </cell>
          <cell r="EA479">
            <v>48.193488017792198</v>
          </cell>
          <cell r="EB479">
            <v>0</v>
          </cell>
          <cell r="EC479">
            <v>0</v>
          </cell>
          <cell r="ED479">
            <v>0</v>
          </cell>
          <cell r="EE479">
            <v>0</v>
          </cell>
          <cell r="EF479">
            <v>0</v>
          </cell>
          <cell r="EG479">
            <v>0</v>
          </cell>
          <cell r="EH479">
            <v>0</v>
          </cell>
          <cell r="EI479">
            <v>0</v>
          </cell>
          <cell r="EJ479">
            <v>0</v>
          </cell>
        </row>
        <row r="480">
          <cell r="B480">
            <v>0</v>
          </cell>
          <cell r="C480">
            <v>26</v>
          </cell>
          <cell r="D480">
            <v>31</v>
          </cell>
          <cell r="E480">
            <v>0</v>
          </cell>
          <cell r="F480">
            <v>0</v>
          </cell>
          <cell r="G480">
            <v>0</v>
          </cell>
          <cell r="H480">
            <v>11.1</v>
          </cell>
          <cell r="I480">
            <v>53</v>
          </cell>
          <cell r="J480">
            <v>7</v>
          </cell>
          <cell r="K480">
            <v>0</v>
          </cell>
          <cell r="L480">
            <v>0</v>
          </cell>
          <cell r="M480">
            <v>1778.06</v>
          </cell>
          <cell r="N480">
            <v>16.5</v>
          </cell>
          <cell r="O480">
            <v>2.5</v>
          </cell>
          <cell r="P480">
            <v>0.60110699999999995</v>
          </cell>
          <cell r="Q480">
            <v>4.5</v>
          </cell>
          <cell r="R480">
            <v>0</v>
          </cell>
          <cell r="S480">
            <v>0</v>
          </cell>
          <cell r="T480">
            <v>0</v>
          </cell>
          <cell r="U480">
            <v>30.887</v>
          </cell>
          <cell r="V480">
            <v>0</v>
          </cell>
          <cell r="W480">
            <v>1126</v>
          </cell>
          <cell r="X480">
            <v>5.7775768699999999</v>
          </cell>
          <cell r="Y480">
            <v>6.4960000000000004</v>
          </cell>
          <cell r="Z480">
            <v>117.3</v>
          </cell>
          <cell r="AA480">
            <v>0</v>
          </cell>
          <cell r="AB480">
            <v>1.5</v>
          </cell>
          <cell r="AC480">
            <v>711.48</v>
          </cell>
          <cell r="AD480">
            <v>3.4</v>
          </cell>
          <cell r="AE480">
            <v>55.363191056472999</v>
          </cell>
          <cell r="AF480">
            <v>4.3</v>
          </cell>
          <cell r="AH480">
            <v>0</v>
          </cell>
          <cell r="AI480">
            <v>15.6</v>
          </cell>
          <cell r="AJ480">
            <v>5.0999999999999996</v>
          </cell>
          <cell r="AK480">
            <v>0</v>
          </cell>
          <cell r="AL480">
            <v>0</v>
          </cell>
          <cell r="AM480">
            <v>123</v>
          </cell>
          <cell r="AN480">
            <v>0</v>
          </cell>
          <cell r="AO480">
            <v>0</v>
          </cell>
          <cell r="AP480">
            <v>0</v>
          </cell>
          <cell r="AQ480">
            <v>0</v>
          </cell>
          <cell r="AR480">
            <v>-432.3</v>
          </cell>
          <cell r="AS480">
            <v>209</v>
          </cell>
          <cell r="AT480">
            <v>9.8699999999999992</v>
          </cell>
          <cell r="AU480">
            <v>36.22</v>
          </cell>
          <cell r="AV480">
            <v>33.387999999999998</v>
          </cell>
          <cell r="AW480">
            <v>41.1</v>
          </cell>
          <cell r="AX480">
            <v>0</v>
          </cell>
          <cell r="AY480">
            <v>0</v>
          </cell>
          <cell r="AZ480">
            <v>20.39</v>
          </cell>
          <cell r="BA480">
            <v>0</v>
          </cell>
          <cell r="BB480">
            <v>0</v>
          </cell>
          <cell r="BC480">
            <v>55.744349716458601</v>
          </cell>
          <cell r="BD480">
            <v>73.28</v>
          </cell>
          <cell r="BE480">
            <v>51.8</v>
          </cell>
          <cell r="BF480">
            <v>25.609000000000002</v>
          </cell>
          <cell r="BG480">
            <v>3.2</v>
          </cell>
          <cell r="BH480">
            <v>27.497783895461499</v>
          </cell>
          <cell r="BI480">
            <v>29.49</v>
          </cell>
          <cell r="BK480">
            <v>17.86</v>
          </cell>
          <cell r="BL480">
            <v>0</v>
          </cell>
          <cell r="BM480">
            <v>7</v>
          </cell>
          <cell r="BN480">
            <v>128.821</v>
          </cell>
          <cell r="BO480">
            <v>11.02824</v>
          </cell>
          <cell r="BP480">
            <v>93.666758324115193</v>
          </cell>
          <cell r="BQ480">
            <v>18.172999999999998</v>
          </cell>
          <cell r="BR480">
            <v>68.06</v>
          </cell>
          <cell r="BS480">
            <v>493.58720353853198</v>
          </cell>
          <cell r="BT480">
            <v>51.5</v>
          </cell>
          <cell r="BU480">
            <v>89.28</v>
          </cell>
          <cell r="BV480">
            <v>6.5430000000000001</v>
          </cell>
          <cell r="BW480">
            <v>456.81</v>
          </cell>
          <cell r="BX480">
            <v>1312.73</v>
          </cell>
          <cell r="BY480">
            <v>0</v>
          </cell>
          <cell r="BZ480">
            <v>12.5</v>
          </cell>
          <cell r="CA480">
            <v>0</v>
          </cell>
          <cell r="CB480">
            <v>0</v>
          </cell>
          <cell r="CC480">
            <v>274.39999999999998</v>
          </cell>
          <cell r="CD480">
            <v>591</v>
          </cell>
          <cell r="CE480">
            <v>12.39</v>
          </cell>
          <cell r="CF480">
            <v>52.052</v>
          </cell>
          <cell r="CG480">
            <v>68</v>
          </cell>
          <cell r="CH480">
            <v>0</v>
          </cell>
          <cell r="CI480">
            <v>16.579999999999998</v>
          </cell>
          <cell r="CJ480">
            <v>40.6</v>
          </cell>
          <cell r="CK480">
            <v>113.9</v>
          </cell>
          <cell r="CL480">
            <v>663.3</v>
          </cell>
          <cell r="CM480">
            <v>50.5</v>
          </cell>
          <cell r="CN480">
            <v>0</v>
          </cell>
          <cell r="CO480">
            <v>12.75</v>
          </cell>
          <cell r="CP480">
            <v>49.5</v>
          </cell>
          <cell r="CQ480">
            <v>125.18</v>
          </cell>
          <cell r="CR480">
            <v>0</v>
          </cell>
          <cell r="CS480">
            <v>16.920000000000002</v>
          </cell>
          <cell r="CT480">
            <v>3.2450000000000001</v>
          </cell>
          <cell r="CU480">
            <v>17.611999999999998</v>
          </cell>
          <cell r="CV480">
            <v>10.99</v>
          </cell>
          <cell r="CW480">
            <v>211.24600000000001</v>
          </cell>
          <cell r="CX480">
            <v>1.0900000000000001</v>
          </cell>
          <cell r="CY480">
            <v>1.5149999999999999</v>
          </cell>
          <cell r="CZ480">
            <v>205.81200000000001</v>
          </cell>
          <cell r="DA480">
            <v>7.8730000000000002</v>
          </cell>
          <cell r="DB480">
            <v>1.788</v>
          </cell>
          <cell r="DC480">
            <v>0.76900000000000002</v>
          </cell>
          <cell r="DD480">
            <v>26.587</v>
          </cell>
          <cell r="DE480">
            <v>31.966999999999999</v>
          </cell>
          <cell r="DF480">
            <v>201.78899999999999</v>
          </cell>
          <cell r="DG480">
            <v>119.49</v>
          </cell>
          <cell r="DH480">
            <v>45.289000000000001</v>
          </cell>
          <cell r="DI480">
            <v>0</v>
          </cell>
          <cell r="DJ480">
            <v>54.686</v>
          </cell>
          <cell r="DK480">
            <v>21.920999999999999</v>
          </cell>
          <cell r="DL480">
            <v>185.16499999999999</v>
          </cell>
          <cell r="DM480">
            <v>592.11400000000003</v>
          </cell>
          <cell r="DN480">
            <v>13.444000000000001</v>
          </cell>
          <cell r="DO480">
            <v>8.0000000000000002E-3</v>
          </cell>
          <cell r="DP480">
            <v>90.281999999999996</v>
          </cell>
          <cell r="DQ480">
            <v>0</v>
          </cell>
          <cell r="DR480">
            <v>60.640999999999998</v>
          </cell>
          <cell r="DS480">
            <v>61.203000000000003</v>
          </cell>
          <cell r="DT480">
            <v>1.643</v>
          </cell>
          <cell r="DU480">
            <v>0</v>
          </cell>
          <cell r="DV480">
            <v>0</v>
          </cell>
          <cell r="DW480">
            <v>46</v>
          </cell>
          <cell r="DX480">
            <v>48.913583464769403</v>
          </cell>
          <cell r="DY480">
            <v>3.04</v>
          </cell>
          <cell r="DZ480">
            <v>70.8</v>
          </cell>
          <cell r="EA480">
            <v>252.968155481183</v>
          </cell>
          <cell r="EB480">
            <v>133.82928646861001</v>
          </cell>
          <cell r="EC480">
            <v>2.5499999999999998</v>
          </cell>
          <cell r="ED480">
            <v>4.7871772087030902</v>
          </cell>
          <cell r="EE480">
            <v>0</v>
          </cell>
          <cell r="EF480">
            <v>0</v>
          </cell>
          <cell r="EG480">
            <v>12.06</v>
          </cell>
          <cell r="EH480">
            <v>43.524119300000002</v>
          </cell>
          <cell r="EI480">
            <v>16.399999999999999</v>
          </cell>
          <cell r="EJ480">
            <v>92.2</v>
          </cell>
        </row>
        <row r="481">
          <cell r="B481">
            <v>0</v>
          </cell>
          <cell r="C481">
            <v>29.5</v>
          </cell>
          <cell r="D481">
            <v>0</v>
          </cell>
          <cell r="E481">
            <v>0</v>
          </cell>
          <cell r="F481">
            <v>0</v>
          </cell>
          <cell r="G481">
            <v>0</v>
          </cell>
          <cell r="H481">
            <v>2.4</v>
          </cell>
          <cell r="I481">
            <v>9.6999999999999993</v>
          </cell>
          <cell r="J481">
            <v>7</v>
          </cell>
          <cell r="K481">
            <v>0</v>
          </cell>
          <cell r="L481">
            <v>0</v>
          </cell>
          <cell r="M481">
            <v>0</v>
          </cell>
          <cell r="N481">
            <v>0</v>
          </cell>
          <cell r="O481">
            <v>2.6</v>
          </cell>
          <cell r="P481">
            <v>0.606437</v>
          </cell>
          <cell r="Q481">
            <v>3.5</v>
          </cell>
          <cell r="R481">
            <v>0</v>
          </cell>
          <cell r="S481">
            <v>0</v>
          </cell>
          <cell r="T481">
            <v>0</v>
          </cell>
          <cell r="U481">
            <v>30.887</v>
          </cell>
          <cell r="V481">
            <v>0</v>
          </cell>
          <cell r="W481">
            <v>0</v>
          </cell>
          <cell r="X481">
            <v>10.220000000000001</v>
          </cell>
          <cell r="Y481">
            <v>0</v>
          </cell>
          <cell r="Z481">
            <v>0</v>
          </cell>
          <cell r="AA481">
            <v>0</v>
          </cell>
          <cell r="AB481">
            <v>1.5</v>
          </cell>
          <cell r="AC481">
            <v>0</v>
          </cell>
          <cell r="AD481">
            <v>2.1</v>
          </cell>
          <cell r="AE481">
            <v>0</v>
          </cell>
          <cell r="AF481">
            <v>3.9</v>
          </cell>
          <cell r="AI481">
            <v>12.1</v>
          </cell>
          <cell r="AJ481">
            <v>2</v>
          </cell>
          <cell r="AM481">
            <v>93.8</v>
          </cell>
          <cell r="AN481">
            <v>0</v>
          </cell>
          <cell r="AO481">
            <v>0</v>
          </cell>
          <cell r="AR481">
            <v>0</v>
          </cell>
          <cell r="AS481">
            <v>0</v>
          </cell>
          <cell r="AU481">
            <v>33.42</v>
          </cell>
          <cell r="AV481">
            <v>33.39</v>
          </cell>
          <cell r="AW481">
            <v>0</v>
          </cell>
          <cell r="AX481">
            <v>0</v>
          </cell>
          <cell r="AY481">
            <v>0</v>
          </cell>
          <cell r="AZ481">
            <v>0</v>
          </cell>
          <cell r="BA481">
            <v>0</v>
          </cell>
          <cell r="BB481">
            <v>0</v>
          </cell>
          <cell r="BC481">
            <v>0</v>
          </cell>
          <cell r="BD481">
            <v>5.7759999999999998</v>
          </cell>
          <cell r="BE481">
            <v>1.2</v>
          </cell>
          <cell r="BF481">
            <v>1.873</v>
          </cell>
          <cell r="BG481">
            <v>0</v>
          </cell>
          <cell r="BH481">
            <v>0</v>
          </cell>
          <cell r="BI481">
            <v>0</v>
          </cell>
          <cell r="BK481">
            <v>0</v>
          </cell>
          <cell r="BL481">
            <v>0</v>
          </cell>
          <cell r="BM481">
            <v>7</v>
          </cell>
          <cell r="BN481">
            <v>19.5</v>
          </cell>
          <cell r="BO481">
            <v>2.6530200000000002</v>
          </cell>
          <cell r="BP481">
            <v>0</v>
          </cell>
          <cell r="BQ481">
            <v>0</v>
          </cell>
          <cell r="BR481">
            <v>21.85</v>
          </cell>
          <cell r="BS481">
            <v>13.2</v>
          </cell>
          <cell r="BT481">
            <v>1.5</v>
          </cell>
          <cell r="BU481">
            <v>0</v>
          </cell>
          <cell r="BV481">
            <v>0</v>
          </cell>
          <cell r="BW481">
            <v>9.6999999999999993</v>
          </cell>
          <cell r="BX481">
            <v>91.23</v>
          </cell>
          <cell r="BY481">
            <v>0</v>
          </cell>
          <cell r="BZ481">
            <v>0</v>
          </cell>
          <cell r="CA481">
            <v>0</v>
          </cell>
          <cell r="CB481">
            <v>0</v>
          </cell>
          <cell r="CC481">
            <v>99</v>
          </cell>
          <cell r="CD481">
            <v>47</v>
          </cell>
          <cell r="CE481">
            <v>0</v>
          </cell>
          <cell r="CF481">
            <v>0.16500000000000001</v>
          </cell>
          <cell r="CG481">
            <v>17.5</v>
          </cell>
          <cell r="CI481">
            <v>4.4000000000000004</v>
          </cell>
          <cell r="CJ481">
            <v>6.4</v>
          </cell>
          <cell r="CK481">
            <v>0</v>
          </cell>
          <cell r="CL481">
            <v>224.1</v>
          </cell>
          <cell r="CM481">
            <v>4.4000000000000004</v>
          </cell>
          <cell r="CN481">
            <v>0</v>
          </cell>
          <cell r="CO481">
            <v>12.75</v>
          </cell>
          <cell r="CP481">
            <v>2.9</v>
          </cell>
          <cell r="CQ481">
            <v>142.87899999999999</v>
          </cell>
          <cell r="CR481">
            <v>0</v>
          </cell>
          <cell r="CS481">
            <v>48.634</v>
          </cell>
          <cell r="CT481">
            <v>5.2080000000000002</v>
          </cell>
          <cell r="CU481">
            <v>0</v>
          </cell>
          <cell r="CV481">
            <v>14</v>
          </cell>
          <cell r="CW481">
            <v>230.32599999999999</v>
          </cell>
          <cell r="CX481">
            <v>0.78700000000000003</v>
          </cell>
          <cell r="CY481">
            <v>1.5469999999999999</v>
          </cell>
          <cell r="CZ481">
            <v>173.30799999999999</v>
          </cell>
          <cell r="DA481">
            <v>13.369</v>
          </cell>
          <cell r="DB481">
            <v>4.2160000000000002</v>
          </cell>
          <cell r="DC481">
            <v>5.4569999999999999</v>
          </cell>
          <cell r="DD481">
            <v>38.704999999999998</v>
          </cell>
          <cell r="DE481">
            <v>92.631</v>
          </cell>
          <cell r="DF481">
            <v>154.92099999999999</v>
          </cell>
          <cell r="DG481">
            <v>116.092</v>
          </cell>
          <cell r="DH481">
            <v>31.785</v>
          </cell>
          <cell r="DI481">
            <v>0</v>
          </cell>
          <cell r="DJ481">
            <v>59.743000000000002</v>
          </cell>
          <cell r="DK481">
            <v>3.8610000000000002</v>
          </cell>
          <cell r="DL481">
            <v>0</v>
          </cell>
          <cell r="DM481">
            <v>647.07000000000005</v>
          </cell>
          <cell r="DN481">
            <v>23.074999999999999</v>
          </cell>
          <cell r="DO481">
            <v>2.0289999999999999</v>
          </cell>
          <cell r="DP481">
            <v>98.882999999999996</v>
          </cell>
          <cell r="DQ481">
            <v>0</v>
          </cell>
          <cell r="DR481">
            <v>43.423999999999999</v>
          </cell>
          <cell r="DS481">
            <v>0</v>
          </cell>
          <cell r="DT481">
            <v>3.04</v>
          </cell>
          <cell r="DU481">
            <v>0</v>
          </cell>
          <cell r="DV481">
            <v>0</v>
          </cell>
          <cell r="DW481">
            <v>0</v>
          </cell>
          <cell r="DX481">
            <v>2.12</v>
          </cell>
          <cell r="DY481">
            <v>0</v>
          </cell>
          <cell r="DZ481">
            <v>0</v>
          </cell>
          <cell r="EA481">
            <v>0</v>
          </cell>
          <cell r="EB481">
            <v>82.439665045934703</v>
          </cell>
          <cell r="EC481">
            <v>0</v>
          </cell>
          <cell r="ED481">
            <v>0</v>
          </cell>
          <cell r="EE481">
            <v>0</v>
          </cell>
          <cell r="EF481">
            <v>0</v>
          </cell>
          <cell r="EG481">
            <v>0</v>
          </cell>
          <cell r="EH481">
            <v>0</v>
          </cell>
          <cell r="EI481">
            <v>18.3</v>
          </cell>
          <cell r="EJ481">
            <v>103.93</v>
          </cell>
        </row>
        <row r="482">
          <cell r="B482">
            <v>0</v>
          </cell>
          <cell r="C482">
            <v>3</v>
          </cell>
          <cell r="D482">
            <v>0</v>
          </cell>
          <cell r="E482">
            <v>0</v>
          </cell>
          <cell r="F482">
            <v>0</v>
          </cell>
          <cell r="G482">
            <v>0</v>
          </cell>
          <cell r="H482">
            <v>9.6999999999999993</v>
          </cell>
          <cell r="I482">
            <v>26.7</v>
          </cell>
          <cell r="J482">
            <v>0</v>
          </cell>
          <cell r="K482">
            <v>0</v>
          </cell>
          <cell r="L482">
            <v>0</v>
          </cell>
          <cell r="M482">
            <v>9</v>
          </cell>
          <cell r="N482">
            <v>18.399999999999999</v>
          </cell>
          <cell r="O482">
            <v>0</v>
          </cell>
          <cell r="P482">
            <v>0</v>
          </cell>
          <cell r="Q482">
            <v>0</v>
          </cell>
          <cell r="R482">
            <v>0</v>
          </cell>
          <cell r="S482">
            <v>0</v>
          </cell>
          <cell r="T482">
            <v>0</v>
          </cell>
          <cell r="U482">
            <v>0</v>
          </cell>
          <cell r="V482">
            <v>0</v>
          </cell>
          <cell r="W482">
            <v>989</v>
          </cell>
          <cell r="X482">
            <v>0</v>
          </cell>
          <cell r="Y482">
            <v>7.351</v>
          </cell>
          <cell r="Z482">
            <v>106.2</v>
          </cell>
          <cell r="AA482">
            <v>0</v>
          </cell>
          <cell r="AB482">
            <v>0</v>
          </cell>
          <cell r="AC482">
            <v>738.09</v>
          </cell>
          <cell r="AD482">
            <v>0</v>
          </cell>
          <cell r="AE482">
            <v>52.743737000000003</v>
          </cell>
          <cell r="AF482">
            <v>0</v>
          </cell>
          <cell r="AI482">
            <v>0</v>
          </cell>
          <cell r="AJ482">
            <v>0</v>
          </cell>
          <cell r="AM482">
            <v>6</v>
          </cell>
          <cell r="AN482">
            <v>0</v>
          </cell>
          <cell r="AO482">
            <v>0</v>
          </cell>
          <cell r="AR482">
            <v>-496.3</v>
          </cell>
          <cell r="AS482">
            <v>216</v>
          </cell>
          <cell r="AT482">
            <v>19</v>
          </cell>
          <cell r="AV482">
            <v>0</v>
          </cell>
          <cell r="AW482">
            <v>0</v>
          </cell>
          <cell r="AX482">
            <v>0</v>
          </cell>
          <cell r="AY482">
            <v>0</v>
          </cell>
          <cell r="AZ482">
            <v>19.190000000000001</v>
          </cell>
          <cell r="BA482">
            <v>0</v>
          </cell>
          <cell r="BB482">
            <v>0</v>
          </cell>
          <cell r="BC482">
            <v>0</v>
          </cell>
          <cell r="BD482">
            <v>65.915000000000006</v>
          </cell>
          <cell r="BE482">
            <v>60.6</v>
          </cell>
          <cell r="BF482">
            <v>13.493</v>
          </cell>
          <cell r="BG482">
            <v>2.8</v>
          </cell>
          <cell r="BH482">
            <v>40.293055571012097</v>
          </cell>
          <cell r="BI482">
            <v>8.4700000000000006</v>
          </cell>
          <cell r="BK482">
            <v>22.18</v>
          </cell>
          <cell r="BL482">
            <v>0</v>
          </cell>
          <cell r="BM482">
            <v>0</v>
          </cell>
          <cell r="BN482">
            <v>0</v>
          </cell>
          <cell r="BO482">
            <v>0</v>
          </cell>
          <cell r="BP482">
            <v>95.8899109778922</v>
          </cell>
          <cell r="BQ482">
            <v>0</v>
          </cell>
          <cell r="BR482">
            <v>26.09</v>
          </cell>
          <cell r="BS482">
            <v>466.746830967368</v>
          </cell>
          <cell r="BT482">
            <v>51.1</v>
          </cell>
          <cell r="BU482">
            <v>95.7</v>
          </cell>
          <cell r="BV482">
            <v>3.07</v>
          </cell>
          <cell r="BW482">
            <v>305.44</v>
          </cell>
          <cell r="BX482">
            <v>1417.08</v>
          </cell>
          <cell r="BY482">
            <v>0</v>
          </cell>
          <cell r="BZ482">
            <v>12.5</v>
          </cell>
          <cell r="CA482">
            <v>0</v>
          </cell>
          <cell r="CB482">
            <v>0</v>
          </cell>
          <cell r="CC482">
            <v>129</v>
          </cell>
          <cell r="CD482">
            <v>474</v>
          </cell>
          <cell r="CE482">
            <v>0</v>
          </cell>
          <cell r="CF482">
            <v>45.277000000000001</v>
          </cell>
          <cell r="CG482">
            <v>52.5</v>
          </cell>
          <cell r="CI482">
            <v>12.52</v>
          </cell>
          <cell r="CJ482">
            <v>15.2</v>
          </cell>
          <cell r="CK482">
            <v>0</v>
          </cell>
          <cell r="CL482">
            <v>25.1</v>
          </cell>
          <cell r="CM482">
            <v>28.9</v>
          </cell>
          <cell r="CN482">
            <v>0</v>
          </cell>
          <cell r="CO482">
            <v>0</v>
          </cell>
          <cell r="CP482">
            <v>50.4</v>
          </cell>
          <cell r="CQ482">
            <v>0</v>
          </cell>
          <cell r="CR482">
            <v>0</v>
          </cell>
          <cell r="CS482">
            <v>0</v>
          </cell>
          <cell r="CT482">
            <v>0</v>
          </cell>
          <cell r="CU482">
            <v>0</v>
          </cell>
          <cell r="CV482">
            <v>0</v>
          </cell>
          <cell r="CW482">
            <v>0</v>
          </cell>
          <cell r="CX482">
            <v>0</v>
          </cell>
          <cell r="CY482">
            <v>0</v>
          </cell>
          <cell r="CZ482">
            <v>0</v>
          </cell>
          <cell r="DA482">
            <v>0</v>
          </cell>
          <cell r="DB482">
            <v>0</v>
          </cell>
          <cell r="DC482">
            <v>0</v>
          </cell>
          <cell r="DD482">
            <v>0</v>
          </cell>
          <cell r="DE482">
            <v>0</v>
          </cell>
          <cell r="DF482">
            <v>0</v>
          </cell>
          <cell r="DG482">
            <v>0</v>
          </cell>
          <cell r="DH482">
            <v>0</v>
          </cell>
          <cell r="DI482">
            <v>0</v>
          </cell>
          <cell r="DJ482">
            <v>0</v>
          </cell>
          <cell r="DK482">
            <v>0</v>
          </cell>
          <cell r="DL482">
            <v>0</v>
          </cell>
          <cell r="DM482">
            <v>0</v>
          </cell>
          <cell r="DN482">
            <v>0</v>
          </cell>
          <cell r="DO482">
            <v>0</v>
          </cell>
          <cell r="DP482">
            <v>0</v>
          </cell>
          <cell r="DQ482">
            <v>0</v>
          </cell>
          <cell r="DR482">
            <v>0</v>
          </cell>
          <cell r="DS482">
            <v>0</v>
          </cell>
          <cell r="DT482">
            <v>0</v>
          </cell>
          <cell r="DU482">
            <v>0</v>
          </cell>
          <cell r="DV482">
            <v>0</v>
          </cell>
          <cell r="DW482">
            <v>33</v>
          </cell>
          <cell r="DX482">
            <v>17.55</v>
          </cell>
          <cell r="DY482">
            <v>3.1</v>
          </cell>
          <cell r="DZ482">
            <v>52.4</v>
          </cell>
          <cell r="EA482">
            <v>227</v>
          </cell>
          <cell r="EB482">
            <v>98.420523680152598</v>
          </cell>
          <cell r="EC482">
            <v>0</v>
          </cell>
          <cell r="ED482">
            <v>0</v>
          </cell>
          <cell r="EE482">
            <v>0</v>
          </cell>
          <cell r="EF482">
            <v>0</v>
          </cell>
          <cell r="EG482">
            <v>12.32</v>
          </cell>
          <cell r="EH482">
            <v>46.89</v>
          </cell>
          <cell r="EI482">
            <v>0</v>
          </cell>
          <cell r="EJ482">
            <v>0</v>
          </cell>
        </row>
        <row r="483">
          <cell r="B483">
            <v>0</v>
          </cell>
          <cell r="C483">
            <v>0</v>
          </cell>
          <cell r="D483">
            <v>31</v>
          </cell>
          <cell r="E483">
            <v>0</v>
          </cell>
          <cell r="F483">
            <v>0</v>
          </cell>
          <cell r="G483">
            <v>0</v>
          </cell>
          <cell r="H483">
            <v>0</v>
          </cell>
          <cell r="I483">
            <v>0</v>
          </cell>
          <cell r="J483">
            <v>0</v>
          </cell>
          <cell r="K483">
            <v>0</v>
          </cell>
          <cell r="L483">
            <v>0</v>
          </cell>
          <cell r="M483">
            <v>1668.08</v>
          </cell>
          <cell r="N483">
            <v>0</v>
          </cell>
          <cell r="O483">
            <v>0</v>
          </cell>
          <cell r="P483">
            <v>0</v>
          </cell>
          <cell r="Q483">
            <v>0</v>
          </cell>
          <cell r="R483">
            <v>0</v>
          </cell>
          <cell r="S483">
            <v>0</v>
          </cell>
          <cell r="T483">
            <v>0</v>
          </cell>
          <cell r="U483">
            <v>0</v>
          </cell>
          <cell r="V483">
            <v>0</v>
          </cell>
          <cell r="W483">
            <v>0</v>
          </cell>
          <cell r="X483">
            <v>0</v>
          </cell>
          <cell r="Y483">
            <v>0</v>
          </cell>
          <cell r="Z483">
            <v>0</v>
          </cell>
          <cell r="AA483">
            <v>0</v>
          </cell>
          <cell r="AB483">
            <v>0</v>
          </cell>
          <cell r="AC483">
            <v>0</v>
          </cell>
          <cell r="AD483">
            <v>0</v>
          </cell>
          <cell r="AE483">
            <v>4.1795169999999997</v>
          </cell>
          <cell r="AF483">
            <v>0</v>
          </cell>
          <cell r="AI483">
            <v>0</v>
          </cell>
          <cell r="AJ483">
            <v>0</v>
          </cell>
          <cell r="AM483">
            <v>0</v>
          </cell>
          <cell r="AN483">
            <v>0</v>
          </cell>
          <cell r="AO483">
            <v>0</v>
          </cell>
          <cell r="AR483">
            <v>0</v>
          </cell>
          <cell r="AS483">
            <v>0</v>
          </cell>
          <cell r="AV483">
            <v>0</v>
          </cell>
          <cell r="AW483">
            <v>0</v>
          </cell>
          <cell r="AX483">
            <v>0</v>
          </cell>
          <cell r="AY483">
            <v>0</v>
          </cell>
          <cell r="AZ483">
            <v>0</v>
          </cell>
          <cell r="BA483">
            <v>0</v>
          </cell>
          <cell r="BB483">
            <v>0</v>
          </cell>
          <cell r="BC483">
            <v>0</v>
          </cell>
          <cell r="BD483">
            <v>0</v>
          </cell>
          <cell r="BE483">
            <v>0</v>
          </cell>
          <cell r="BF483">
            <v>6.9610000000000003</v>
          </cell>
          <cell r="BG483">
            <v>0</v>
          </cell>
          <cell r="BH483">
            <v>0</v>
          </cell>
          <cell r="BI483">
            <v>20.86</v>
          </cell>
          <cell r="BK483">
            <v>0</v>
          </cell>
          <cell r="BL483">
            <v>0</v>
          </cell>
          <cell r="BM483">
            <v>0</v>
          </cell>
          <cell r="BN483">
            <v>113.4</v>
          </cell>
          <cell r="BO483">
            <v>0</v>
          </cell>
          <cell r="BP483">
            <v>0</v>
          </cell>
          <cell r="BQ483">
            <v>0</v>
          </cell>
          <cell r="BR483">
            <v>0</v>
          </cell>
          <cell r="BS483">
            <v>0</v>
          </cell>
          <cell r="BT483">
            <v>0</v>
          </cell>
          <cell r="BU483">
            <v>0</v>
          </cell>
          <cell r="BV483">
            <v>0</v>
          </cell>
          <cell r="BW483">
            <v>0</v>
          </cell>
          <cell r="BX483">
            <v>0</v>
          </cell>
          <cell r="BY483">
            <v>0</v>
          </cell>
          <cell r="BZ483">
            <v>0</v>
          </cell>
          <cell r="CA483">
            <v>0</v>
          </cell>
          <cell r="CB483">
            <v>0</v>
          </cell>
          <cell r="CC483">
            <v>138</v>
          </cell>
          <cell r="CD483">
            <v>0</v>
          </cell>
          <cell r="CE483">
            <v>0</v>
          </cell>
          <cell r="CF483">
            <v>0</v>
          </cell>
          <cell r="CG483">
            <v>0</v>
          </cell>
          <cell r="CI483">
            <v>0</v>
          </cell>
          <cell r="CJ483">
            <v>0</v>
          </cell>
          <cell r="CK483">
            <v>0</v>
          </cell>
          <cell r="CL483">
            <v>250.7</v>
          </cell>
          <cell r="CM483">
            <v>0</v>
          </cell>
          <cell r="CN483">
            <v>0</v>
          </cell>
          <cell r="CO483">
            <v>0</v>
          </cell>
          <cell r="CP483">
            <v>0</v>
          </cell>
          <cell r="CQ483">
            <v>0</v>
          </cell>
          <cell r="CR483">
            <v>0</v>
          </cell>
          <cell r="CS483">
            <v>0</v>
          </cell>
          <cell r="CT483">
            <v>0</v>
          </cell>
          <cell r="CU483">
            <v>0</v>
          </cell>
          <cell r="CV483">
            <v>0</v>
          </cell>
          <cell r="CW483">
            <v>0</v>
          </cell>
          <cell r="CX483">
            <v>0</v>
          </cell>
          <cell r="CY483">
            <v>0</v>
          </cell>
          <cell r="CZ483">
            <v>0</v>
          </cell>
          <cell r="DA483">
            <v>0</v>
          </cell>
          <cell r="DB483">
            <v>0</v>
          </cell>
          <cell r="DC483">
            <v>0</v>
          </cell>
          <cell r="DD483">
            <v>0</v>
          </cell>
          <cell r="DE483">
            <v>0</v>
          </cell>
          <cell r="DF483">
            <v>0</v>
          </cell>
          <cell r="DG483">
            <v>0</v>
          </cell>
          <cell r="DH483">
            <v>0</v>
          </cell>
          <cell r="DI483">
            <v>0</v>
          </cell>
          <cell r="DJ483">
            <v>0</v>
          </cell>
          <cell r="DK483">
            <v>0</v>
          </cell>
          <cell r="DL483">
            <v>0</v>
          </cell>
          <cell r="DM483">
            <v>0</v>
          </cell>
          <cell r="DN483">
            <v>0</v>
          </cell>
          <cell r="DO483">
            <v>0</v>
          </cell>
          <cell r="DP483">
            <v>0</v>
          </cell>
          <cell r="DQ483">
            <v>0</v>
          </cell>
          <cell r="DR483">
            <v>0</v>
          </cell>
          <cell r="DS483">
            <v>0</v>
          </cell>
          <cell r="DT483">
            <v>0</v>
          </cell>
          <cell r="DU483">
            <v>0</v>
          </cell>
          <cell r="DV483">
            <v>0</v>
          </cell>
          <cell r="DW483">
            <v>0</v>
          </cell>
          <cell r="DX483">
            <v>0</v>
          </cell>
          <cell r="DY483">
            <v>0</v>
          </cell>
          <cell r="DZ483">
            <v>0</v>
          </cell>
          <cell r="EA483">
            <v>0</v>
          </cell>
          <cell r="EB483">
            <v>0</v>
          </cell>
          <cell r="EC483">
            <v>0</v>
          </cell>
          <cell r="ED483">
            <v>0</v>
          </cell>
          <cell r="EE483">
            <v>0</v>
          </cell>
          <cell r="EF483">
            <v>0</v>
          </cell>
          <cell r="EG483">
            <v>0</v>
          </cell>
          <cell r="EH483">
            <v>0</v>
          </cell>
          <cell r="EI483">
            <v>0</v>
          </cell>
          <cell r="EJ483">
            <v>0</v>
          </cell>
        </row>
        <row r="484">
          <cell r="B484">
            <v>0</v>
          </cell>
          <cell r="C484">
            <v>32.5</v>
          </cell>
          <cell r="D484">
            <v>31</v>
          </cell>
          <cell r="E484">
            <v>0</v>
          </cell>
          <cell r="F484">
            <v>0</v>
          </cell>
          <cell r="G484">
            <v>0</v>
          </cell>
          <cell r="H484">
            <v>12.1</v>
          </cell>
          <cell r="I484">
            <v>36.4</v>
          </cell>
          <cell r="J484">
            <v>7</v>
          </cell>
          <cell r="K484">
            <v>0</v>
          </cell>
          <cell r="L484">
            <v>0</v>
          </cell>
          <cell r="M484">
            <v>1677.08</v>
          </cell>
          <cell r="N484">
            <v>18.399999999999999</v>
          </cell>
          <cell r="O484">
            <v>2.6</v>
          </cell>
          <cell r="P484">
            <v>0.606437</v>
          </cell>
          <cell r="Q484">
            <v>3.5</v>
          </cell>
          <cell r="R484">
            <v>0</v>
          </cell>
          <cell r="S484">
            <v>0</v>
          </cell>
          <cell r="T484">
            <v>0</v>
          </cell>
          <cell r="U484">
            <v>30.887</v>
          </cell>
          <cell r="V484">
            <v>0</v>
          </cell>
          <cell r="W484">
            <v>989</v>
          </cell>
          <cell r="X484">
            <v>10.220000000000001</v>
          </cell>
          <cell r="Y484">
            <v>7.351</v>
          </cell>
          <cell r="Z484">
            <v>106.2</v>
          </cell>
          <cell r="AA484">
            <v>0</v>
          </cell>
          <cell r="AB484">
            <v>1.5</v>
          </cell>
          <cell r="AC484">
            <v>738.09</v>
          </cell>
          <cell r="AD484">
            <v>2.1</v>
          </cell>
          <cell r="AE484">
            <v>56.923254</v>
          </cell>
          <cell r="AF484">
            <v>3.9</v>
          </cell>
          <cell r="AH484">
            <v>0</v>
          </cell>
          <cell r="AI484">
            <v>12.1</v>
          </cell>
          <cell r="AJ484">
            <v>2</v>
          </cell>
          <cell r="AK484">
            <v>0</v>
          </cell>
          <cell r="AL484">
            <v>0</v>
          </cell>
          <cell r="AM484">
            <v>99.8</v>
          </cell>
          <cell r="AN484">
            <v>0</v>
          </cell>
          <cell r="AO484">
            <v>0</v>
          </cell>
          <cell r="AP484">
            <v>0</v>
          </cell>
          <cell r="AQ484">
            <v>0</v>
          </cell>
          <cell r="AR484">
            <v>-496.3</v>
          </cell>
          <cell r="AS484">
            <v>216</v>
          </cell>
          <cell r="AT484">
            <v>19</v>
          </cell>
          <cell r="AU484">
            <v>33.42</v>
          </cell>
          <cell r="AV484">
            <v>33.39</v>
          </cell>
          <cell r="AW484">
            <v>0</v>
          </cell>
          <cell r="AX484">
            <v>0</v>
          </cell>
          <cell r="AY484">
            <v>0</v>
          </cell>
          <cell r="AZ484">
            <v>19.190000000000001</v>
          </cell>
          <cell r="BA484">
            <v>0</v>
          </cell>
          <cell r="BB484">
            <v>0</v>
          </cell>
          <cell r="BC484">
            <v>0</v>
          </cell>
          <cell r="BD484">
            <v>71.691000000000003</v>
          </cell>
          <cell r="BE484">
            <v>61.8</v>
          </cell>
          <cell r="BF484">
            <v>22.327000000000002</v>
          </cell>
          <cell r="BG484">
            <v>2.8</v>
          </cell>
          <cell r="BH484">
            <v>40.293055571012097</v>
          </cell>
          <cell r="BI484">
            <v>29.33</v>
          </cell>
          <cell r="BK484">
            <v>22.18</v>
          </cell>
          <cell r="BL484">
            <v>0</v>
          </cell>
          <cell r="BM484">
            <v>7</v>
          </cell>
          <cell r="BN484">
            <v>132.9</v>
          </cell>
          <cell r="BO484">
            <v>2.6530200000000002</v>
          </cell>
          <cell r="BP484">
            <v>95.8899109778922</v>
          </cell>
          <cell r="BQ484">
            <v>0</v>
          </cell>
          <cell r="BR484">
            <v>47.94</v>
          </cell>
          <cell r="BS484">
            <v>479.94683096736799</v>
          </cell>
          <cell r="BT484">
            <v>52.6</v>
          </cell>
          <cell r="BU484">
            <v>95.7</v>
          </cell>
          <cell r="BV484">
            <v>3.07</v>
          </cell>
          <cell r="BW484">
            <v>315.14</v>
          </cell>
          <cell r="BX484">
            <v>1508.31</v>
          </cell>
          <cell r="BY484">
            <v>0</v>
          </cell>
          <cell r="BZ484">
            <v>12.5</v>
          </cell>
          <cell r="CA484">
            <v>0</v>
          </cell>
          <cell r="CB484">
            <v>0</v>
          </cell>
          <cell r="CC484">
            <v>366</v>
          </cell>
          <cell r="CD484">
            <v>521</v>
          </cell>
          <cell r="CE484">
            <v>0</v>
          </cell>
          <cell r="CF484">
            <v>45.442</v>
          </cell>
          <cell r="CG484">
            <v>70</v>
          </cell>
          <cell r="CH484">
            <v>0</v>
          </cell>
          <cell r="CI484">
            <v>16.920000000000002</v>
          </cell>
          <cell r="CJ484">
            <v>21.6</v>
          </cell>
          <cell r="CK484">
            <v>0</v>
          </cell>
          <cell r="CL484">
            <v>499.9</v>
          </cell>
          <cell r="CM484">
            <v>33.299999999999997</v>
          </cell>
          <cell r="CN484">
            <v>0</v>
          </cell>
          <cell r="CO484">
            <v>12.75</v>
          </cell>
          <cell r="CP484">
            <v>53.3</v>
          </cell>
          <cell r="CQ484">
            <v>142.87899999999999</v>
          </cell>
          <cell r="CR484">
            <v>0</v>
          </cell>
          <cell r="CS484">
            <v>48.634</v>
          </cell>
          <cell r="CT484">
            <v>5.2080000000000002</v>
          </cell>
          <cell r="CU484">
            <v>0</v>
          </cell>
          <cell r="CV484">
            <v>14</v>
          </cell>
          <cell r="CW484">
            <v>230.32599999999999</v>
          </cell>
          <cell r="CX484">
            <v>0.78700000000000003</v>
          </cell>
          <cell r="CY484">
            <v>1.5469999999999999</v>
          </cell>
          <cell r="CZ484">
            <v>173.30799999999999</v>
          </cell>
          <cell r="DA484">
            <v>13.369</v>
          </cell>
          <cell r="DB484">
            <v>4.2160000000000002</v>
          </cell>
          <cell r="DC484">
            <v>5.4569999999999999</v>
          </cell>
          <cell r="DD484">
            <v>38.704999999999998</v>
          </cell>
          <cell r="DE484">
            <v>92.631</v>
          </cell>
          <cell r="DF484">
            <v>154.92099999999999</v>
          </cell>
          <cell r="DG484">
            <v>116.092</v>
          </cell>
          <cell r="DH484">
            <v>31.785</v>
          </cell>
          <cell r="DI484">
            <v>0</v>
          </cell>
          <cell r="DJ484">
            <v>59.743000000000002</v>
          </cell>
          <cell r="DK484">
            <v>3.8610000000000002</v>
          </cell>
          <cell r="DL484">
            <v>0</v>
          </cell>
          <cell r="DM484">
            <v>647.07000000000005</v>
          </cell>
          <cell r="DN484">
            <v>23.074999999999999</v>
          </cell>
          <cell r="DO484">
            <v>2.0289999999999999</v>
          </cell>
          <cell r="DP484">
            <v>98.882999999999996</v>
          </cell>
          <cell r="DQ484">
            <v>0</v>
          </cell>
          <cell r="DR484">
            <v>43.423999999999999</v>
          </cell>
          <cell r="DS484">
            <v>0</v>
          </cell>
          <cell r="DT484">
            <v>3.04</v>
          </cell>
          <cell r="DU484">
            <v>0</v>
          </cell>
          <cell r="DV484">
            <v>0</v>
          </cell>
          <cell r="DW484">
            <v>33</v>
          </cell>
          <cell r="DX484">
            <v>19.670000000000002</v>
          </cell>
          <cell r="DY484">
            <v>3.1</v>
          </cell>
          <cell r="DZ484">
            <v>52.4</v>
          </cell>
          <cell r="EA484">
            <v>227</v>
          </cell>
          <cell r="EB484">
            <v>180.86018872608699</v>
          </cell>
          <cell r="EC484">
            <v>0</v>
          </cell>
          <cell r="ED484">
            <v>0</v>
          </cell>
          <cell r="EE484">
            <v>0</v>
          </cell>
          <cell r="EF484">
            <v>0</v>
          </cell>
          <cell r="EG484">
            <v>12.32</v>
          </cell>
          <cell r="EH484">
            <v>46.89</v>
          </cell>
          <cell r="EI484">
            <v>18.3</v>
          </cell>
          <cell r="EJ484">
            <v>103.93</v>
          </cell>
        </row>
        <row r="485">
          <cell r="B485">
            <v>0</v>
          </cell>
          <cell r="C485">
            <v>31.2</v>
          </cell>
          <cell r="D485">
            <v>0</v>
          </cell>
          <cell r="E485">
            <v>0</v>
          </cell>
          <cell r="F485">
            <v>0</v>
          </cell>
          <cell r="G485">
            <v>0</v>
          </cell>
          <cell r="H485">
            <v>2.4</v>
          </cell>
          <cell r="I485">
            <v>19</v>
          </cell>
          <cell r="J485">
            <v>7</v>
          </cell>
          <cell r="K485">
            <v>0</v>
          </cell>
          <cell r="L485">
            <v>0</v>
          </cell>
          <cell r="M485">
            <v>0</v>
          </cell>
          <cell r="N485">
            <v>0</v>
          </cell>
          <cell r="O485">
            <v>2.6</v>
          </cell>
          <cell r="P485">
            <v>0.606437</v>
          </cell>
          <cell r="Q485">
            <v>3.5</v>
          </cell>
          <cell r="R485">
            <v>0</v>
          </cell>
          <cell r="S485">
            <v>0</v>
          </cell>
          <cell r="T485">
            <v>0</v>
          </cell>
          <cell r="U485">
            <v>30.887</v>
          </cell>
          <cell r="V485">
            <v>0</v>
          </cell>
          <cell r="W485">
            <v>0</v>
          </cell>
          <cell r="X485">
            <v>3.1768128299999998</v>
          </cell>
          <cell r="Y485">
            <v>0</v>
          </cell>
          <cell r="Z485">
            <v>0</v>
          </cell>
          <cell r="AA485">
            <v>0</v>
          </cell>
          <cell r="AB485">
            <v>1.5</v>
          </cell>
          <cell r="AC485">
            <v>0</v>
          </cell>
          <cell r="AD485">
            <v>2.5</v>
          </cell>
          <cell r="AE485">
            <v>0</v>
          </cell>
          <cell r="AF485">
            <v>4.4000000000000004</v>
          </cell>
          <cell r="AI485">
            <v>12.1</v>
          </cell>
          <cell r="AJ485">
            <v>2</v>
          </cell>
          <cell r="AM485">
            <v>93.8</v>
          </cell>
          <cell r="AN485">
            <v>0</v>
          </cell>
          <cell r="AO485">
            <v>0</v>
          </cell>
          <cell r="AR485">
            <v>0</v>
          </cell>
          <cell r="AS485">
            <v>0</v>
          </cell>
          <cell r="AU485">
            <v>33.42</v>
          </cell>
          <cell r="AV485">
            <v>1.8979999999999999</v>
          </cell>
          <cell r="AW485">
            <v>0</v>
          </cell>
          <cell r="AX485">
            <v>0</v>
          </cell>
          <cell r="AY485">
            <v>0</v>
          </cell>
          <cell r="AZ485">
            <v>1.5</v>
          </cell>
          <cell r="BA485">
            <v>0</v>
          </cell>
          <cell r="BB485">
            <v>0</v>
          </cell>
          <cell r="BC485">
            <v>0</v>
          </cell>
          <cell r="BD485">
            <v>5.8</v>
          </cell>
          <cell r="BE485">
            <v>1.2</v>
          </cell>
          <cell r="BF485">
            <v>1.873</v>
          </cell>
          <cell r="BG485">
            <v>0</v>
          </cell>
          <cell r="BH485">
            <v>0</v>
          </cell>
          <cell r="BI485">
            <v>0.54</v>
          </cell>
          <cell r="BK485">
            <v>0</v>
          </cell>
          <cell r="BL485">
            <v>0</v>
          </cell>
          <cell r="BM485">
            <v>7</v>
          </cell>
          <cell r="BN485">
            <v>1.458</v>
          </cell>
          <cell r="BO485">
            <v>2.6530200000000002</v>
          </cell>
          <cell r="BP485">
            <v>0</v>
          </cell>
          <cell r="BQ485">
            <v>0</v>
          </cell>
          <cell r="BR485">
            <v>21.85</v>
          </cell>
          <cell r="BS485">
            <v>13.2492651175661</v>
          </cell>
          <cell r="BT485">
            <v>0.9</v>
          </cell>
          <cell r="BU485">
            <v>0</v>
          </cell>
          <cell r="BV485">
            <v>0.125</v>
          </cell>
          <cell r="BW485">
            <v>1.89</v>
          </cell>
          <cell r="BX485">
            <v>94.04</v>
          </cell>
          <cell r="BY485">
            <v>0</v>
          </cell>
          <cell r="BZ485">
            <v>0</v>
          </cell>
          <cell r="CA485">
            <v>0</v>
          </cell>
          <cell r="CB485">
            <v>0</v>
          </cell>
          <cell r="CC485">
            <v>57.1</v>
          </cell>
          <cell r="CD485">
            <v>47</v>
          </cell>
          <cell r="CE485">
            <v>0</v>
          </cell>
          <cell r="CF485">
            <v>0.16500000000000001</v>
          </cell>
          <cell r="CG485">
            <v>17.5</v>
          </cell>
          <cell r="CI485">
            <v>4.4000000000000004</v>
          </cell>
          <cell r="CJ485">
            <v>6.4</v>
          </cell>
          <cell r="CK485">
            <v>0</v>
          </cell>
          <cell r="CL485">
            <v>224.1</v>
          </cell>
          <cell r="CM485">
            <v>4.4000000000000004</v>
          </cell>
          <cell r="CN485">
            <v>0</v>
          </cell>
          <cell r="CO485">
            <v>12.75</v>
          </cell>
          <cell r="CP485">
            <v>0.9</v>
          </cell>
          <cell r="CQ485">
            <v>157.583</v>
          </cell>
          <cell r="CR485">
            <v>0</v>
          </cell>
          <cell r="CS485">
            <v>48.634</v>
          </cell>
          <cell r="CT485">
            <v>5.2080000000000002</v>
          </cell>
          <cell r="CU485">
            <v>0</v>
          </cell>
          <cell r="CV485">
            <v>14.6</v>
          </cell>
          <cell r="CW485">
            <v>207.143</v>
          </cell>
          <cell r="CX485">
            <v>0.78700000000000003</v>
          </cell>
          <cell r="CY485">
            <v>1.5469999999999999</v>
          </cell>
          <cell r="CZ485">
            <v>203.75</v>
          </cell>
          <cell r="DA485">
            <v>13.369</v>
          </cell>
          <cell r="DB485">
            <v>1.458</v>
          </cell>
          <cell r="DC485">
            <v>2.15</v>
          </cell>
          <cell r="DD485">
            <v>44.024999999999999</v>
          </cell>
          <cell r="DE485">
            <v>49.225999999999999</v>
          </cell>
          <cell r="DF485">
            <v>155.89599999999999</v>
          </cell>
          <cell r="DG485">
            <v>132.21799999999999</v>
          </cell>
          <cell r="DH485">
            <v>33.563000000000002</v>
          </cell>
          <cell r="DI485">
            <v>0</v>
          </cell>
          <cell r="DJ485">
            <v>59.658000000000001</v>
          </cell>
          <cell r="DK485">
            <v>0.91100000000000003</v>
          </cell>
          <cell r="DL485">
            <v>0</v>
          </cell>
          <cell r="DM485">
            <v>647.07000000000005</v>
          </cell>
          <cell r="DN485">
            <v>23.074999999999999</v>
          </cell>
          <cell r="DO485">
            <v>2.0289999999999999</v>
          </cell>
          <cell r="DP485">
            <v>98.832999999999998</v>
          </cell>
          <cell r="DQ485">
            <v>0</v>
          </cell>
          <cell r="DR485">
            <v>58.064999999999998</v>
          </cell>
          <cell r="DS485">
            <v>0</v>
          </cell>
          <cell r="DT485">
            <v>3.04</v>
          </cell>
          <cell r="DU485">
            <v>0</v>
          </cell>
          <cell r="DV485">
            <v>0</v>
          </cell>
          <cell r="DW485">
            <v>0</v>
          </cell>
          <cell r="DX485">
            <v>0.81101229588000001</v>
          </cell>
          <cell r="DY485">
            <v>0</v>
          </cell>
          <cell r="DZ485">
            <v>0</v>
          </cell>
          <cell r="EA485">
            <v>0</v>
          </cell>
          <cell r="EB485">
            <v>83.8067753920201</v>
          </cell>
          <cell r="EC485">
            <v>0</v>
          </cell>
          <cell r="ED485">
            <v>0</v>
          </cell>
          <cell r="EE485">
            <v>0</v>
          </cell>
          <cell r="EF485">
            <v>0</v>
          </cell>
          <cell r="EG485">
            <v>0</v>
          </cell>
          <cell r="EH485">
            <v>4</v>
          </cell>
          <cell r="EI485">
            <v>18.3</v>
          </cell>
          <cell r="EJ485">
            <v>104</v>
          </cell>
        </row>
        <row r="486">
          <cell r="B486">
            <v>0</v>
          </cell>
          <cell r="C486">
            <v>3</v>
          </cell>
          <cell r="D486">
            <v>0</v>
          </cell>
          <cell r="E486">
            <v>0</v>
          </cell>
          <cell r="F486">
            <v>0</v>
          </cell>
          <cell r="G486">
            <v>0</v>
          </cell>
          <cell r="H486">
            <v>9.6999999999999993</v>
          </cell>
          <cell r="I486">
            <v>22</v>
          </cell>
          <cell r="J486">
            <v>0</v>
          </cell>
          <cell r="K486">
            <v>0</v>
          </cell>
          <cell r="L486">
            <v>0</v>
          </cell>
          <cell r="M486">
            <v>9</v>
          </cell>
          <cell r="N486">
            <v>16.5</v>
          </cell>
          <cell r="O486">
            <v>0</v>
          </cell>
          <cell r="P486">
            <v>0</v>
          </cell>
          <cell r="Q486">
            <v>0</v>
          </cell>
          <cell r="R486">
            <v>0</v>
          </cell>
          <cell r="S486">
            <v>0</v>
          </cell>
          <cell r="T486">
            <v>0</v>
          </cell>
          <cell r="U486">
            <v>0</v>
          </cell>
          <cell r="V486">
            <v>0</v>
          </cell>
          <cell r="W486">
            <v>989</v>
          </cell>
          <cell r="X486">
            <v>0</v>
          </cell>
          <cell r="Y486">
            <v>6.4960000000000004</v>
          </cell>
          <cell r="Z486">
            <v>106.2</v>
          </cell>
          <cell r="AA486">
            <v>0</v>
          </cell>
          <cell r="AB486">
            <v>0</v>
          </cell>
          <cell r="AC486">
            <v>739.49</v>
          </cell>
          <cell r="AD486">
            <v>0</v>
          </cell>
          <cell r="AE486">
            <v>51.5743230883214</v>
          </cell>
          <cell r="AF486">
            <v>0</v>
          </cell>
          <cell r="AI486">
            <v>0</v>
          </cell>
          <cell r="AJ486">
            <v>0</v>
          </cell>
          <cell r="AM486">
            <v>6</v>
          </cell>
          <cell r="AN486">
            <v>0</v>
          </cell>
          <cell r="AO486">
            <v>0</v>
          </cell>
          <cell r="AR486">
            <v>-575.1</v>
          </cell>
          <cell r="AS486">
            <v>212.9</v>
          </cell>
          <cell r="AT486">
            <v>9.8699999999999992</v>
          </cell>
          <cell r="AV486">
            <v>0</v>
          </cell>
          <cell r="AW486">
            <v>0</v>
          </cell>
          <cell r="AX486">
            <v>0</v>
          </cell>
          <cell r="AY486">
            <v>0</v>
          </cell>
          <cell r="AZ486">
            <v>13.99</v>
          </cell>
          <cell r="BA486">
            <v>0</v>
          </cell>
          <cell r="BB486">
            <v>0</v>
          </cell>
          <cell r="BC486">
            <v>0</v>
          </cell>
          <cell r="BD486">
            <v>65.91</v>
          </cell>
          <cell r="BE486">
            <v>60.6</v>
          </cell>
          <cell r="BF486">
            <v>13.493</v>
          </cell>
          <cell r="BG486">
            <v>2.8</v>
          </cell>
          <cell r="BH486">
            <v>40.293055571012097</v>
          </cell>
          <cell r="BI486">
            <v>6.79</v>
          </cell>
          <cell r="BK486">
            <v>18.829999999999998</v>
          </cell>
          <cell r="BL486">
            <v>0</v>
          </cell>
          <cell r="BM486">
            <v>0</v>
          </cell>
          <cell r="BN486">
            <v>0</v>
          </cell>
          <cell r="BO486">
            <v>0</v>
          </cell>
          <cell r="BP486">
            <v>95.8899109778922</v>
          </cell>
          <cell r="BQ486">
            <v>18.004999999999999</v>
          </cell>
          <cell r="BR486">
            <v>26.09</v>
          </cell>
          <cell r="BS486">
            <v>466.746830967368</v>
          </cell>
          <cell r="BT486">
            <v>48.7</v>
          </cell>
          <cell r="BU486">
            <v>90.51</v>
          </cell>
          <cell r="BV486">
            <v>2.8610000000000002</v>
          </cell>
          <cell r="BW486">
            <v>347.72</v>
          </cell>
          <cell r="BX486">
            <v>1393.15</v>
          </cell>
          <cell r="BY486">
            <v>0</v>
          </cell>
          <cell r="BZ486">
            <v>12.5</v>
          </cell>
          <cell r="CA486">
            <v>0</v>
          </cell>
          <cell r="CB486">
            <v>0</v>
          </cell>
          <cell r="CC486">
            <v>129</v>
          </cell>
          <cell r="CD486">
            <v>474</v>
          </cell>
          <cell r="CE486">
            <v>0</v>
          </cell>
          <cell r="CF486">
            <v>45.277000000000001</v>
          </cell>
          <cell r="CG486">
            <v>52.5</v>
          </cell>
          <cell r="CI486">
            <v>12.52</v>
          </cell>
          <cell r="CJ486">
            <v>15.2</v>
          </cell>
          <cell r="CK486">
            <v>0</v>
          </cell>
          <cell r="CL486">
            <v>25.1</v>
          </cell>
          <cell r="CM486">
            <v>28.9</v>
          </cell>
          <cell r="CN486">
            <v>0</v>
          </cell>
          <cell r="CO486">
            <v>0</v>
          </cell>
          <cell r="CP486">
            <v>50.4</v>
          </cell>
          <cell r="CQ486">
            <v>0</v>
          </cell>
          <cell r="CR486">
            <v>0</v>
          </cell>
          <cell r="CS486">
            <v>0</v>
          </cell>
          <cell r="CT486">
            <v>0</v>
          </cell>
          <cell r="CU486">
            <v>0</v>
          </cell>
          <cell r="CV486">
            <v>0</v>
          </cell>
          <cell r="CW486">
            <v>0</v>
          </cell>
          <cell r="CX486">
            <v>0</v>
          </cell>
          <cell r="CY486">
            <v>0</v>
          </cell>
          <cell r="CZ486">
            <v>0</v>
          </cell>
          <cell r="DA486">
            <v>0</v>
          </cell>
          <cell r="DB486">
            <v>0</v>
          </cell>
          <cell r="DC486">
            <v>0</v>
          </cell>
          <cell r="DD486">
            <v>0</v>
          </cell>
          <cell r="DE486">
            <v>0</v>
          </cell>
          <cell r="DF486">
            <v>0</v>
          </cell>
          <cell r="DG486">
            <v>0</v>
          </cell>
          <cell r="DH486">
            <v>0</v>
          </cell>
          <cell r="DI486">
            <v>0</v>
          </cell>
          <cell r="DJ486">
            <v>0</v>
          </cell>
          <cell r="DK486">
            <v>0</v>
          </cell>
          <cell r="DL486">
            <v>0</v>
          </cell>
          <cell r="DM486">
            <v>0</v>
          </cell>
          <cell r="DN486">
            <v>0</v>
          </cell>
          <cell r="DO486">
            <v>0</v>
          </cell>
          <cell r="DP486">
            <v>0</v>
          </cell>
          <cell r="DQ486">
            <v>0</v>
          </cell>
          <cell r="DR486">
            <v>0</v>
          </cell>
          <cell r="DS486">
            <v>0</v>
          </cell>
          <cell r="DT486">
            <v>0</v>
          </cell>
          <cell r="DU486">
            <v>0</v>
          </cell>
          <cell r="DV486">
            <v>0</v>
          </cell>
          <cell r="DW486">
            <v>33</v>
          </cell>
          <cell r="DX486">
            <v>21.805995527369902</v>
          </cell>
          <cell r="DY486">
            <v>3.04</v>
          </cell>
          <cell r="DZ486">
            <v>44.5</v>
          </cell>
          <cell r="EA486">
            <v>227</v>
          </cell>
          <cell r="EB486">
            <v>92.4970895656962</v>
          </cell>
          <cell r="EC486">
            <v>0</v>
          </cell>
          <cell r="ED486">
            <v>0</v>
          </cell>
          <cell r="EE486">
            <v>0</v>
          </cell>
          <cell r="EF486">
            <v>0</v>
          </cell>
          <cell r="EG486">
            <v>12.32</v>
          </cell>
          <cell r="EH486">
            <v>43.186038099999998</v>
          </cell>
          <cell r="EI486">
            <v>0</v>
          </cell>
          <cell r="EJ486">
            <v>0</v>
          </cell>
        </row>
        <row r="487">
          <cell r="B487">
            <v>0</v>
          </cell>
          <cell r="C487">
            <v>0</v>
          </cell>
          <cell r="D487">
            <v>31</v>
          </cell>
          <cell r="E487">
            <v>0</v>
          </cell>
          <cell r="F487">
            <v>0</v>
          </cell>
          <cell r="G487">
            <v>0</v>
          </cell>
          <cell r="H487">
            <v>0</v>
          </cell>
          <cell r="I487">
            <v>0</v>
          </cell>
          <cell r="J487">
            <v>0</v>
          </cell>
          <cell r="K487">
            <v>0</v>
          </cell>
          <cell r="L487">
            <v>0</v>
          </cell>
          <cell r="M487">
            <v>1668.08</v>
          </cell>
          <cell r="N487">
            <v>0</v>
          </cell>
          <cell r="O487">
            <v>0</v>
          </cell>
          <cell r="P487">
            <v>0</v>
          </cell>
          <cell r="Q487">
            <v>0</v>
          </cell>
          <cell r="R487">
            <v>0</v>
          </cell>
          <cell r="S487">
            <v>0</v>
          </cell>
          <cell r="T487">
            <v>0</v>
          </cell>
          <cell r="U487">
            <v>0</v>
          </cell>
          <cell r="V487">
            <v>0</v>
          </cell>
          <cell r="W487">
            <v>0</v>
          </cell>
          <cell r="X487">
            <v>0</v>
          </cell>
          <cell r="Y487">
            <v>0</v>
          </cell>
          <cell r="Z487">
            <v>0</v>
          </cell>
          <cell r="AA487">
            <v>0</v>
          </cell>
          <cell r="AB487">
            <v>0</v>
          </cell>
          <cell r="AC487">
            <v>0</v>
          </cell>
          <cell r="AD487">
            <v>0</v>
          </cell>
          <cell r="AE487">
            <v>4.1894864088730399</v>
          </cell>
          <cell r="AF487">
            <v>0</v>
          </cell>
          <cell r="AI487">
            <v>0</v>
          </cell>
          <cell r="AJ487">
            <v>0</v>
          </cell>
          <cell r="AM487">
            <v>0</v>
          </cell>
          <cell r="AN487">
            <v>0</v>
          </cell>
          <cell r="AO487">
            <v>0</v>
          </cell>
          <cell r="AR487">
            <v>0</v>
          </cell>
          <cell r="AS487">
            <v>0</v>
          </cell>
          <cell r="AV487">
            <v>0</v>
          </cell>
          <cell r="AW487">
            <v>0</v>
          </cell>
          <cell r="AX487">
            <v>0</v>
          </cell>
          <cell r="AY487">
            <v>0</v>
          </cell>
          <cell r="AZ487">
            <v>0</v>
          </cell>
          <cell r="BA487">
            <v>0</v>
          </cell>
          <cell r="BB487">
            <v>0</v>
          </cell>
          <cell r="BC487">
            <v>0</v>
          </cell>
          <cell r="BD487">
            <v>0</v>
          </cell>
          <cell r="BE487">
            <v>0</v>
          </cell>
          <cell r="BF487">
            <v>6.9610000000000003</v>
          </cell>
          <cell r="BG487">
            <v>0</v>
          </cell>
          <cell r="BH487">
            <v>0</v>
          </cell>
          <cell r="BI487">
            <v>20.9</v>
          </cell>
          <cell r="BK487">
            <v>0</v>
          </cell>
          <cell r="BL487">
            <v>0</v>
          </cell>
          <cell r="BM487">
            <v>0</v>
          </cell>
          <cell r="BN487">
            <v>131.30000000000001</v>
          </cell>
          <cell r="BO487">
            <v>0</v>
          </cell>
          <cell r="BP487">
            <v>0</v>
          </cell>
          <cell r="BQ487">
            <v>0</v>
          </cell>
          <cell r="BR487">
            <v>0</v>
          </cell>
          <cell r="BS487">
            <v>0</v>
          </cell>
          <cell r="BT487">
            <v>0</v>
          </cell>
          <cell r="BU487">
            <v>0</v>
          </cell>
          <cell r="BV487">
            <v>0</v>
          </cell>
          <cell r="BW487">
            <v>0</v>
          </cell>
          <cell r="BX487">
            <v>0</v>
          </cell>
          <cell r="BY487">
            <v>0</v>
          </cell>
          <cell r="BZ487">
            <v>0</v>
          </cell>
          <cell r="CA487">
            <v>0</v>
          </cell>
          <cell r="CB487">
            <v>0</v>
          </cell>
          <cell r="CC487">
            <v>138</v>
          </cell>
          <cell r="CD487">
            <v>0</v>
          </cell>
          <cell r="CE487">
            <v>0</v>
          </cell>
          <cell r="CF487">
            <v>0</v>
          </cell>
          <cell r="CG487">
            <v>0</v>
          </cell>
          <cell r="CI487">
            <v>0</v>
          </cell>
          <cell r="CJ487">
            <v>0</v>
          </cell>
          <cell r="CK487">
            <v>0</v>
          </cell>
          <cell r="CL487">
            <v>250.7</v>
          </cell>
          <cell r="CM487">
            <v>0</v>
          </cell>
          <cell r="CN487">
            <v>0</v>
          </cell>
          <cell r="CO487">
            <v>0</v>
          </cell>
          <cell r="CP487">
            <v>0</v>
          </cell>
          <cell r="CQ487">
            <v>0</v>
          </cell>
          <cell r="CR487">
            <v>0</v>
          </cell>
          <cell r="CS487">
            <v>0</v>
          </cell>
          <cell r="CT487">
            <v>0</v>
          </cell>
          <cell r="CU487">
            <v>0</v>
          </cell>
          <cell r="CV487">
            <v>0</v>
          </cell>
          <cell r="CW487">
            <v>0</v>
          </cell>
          <cell r="CX487">
            <v>0</v>
          </cell>
          <cell r="CY487">
            <v>0</v>
          </cell>
          <cell r="CZ487">
            <v>0</v>
          </cell>
          <cell r="DA487">
            <v>0</v>
          </cell>
          <cell r="DB487">
            <v>0</v>
          </cell>
          <cell r="DC487">
            <v>0</v>
          </cell>
          <cell r="DD487">
            <v>0</v>
          </cell>
          <cell r="DE487">
            <v>0</v>
          </cell>
          <cell r="DF487">
            <v>0</v>
          </cell>
          <cell r="DG487">
            <v>0</v>
          </cell>
          <cell r="DH487">
            <v>0</v>
          </cell>
          <cell r="DI487">
            <v>0</v>
          </cell>
          <cell r="DJ487">
            <v>0</v>
          </cell>
          <cell r="DK487">
            <v>0</v>
          </cell>
          <cell r="DL487">
            <v>0</v>
          </cell>
          <cell r="DM487">
            <v>0</v>
          </cell>
          <cell r="DN487">
            <v>0</v>
          </cell>
          <cell r="DO487">
            <v>0</v>
          </cell>
          <cell r="DP487">
            <v>0</v>
          </cell>
          <cell r="DQ487">
            <v>0</v>
          </cell>
          <cell r="DR487">
            <v>0</v>
          </cell>
          <cell r="DS487">
            <v>0</v>
          </cell>
          <cell r="DT487">
            <v>0</v>
          </cell>
          <cell r="DU487">
            <v>0</v>
          </cell>
          <cell r="DV487">
            <v>0</v>
          </cell>
          <cell r="DW487">
            <v>0</v>
          </cell>
          <cell r="DX487">
            <v>0</v>
          </cell>
          <cell r="DY487">
            <v>0</v>
          </cell>
          <cell r="DZ487">
            <v>0</v>
          </cell>
          <cell r="EA487">
            <v>0</v>
          </cell>
          <cell r="EB487">
            <v>0</v>
          </cell>
          <cell r="EC487">
            <v>0</v>
          </cell>
          <cell r="ED487">
            <v>0</v>
          </cell>
          <cell r="EE487">
            <v>0</v>
          </cell>
          <cell r="EF487">
            <v>0</v>
          </cell>
          <cell r="EG487">
            <v>0</v>
          </cell>
          <cell r="EH487">
            <v>0</v>
          </cell>
          <cell r="EI487">
            <v>0</v>
          </cell>
          <cell r="EJ487">
            <v>0</v>
          </cell>
        </row>
        <row r="488">
          <cell r="B488">
            <v>0</v>
          </cell>
          <cell r="C488">
            <v>34.200000000000003</v>
          </cell>
          <cell r="D488">
            <v>31</v>
          </cell>
          <cell r="E488">
            <v>0</v>
          </cell>
          <cell r="F488">
            <v>0</v>
          </cell>
          <cell r="G488">
            <v>0</v>
          </cell>
          <cell r="H488">
            <v>12.1</v>
          </cell>
          <cell r="I488">
            <v>41</v>
          </cell>
          <cell r="J488">
            <v>7</v>
          </cell>
          <cell r="K488">
            <v>0</v>
          </cell>
          <cell r="L488">
            <v>0</v>
          </cell>
          <cell r="M488">
            <v>1677.08</v>
          </cell>
          <cell r="N488">
            <v>16.5</v>
          </cell>
          <cell r="O488">
            <v>2.6</v>
          </cell>
          <cell r="P488">
            <v>0.606437</v>
          </cell>
          <cell r="Q488">
            <v>3.5</v>
          </cell>
          <cell r="R488">
            <v>0</v>
          </cell>
          <cell r="S488">
            <v>0</v>
          </cell>
          <cell r="T488">
            <v>0</v>
          </cell>
          <cell r="U488">
            <v>30.887</v>
          </cell>
          <cell r="V488">
            <v>0</v>
          </cell>
          <cell r="W488">
            <v>989</v>
          </cell>
          <cell r="X488">
            <v>3.1768128299999998</v>
          </cell>
          <cell r="Y488">
            <v>6.4960000000000004</v>
          </cell>
          <cell r="Z488">
            <v>106.2</v>
          </cell>
          <cell r="AA488">
            <v>0</v>
          </cell>
          <cell r="AB488">
            <v>1.5</v>
          </cell>
          <cell r="AC488">
            <v>739.49</v>
          </cell>
          <cell r="AD488">
            <v>1</v>
          </cell>
          <cell r="AE488">
            <v>55.763809497194501</v>
          </cell>
          <cell r="AF488">
            <v>4.4000000000000004</v>
          </cell>
          <cell r="AH488">
            <v>0</v>
          </cell>
          <cell r="AI488">
            <v>12.1</v>
          </cell>
          <cell r="AJ488">
            <v>2</v>
          </cell>
          <cell r="AK488">
            <v>0</v>
          </cell>
          <cell r="AL488">
            <v>0</v>
          </cell>
          <cell r="AM488">
            <v>99.8</v>
          </cell>
          <cell r="AN488">
            <v>0</v>
          </cell>
          <cell r="AO488">
            <v>0</v>
          </cell>
          <cell r="AP488">
            <v>0</v>
          </cell>
          <cell r="AQ488">
            <v>0</v>
          </cell>
          <cell r="AR488">
            <v>-575.1</v>
          </cell>
          <cell r="AS488">
            <v>212.9</v>
          </cell>
          <cell r="AT488">
            <v>9.8699999999999992</v>
          </cell>
          <cell r="AU488">
            <v>33.42</v>
          </cell>
          <cell r="AV488">
            <v>1.8979999999999999</v>
          </cell>
          <cell r="AW488">
            <v>0</v>
          </cell>
          <cell r="AX488">
            <v>0</v>
          </cell>
          <cell r="AY488">
            <v>0</v>
          </cell>
          <cell r="AZ488">
            <v>15.49</v>
          </cell>
          <cell r="BA488">
            <v>0</v>
          </cell>
          <cell r="BB488">
            <v>0</v>
          </cell>
          <cell r="BC488">
            <v>0</v>
          </cell>
          <cell r="BD488">
            <v>71.709999999999994</v>
          </cell>
          <cell r="BE488">
            <v>61.8</v>
          </cell>
          <cell r="BF488">
            <v>22.327000000000002</v>
          </cell>
          <cell r="BG488">
            <v>2.8</v>
          </cell>
          <cell r="BH488">
            <v>40.293055571012097</v>
          </cell>
          <cell r="BI488">
            <v>28.23</v>
          </cell>
          <cell r="BK488">
            <v>18.829999999999998</v>
          </cell>
          <cell r="BL488">
            <v>0</v>
          </cell>
          <cell r="BM488">
            <v>7</v>
          </cell>
          <cell r="BN488">
            <v>132.75800000000001</v>
          </cell>
          <cell r="BO488">
            <v>2.6530200000000002</v>
          </cell>
          <cell r="BP488">
            <v>95.8899109778922</v>
          </cell>
          <cell r="BQ488">
            <v>18.004999999999999</v>
          </cell>
          <cell r="BR488">
            <v>47.94</v>
          </cell>
          <cell r="BS488">
            <v>479.99609608493398</v>
          </cell>
          <cell r="BT488">
            <v>49.6</v>
          </cell>
          <cell r="BU488">
            <v>90.51</v>
          </cell>
          <cell r="BV488">
            <v>2.9860000000000002</v>
          </cell>
          <cell r="BW488">
            <v>349.61</v>
          </cell>
          <cell r="BX488">
            <v>1487.19</v>
          </cell>
          <cell r="BY488">
            <v>0</v>
          </cell>
          <cell r="BZ488">
            <v>12.5</v>
          </cell>
          <cell r="CA488">
            <v>0</v>
          </cell>
          <cell r="CB488">
            <v>0</v>
          </cell>
          <cell r="CC488">
            <v>324.10000000000002</v>
          </cell>
          <cell r="CD488">
            <v>521</v>
          </cell>
          <cell r="CE488">
            <v>0</v>
          </cell>
          <cell r="CF488">
            <v>45.442</v>
          </cell>
          <cell r="CG488">
            <v>70</v>
          </cell>
          <cell r="CH488">
            <v>0</v>
          </cell>
          <cell r="CI488">
            <v>16.920000000000002</v>
          </cell>
          <cell r="CJ488">
            <v>21.6</v>
          </cell>
          <cell r="CK488">
            <v>0</v>
          </cell>
          <cell r="CL488">
            <v>499.9</v>
          </cell>
          <cell r="CM488">
            <v>33.299999999999997</v>
          </cell>
          <cell r="CN488">
            <v>0</v>
          </cell>
          <cell r="CO488">
            <v>12.75</v>
          </cell>
          <cell r="CP488">
            <v>51.3</v>
          </cell>
          <cell r="CQ488">
            <v>157.583</v>
          </cell>
          <cell r="CR488">
            <v>0</v>
          </cell>
          <cell r="CS488">
            <v>48.634</v>
          </cell>
          <cell r="CT488">
            <v>5.2080000000000002</v>
          </cell>
          <cell r="CU488">
            <v>0</v>
          </cell>
          <cell r="CV488">
            <v>14.6</v>
          </cell>
          <cell r="CW488">
            <v>207.143</v>
          </cell>
          <cell r="CX488">
            <v>0.78700000000000003</v>
          </cell>
          <cell r="CY488">
            <v>1.5469999999999999</v>
          </cell>
          <cell r="CZ488">
            <v>203.75</v>
          </cell>
          <cell r="DA488">
            <v>13.369</v>
          </cell>
          <cell r="DB488">
            <v>1.458</v>
          </cell>
          <cell r="DC488">
            <v>2.15</v>
          </cell>
          <cell r="DD488">
            <v>44.024999999999999</v>
          </cell>
          <cell r="DE488">
            <v>49.225999999999999</v>
          </cell>
          <cell r="DF488">
            <v>155.89599999999999</v>
          </cell>
          <cell r="DG488">
            <v>132.21799999999999</v>
          </cell>
          <cell r="DH488">
            <v>33.563000000000002</v>
          </cell>
          <cell r="DI488">
            <v>0</v>
          </cell>
          <cell r="DJ488">
            <v>59.658000000000001</v>
          </cell>
          <cell r="DK488">
            <v>0.91100000000000003</v>
          </cell>
          <cell r="DL488">
            <v>0</v>
          </cell>
          <cell r="DM488">
            <v>647.07000000000005</v>
          </cell>
          <cell r="DN488">
            <v>23.074999999999999</v>
          </cell>
          <cell r="DO488">
            <v>2.0289999999999999</v>
          </cell>
          <cell r="DP488">
            <v>98.832999999999998</v>
          </cell>
          <cell r="DQ488">
            <v>0</v>
          </cell>
          <cell r="DR488">
            <v>58.064999999999998</v>
          </cell>
          <cell r="DS488">
            <v>0</v>
          </cell>
          <cell r="DT488">
            <v>3.04</v>
          </cell>
          <cell r="DU488">
            <v>0</v>
          </cell>
          <cell r="DV488">
            <v>0</v>
          </cell>
          <cell r="DW488">
            <v>33</v>
          </cell>
          <cell r="DX488">
            <v>22.617007823249899</v>
          </cell>
          <cell r="DY488">
            <v>3.04</v>
          </cell>
          <cell r="DZ488">
            <v>44.5</v>
          </cell>
          <cell r="EA488">
            <v>227</v>
          </cell>
          <cell r="EB488">
            <v>176.303864957716</v>
          </cell>
          <cell r="EC488">
            <v>0</v>
          </cell>
          <cell r="ED488">
            <v>0</v>
          </cell>
          <cell r="EE488">
            <v>0</v>
          </cell>
          <cell r="EF488">
            <v>0</v>
          </cell>
          <cell r="EG488">
            <v>12.32</v>
          </cell>
          <cell r="EH488">
            <v>47.186038099999998</v>
          </cell>
          <cell r="EI488">
            <v>18.3</v>
          </cell>
          <cell r="EJ488">
            <v>104</v>
          </cell>
        </row>
        <row r="489">
          <cell r="B489">
            <v>0</v>
          </cell>
          <cell r="C489">
            <v>28.9</v>
          </cell>
          <cell r="D489">
            <v>0</v>
          </cell>
          <cell r="E489">
            <v>0</v>
          </cell>
          <cell r="F489">
            <v>0</v>
          </cell>
          <cell r="G489">
            <v>0</v>
          </cell>
          <cell r="H489">
            <v>2.6</v>
          </cell>
          <cell r="I489">
            <v>0</v>
          </cell>
          <cell r="J489">
            <v>7</v>
          </cell>
          <cell r="K489">
            <v>0</v>
          </cell>
          <cell r="L489">
            <v>0</v>
          </cell>
          <cell r="M489">
            <v>0</v>
          </cell>
          <cell r="N489">
            <v>0</v>
          </cell>
          <cell r="O489">
            <v>2.16</v>
          </cell>
          <cell r="P489">
            <v>0.61181700000000006</v>
          </cell>
          <cell r="Q489">
            <v>3.5</v>
          </cell>
          <cell r="R489">
            <v>0</v>
          </cell>
          <cell r="S489">
            <v>0</v>
          </cell>
          <cell r="T489">
            <v>0</v>
          </cell>
          <cell r="U489">
            <v>47.106000000000002</v>
          </cell>
          <cell r="V489">
            <v>0</v>
          </cell>
          <cell r="W489">
            <v>0</v>
          </cell>
          <cell r="X489">
            <v>7.67</v>
          </cell>
          <cell r="Y489">
            <v>0</v>
          </cell>
          <cell r="Z489">
            <v>0</v>
          </cell>
          <cell r="AA489">
            <v>0</v>
          </cell>
          <cell r="AB489">
            <v>1.5</v>
          </cell>
          <cell r="AC489">
            <v>0</v>
          </cell>
          <cell r="AD489">
            <v>1.9</v>
          </cell>
          <cell r="AE489">
            <v>0</v>
          </cell>
          <cell r="AF489">
            <v>4</v>
          </cell>
          <cell r="AI489">
            <v>11.4</v>
          </cell>
          <cell r="AJ489">
            <v>0</v>
          </cell>
          <cell r="AN489">
            <v>0</v>
          </cell>
          <cell r="AO489">
            <v>0</v>
          </cell>
          <cell r="AR489">
            <v>0</v>
          </cell>
          <cell r="AS489">
            <v>0</v>
          </cell>
          <cell r="AV489">
            <v>1.9</v>
          </cell>
          <cell r="AW489">
            <v>0</v>
          </cell>
          <cell r="AX489">
            <v>0</v>
          </cell>
          <cell r="AY489">
            <v>0</v>
          </cell>
          <cell r="AZ489">
            <v>0</v>
          </cell>
          <cell r="BA489">
            <v>0</v>
          </cell>
          <cell r="BB489">
            <v>0</v>
          </cell>
          <cell r="BC489">
            <v>0</v>
          </cell>
          <cell r="BD489">
            <v>5.8879999999999999</v>
          </cell>
          <cell r="BE489">
            <v>0.6</v>
          </cell>
          <cell r="BF489">
            <v>0</v>
          </cell>
          <cell r="BG489">
            <v>0</v>
          </cell>
          <cell r="BI489">
            <v>0</v>
          </cell>
          <cell r="BK489">
            <v>0</v>
          </cell>
          <cell r="BL489">
            <v>0</v>
          </cell>
          <cell r="BM489">
            <v>2</v>
          </cell>
          <cell r="BN489">
            <v>33.1</v>
          </cell>
          <cell r="BO489">
            <v>0</v>
          </cell>
          <cell r="BP489">
            <v>0</v>
          </cell>
          <cell r="BQ489">
            <v>0</v>
          </cell>
          <cell r="BR489">
            <v>0.03</v>
          </cell>
          <cell r="BS489">
            <v>39.200000000000003</v>
          </cell>
          <cell r="BT489">
            <v>1.6</v>
          </cell>
          <cell r="BU489">
            <v>0</v>
          </cell>
          <cell r="BV489">
            <v>0</v>
          </cell>
          <cell r="BW489">
            <v>0</v>
          </cell>
          <cell r="BX489">
            <v>105.72</v>
          </cell>
          <cell r="BY489">
            <v>0</v>
          </cell>
          <cell r="BZ489">
            <v>0</v>
          </cell>
          <cell r="CA489">
            <v>0</v>
          </cell>
          <cell r="CB489">
            <v>0</v>
          </cell>
          <cell r="CC489">
            <v>86</v>
          </cell>
          <cell r="CD489">
            <v>46</v>
          </cell>
          <cell r="CE489">
            <v>0</v>
          </cell>
          <cell r="CF489">
            <v>0</v>
          </cell>
          <cell r="CG489">
            <v>17.3</v>
          </cell>
          <cell r="CI489">
            <v>4.42</v>
          </cell>
          <cell r="CJ489">
            <v>0</v>
          </cell>
          <cell r="CK489">
            <v>0</v>
          </cell>
          <cell r="CL489">
            <v>173.3</v>
          </cell>
          <cell r="CM489">
            <v>0</v>
          </cell>
          <cell r="CN489">
            <v>0</v>
          </cell>
          <cell r="CO489">
            <v>0</v>
          </cell>
          <cell r="CP489">
            <v>0.4</v>
          </cell>
          <cell r="CQ489">
            <v>155.965</v>
          </cell>
          <cell r="CR489">
            <v>0</v>
          </cell>
          <cell r="CS489">
            <v>56.067</v>
          </cell>
          <cell r="CT489">
            <v>8.4429999999999996</v>
          </cell>
          <cell r="CU489">
            <v>0</v>
          </cell>
          <cell r="CV489">
            <v>0</v>
          </cell>
          <cell r="CW489">
            <v>229.053</v>
          </cell>
          <cell r="CX489">
            <v>1</v>
          </cell>
          <cell r="CY489">
            <v>1.579</v>
          </cell>
          <cell r="CZ489">
            <v>150.524</v>
          </cell>
          <cell r="DA489">
            <v>8.1300000000000008</v>
          </cell>
          <cell r="DB489">
            <v>5.1420000000000003</v>
          </cell>
          <cell r="DC489">
            <v>6.8819999999999997</v>
          </cell>
          <cell r="DD489">
            <v>32.54</v>
          </cell>
          <cell r="DE489">
            <v>68.727999999999994</v>
          </cell>
          <cell r="DF489">
            <v>114.105</v>
          </cell>
          <cell r="DG489">
            <v>126.01600000000001</v>
          </cell>
          <cell r="DH489">
            <v>32.36</v>
          </cell>
          <cell r="DI489">
            <v>0</v>
          </cell>
          <cell r="DJ489">
            <v>67.474000000000004</v>
          </cell>
          <cell r="DK489">
            <v>0</v>
          </cell>
          <cell r="DL489">
            <v>0</v>
          </cell>
          <cell r="DM489">
            <v>611.61500000000001</v>
          </cell>
          <cell r="DN489">
            <v>39.438000000000002</v>
          </cell>
          <cell r="DO489">
            <v>2.2440000000000002</v>
          </cell>
          <cell r="DP489">
            <v>98.772999999999996</v>
          </cell>
          <cell r="DQ489">
            <v>0</v>
          </cell>
          <cell r="DR489">
            <v>42.290999999999997</v>
          </cell>
          <cell r="DS489">
            <v>0</v>
          </cell>
          <cell r="DT489">
            <v>7.2279999999999998</v>
          </cell>
          <cell r="DU489">
            <v>0</v>
          </cell>
          <cell r="DV489">
            <v>0</v>
          </cell>
          <cell r="DW489">
            <v>0</v>
          </cell>
          <cell r="DX489">
            <v>1.3</v>
          </cell>
          <cell r="DY489">
            <v>0</v>
          </cell>
          <cell r="DZ489">
            <v>0</v>
          </cell>
          <cell r="EA489">
            <v>0</v>
          </cell>
          <cell r="EB489">
            <v>31.287848748997401</v>
          </cell>
          <cell r="EC489">
            <v>0</v>
          </cell>
          <cell r="ED489">
            <v>0</v>
          </cell>
          <cell r="EE489">
            <v>0</v>
          </cell>
          <cell r="EF489">
            <v>0</v>
          </cell>
          <cell r="EG489">
            <v>0</v>
          </cell>
          <cell r="EH489">
            <v>0</v>
          </cell>
          <cell r="EI489">
            <v>3</v>
          </cell>
          <cell r="EJ489">
            <v>287.5</v>
          </cell>
        </row>
        <row r="490">
          <cell r="B490">
            <v>0</v>
          </cell>
          <cell r="C490">
            <v>3.6</v>
          </cell>
          <cell r="D490">
            <v>0</v>
          </cell>
          <cell r="E490">
            <v>0</v>
          </cell>
          <cell r="F490">
            <v>0</v>
          </cell>
          <cell r="G490">
            <v>0</v>
          </cell>
          <cell r="H490">
            <v>10.199999999999999</v>
          </cell>
          <cell r="I490">
            <v>0</v>
          </cell>
          <cell r="J490">
            <v>0</v>
          </cell>
          <cell r="K490">
            <v>0</v>
          </cell>
          <cell r="L490">
            <v>0</v>
          </cell>
          <cell r="M490">
            <v>9</v>
          </cell>
          <cell r="N490">
            <v>18.399999999999999</v>
          </cell>
          <cell r="O490">
            <v>0</v>
          </cell>
          <cell r="P490">
            <v>0</v>
          </cell>
          <cell r="Q490">
            <v>0</v>
          </cell>
          <cell r="R490">
            <v>0</v>
          </cell>
          <cell r="S490">
            <v>0</v>
          </cell>
          <cell r="T490">
            <v>0</v>
          </cell>
          <cell r="U490">
            <v>0</v>
          </cell>
          <cell r="V490">
            <v>0</v>
          </cell>
          <cell r="W490">
            <v>949</v>
          </cell>
          <cell r="X490">
            <v>0</v>
          </cell>
          <cell r="Y490">
            <v>7.4039999999999999</v>
          </cell>
          <cell r="Z490">
            <v>106.2</v>
          </cell>
          <cell r="AA490">
            <v>0</v>
          </cell>
          <cell r="AB490">
            <v>0</v>
          </cell>
          <cell r="AC490">
            <v>0</v>
          </cell>
          <cell r="AD490">
            <v>0</v>
          </cell>
          <cell r="AE490">
            <v>52.985981000000002</v>
          </cell>
          <cell r="AF490">
            <v>0</v>
          </cell>
          <cell r="AI490">
            <v>0</v>
          </cell>
          <cell r="AJ490">
            <v>0</v>
          </cell>
          <cell r="AN490">
            <v>0</v>
          </cell>
          <cell r="AO490">
            <v>0</v>
          </cell>
          <cell r="AR490">
            <v>-6245.7000000000007</v>
          </cell>
          <cell r="AS490">
            <v>218</v>
          </cell>
          <cell r="AV490">
            <v>0</v>
          </cell>
          <cell r="AW490">
            <v>0</v>
          </cell>
          <cell r="AX490">
            <v>0</v>
          </cell>
          <cell r="AY490">
            <v>0</v>
          </cell>
          <cell r="AZ490">
            <v>13.95</v>
          </cell>
          <cell r="BA490">
            <v>0</v>
          </cell>
          <cell r="BB490">
            <v>0</v>
          </cell>
          <cell r="BC490">
            <v>0</v>
          </cell>
          <cell r="BD490">
            <v>59.994999999999997</v>
          </cell>
          <cell r="BE490">
            <v>65.400000000000006</v>
          </cell>
          <cell r="BF490">
            <v>0</v>
          </cell>
          <cell r="BG490">
            <v>0</v>
          </cell>
          <cell r="BH490">
            <v>45.815099098159301</v>
          </cell>
          <cell r="BI490">
            <v>7.83</v>
          </cell>
          <cell r="BK490">
            <v>5.38</v>
          </cell>
          <cell r="BL490">
            <v>0</v>
          </cell>
          <cell r="BM490">
            <v>0</v>
          </cell>
          <cell r="BN490">
            <v>0</v>
          </cell>
          <cell r="BO490">
            <v>0</v>
          </cell>
          <cell r="BP490">
            <v>98.170865600667497</v>
          </cell>
          <cell r="BQ490">
            <v>0</v>
          </cell>
          <cell r="BR490">
            <v>25.63</v>
          </cell>
          <cell r="BS490">
            <v>472.80419641615202</v>
          </cell>
          <cell r="BT490">
            <v>51.8</v>
          </cell>
          <cell r="BU490">
            <v>97</v>
          </cell>
          <cell r="BV490">
            <v>1.583</v>
          </cell>
          <cell r="BW490">
            <v>313.25</v>
          </cell>
          <cell r="BX490">
            <v>1571.54</v>
          </cell>
          <cell r="BY490">
            <v>0</v>
          </cell>
          <cell r="BZ490">
            <v>12.5</v>
          </cell>
          <cell r="CA490">
            <v>0</v>
          </cell>
          <cell r="CB490">
            <v>0</v>
          </cell>
          <cell r="CC490">
            <v>176</v>
          </cell>
          <cell r="CD490">
            <v>472</v>
          </cell>
          <cell r="CE490">
            <v>0</v>
          </cell>
          <cell r="CF490">
            <v>44.914999999999999</v>
          </cell>
          <cell r="CG490">
            <v>46.7</v>
          </cell>
          <cell r="CI490">
            <v>12.77</v>
          </cell>
          <cell r="CJ490">
            <v>20</v>
          </cell>
          <cell r="CK490">
            <v>0</v>
          </cell>
          <cell r="CL490">
            <v>27</v>
          </cell>
          <cell r="CM490">
            <v>22.7</v>
          </cell>
          <cell r="CN490">
            <v>0</v>
          </cell>
          <cell r="CO490">
            <v>0</v>
          </cell>
          <cell r="CP490">
            <v>51.6</v>
          </cell>
          <cell r="CQ490">
            <v>0</v>
          </cell>
          <cell r="CR490">
            <v>0</v>
          </cell>
          <cell r="CS490">
            <v>0</v>
          </cell>
          <cell r="CT490">
            <v>0</v>
          </cell>
          <cell r="CU490">
            <v>0</v>
          </cell>
          <cell r="CV490">
            <v>0</v>
          </cell>
          <cell r="CW490">
            <v>0</v>
          </cell>
          <cell r="CX490">
            <v>0</v>
          </cell>
          <cell r="CY490">
            <v>0</v>
          </cell>
          <cell r="CZ490">
            <v>0</v>
          </cell>
          <cell r="DA490">
            <v>0</v>
          </cell>
          <cell r="DB490">
            <v>0</v>
          </cell>
          <cell r="DC490">
            <v>0</v>
          </cell>
          <cell r="DD490">
            <v>0</v>
          </cell>
          <cell r="DE490">
            <v>0</v>
          </cell>
          <cell r="DF490">
            <v>0</v>
          </cell>
          <cell r="DG490">
            <v>0</v>
          </cell>
          <cell r="DH490">
            <v>0</v>
          </cell>
          <cell r="DI490">
            <v>0</v>
          </cell>
          <cell r="DJ490">
            <v>0</v>
          </cell>
          <cell r="DK490">
            <v>0</v>
          </cell>
          <cell r="DL490">
            <v>0</v>
          </cell>
          <cell r="DM490">
            <v>0</v>
          </cell>
          <cell r="DN490">
            <v>0</v>
          </cell>
          <cell r="DO490">
            <v>0</v>
          </cell>
          <cell r="DP490">
            <v>0</v>
          </cell>
          <cell r="DQ490">
            <v>0</v>
          </cell>
          <cell r="DR490">
            <v>0</v>
          </cell>
          <cell r="DS490">
            <v>0</v>
          </cell>
          <cell r="DT490">
            <v>0</v>
          </cell>
          <cell r="DU490">
            <v>0</v>
          </cell>
          <cell r="DV490">
            <v>0</v>
          </cell>
          <cell r="DW490">
            <v>33</v>
          </cell>
          <cell r="DX490">
            <v>17.91</v>
          </cell>
          <cell r="DY490">
            <v>3.3</v>
          </cell>
          <cell r="DZ490">
            <v>44.1</v>
          </cell>
          <cell r="EA490">
            <v>0</v>
          </cell>
          <cell r="EB490">
            <v>124.94088330657</v>
          </cell>
          <cell r="EC490">
            <v>0</v>
          </cell>
          <cell r="ED490">
            <v>0</v>
          </cell>
          <cell r="EE490">
            <v>0</v>
          </cell>
          <cell r="EF490">
            <v>0</v>
          </cell>
          <cell r="EG490">
            <v>12.6</v>
          </cell>
          <cell r="EH490">
            <v>47.42</v>
          </cell>
          <cell r="EI490">
            <v>0</v>
          </cell>
          <cell r="EJ490">
            <v>0</v>
          </cell>
        </row>
        <row r="491">
          <cell r="B491">
            <v>0</v>
          </cell>
          <cell r="C491">
            <v>0</v>
          </cell>
          <cell r="D491">
            <v>31</v>
          </cell>
          <cell r="E491">
            <v>0</v>
          </cell>
          <cell r="F491">
            <v>0</v>
          </cell>
          <cell r="G491">
            <v>0</v>
          </cell>
          <cell r="H491">
            <v>0</v>
          </cell>
          <cell r="I491">
            <v>0</v>
          </cell>
          <cell r="J491">
            <v>0</v>
          </cell>
          <cell r="K491">
            <v>0</v>
          </cell>
          <cell r="L491">
            <v>0</v>
          </cell>
          <cell r="M491">
            <v>1584.04</v>
          </cell>
          <cell r="N491">
            <v>0</v>
          </cell>
          <cell r="O491">
            <v>0</v>
          </cell>
          <cell r="P491">
            <v>0</v>
          </cell>
          <cell r="Q491">
            <v>0</v>
          </cell>
          <cell r="R491">
            <v>0</v>
          </cell>
          <cell r="S491">
            <v>0</v>
          </cell>
          <cell r="T491">
            <v>0</v>
          </cell>
          <cell r="U491">
            <v>0</v>
          </cell>
          <cell r="V491">
            <v>0</v>
          </cell>
          <cell r="W491">
            <v>0</v>
          </cell>
          <cell r="X491">
            <v>0</v>
          </cell>
          <cell r="Y491">
            <v>0</v>
          </cell>
          <cell r="Z491">
            <v>0</v>
          </cell>
          <cell r="AA491">
            <v>0</v>
          </cell>
          <cell r="AB491">
            <v>0</v>
          </cell>
          <cell r="AC491">
            <v>0</v>
          </cell>
          <cell r="AD491">
            <v>0</v>
          </cell>
          <cell r="AE491">
            <v>4.2818800000000001</v>
          </cell>
          <cell r="AF491">
            <v>0</v>
          </cell>
          <cell r="AI491">
            <v>0</v>
          </cell>
          <cell r="AJ491">
            <v>0</v>
          </cell>
          <cell r="AN491">
            <v>0</v>
          </cell>
          <cell r="AO491">
            <v>0</v>
          </cell>
          <cell r="AR491">
            <v>0</v>
          </cell>
          <cell r="AS491">
            <v>0</v>
          </cell>
          <cell r="AV491">
            <v>0</v>
          </cell>
          <cell r="AW491">
            <v>0</v>
          </cell>
          <cell r="AX491">
            <v>0</v>
          </cell>
          <cell r="AY491">
            <v>0</v>
          </cell>
          <cell r="AZ491">
            <v>0</v>
          </cell>
          <cell r="BA491">
            <v>0</v>
          </cell>
          <cell r="BB491">
            <v>0</v>
          </cell>
          <cell r="BC491">
            <v>0</v>
          </cell>
          <cell r="BD491">
            <v>0</v>
          </cell>
          <cell r="BE491">
            <v>0</v>
          </cell>
          <cell r="BF491">
            <v>0</v>
          </cell>
          <cell r="BG491">
            <v>0</v>
          </cell>
          <cell r="BH491">
            <v>0</v>
          </cell>
          <cell r="BI491">
            <v>20.76</v>
          </cell>
          <cell r="BK491">
            <v>0</v>
          </cell>
          <cell r="BL491">
            <v>0</v>
          </cell>
          <cell r="BM491">
            <v>0</v>
          </cell>
          <cell r="BN491">
            <v>113.5</v>
          </cell>
          <cell r="BO491">
            <v>0</v>
          </cell>
          <cell r="BP491">
            <v>0</v>
          </cell>
          <cell r="BQ491">
            <v>0</v>
          </cell>
          <cell r="BR491">
            <v>0</v>
          </cell>
          <cell r="BS491">
            <v>0</v>
          </cell>
          <cell r="BT491">
            <v>0</v>
          </cell>
          <cell r="BU491">
            <v>0</v>
          </cell>
          <cell r="BV491">
            <v>0</v>
          </cell>
          <cell r="BW491">
            <v>0</v>
          </cell>
          <cell r="BX491">
            <v>0</v>
          </cell>
          <cell r="BY491">
            <v>0</v>
          </cell>
          <cell r="BZ491">
            <v>0</v>
          </cell>
          <cell r="CA491">
            <v>0</v>
          </cell>
          <cell r="CB491">
            <v>0</v>
          </cell>
          <cell r="CC491">
            <v>49</v>
          </cell>
          <cell r="CD491">
            <v>0</v>
          </cell>
          <cell r="CE491">
            <v>0</v>
          </cell>
          <cell r="CF491">
            <v>0</v>
          </cell>
          <cell r="CG491">
            <v>0</v>
          </cell>
          <cell r="CI491">
            <v>0</v>
          </cell>
          <cell r="CJ491">
            <v>0</v>
          </cell>
          <cell r="CK491">
            <v>0</v>
          </cell>
          <cell r="CL491">
            <v>0.4</v>
          </cell>
          <cell r="CM491">
            <v>0</v>
          </cell>
          <cell r="CN491">
            <v>0</v>
          </cell>
          <cell r="CO491">
            <v>0</v>
          </cell>
          <cell r="CP491">
            <v>0</v>
          </cell>
          <cell r="CQ491">
            <v>0</v>
          </cell>
          <cell r="CR491">
            <v>0</v>
          </cell>
          <cell r="CS491">
            <v>0</v>
          </cell>
          <cell r="CT491">
            <v>0</v>
          </cell>
          <cell r="CU491">
            <v>0</v>
          </cell>
          <cell r="CV491">
            <v>0</v>
          </cell>
          <cell r="CW491">
            <v>0</v>
          </cell>
          <cell r="CX491">
            <v>0</v>
          </cell>
          <cell r="CY491">
            <v>0</v>
          </cell>
          <cell r="CZ491">
            <v>0</v>
          </cell>
          <cell r="DA491">
            <v>0</v>
          </cell>
          <cell r="DB491">
            <v>0</v>
          </cell>
          <cell r="DC491">
            <v>0</v>
          </cell>
          <cell r="DD491">
            <v>0</v>
          </cell>
          <cell r="DE491">
            <v>0</v>
          </cell>
          <cell r="DF491">
            <v>0</v>
          </cell>
          <cell r="DG491">
            <v>0</v>
          </cell>
          <cell r="DH491">
            <v>0</v>
          </cell>
          <cell r="DI491">
            <v>0</v>
          </cell>
          <cell r="DJ491">
            <v>0</v>
          </cell>
          <cell r="DK491">
            <v>0</v>
          </cell>
          <cell r="DL491">
            <v>0</v>
          </cell>
          <cell r="DM491">
            <v>0</v>
          </cell>
          <cell r="DN491">
            <v>0</v>
          </cell>
          <cell r="DO491">
            <v>0</v>
          </cell>
          <cell r="DP491">
            <v>0</v>
          </cell>
          <cell r="DQ491">
            <v>0</v>
          </cell>
          <cell r="DR491">
            <v>0</v>
          </cell>
          <cell r="DS491">
            <v>0</v>
          </cell>
          <cell r="DT491">
            <v>0</v>
          </cell>
          <cell r="DU491">
            <v>0</v>
          </cell>
          <cell r="DV491">
            <v>0</v>
          </cell>
          <cell r="DW491">
            <v>0</v>
          </cell>
          <cell r="DX491">
            <v>0</v>
          </cell>
          <cell r="DY491">
            <v>0</v>
          </cell>
          <cell r="DZ491">
            <v>0</v>
          </cell>
          <cell r="EA491">
            <v>0</v>
          </cell>
          <cell r="EB491">
            <v>0</v>
          </cell>
          <cell r="EC491">
            <v>0</v>
          </cell>
          <cell r="ED491">
            <v>0</v>
          </cell>
          <cell r="EE491">
            <v>0</v>
          </cell>
          <cell r="EF491">
            <v>0</v>
          </cell>
          <cell r="EG491">
            <v>0</v>
          </cell>
          <cell r="EH491">
            <v>0</v>
          </cell>
          <cell r="EI491">
            <v>0</v>
          </cell>
          <cell r="EJ491">
            <v>0</v>
          </cell>
        </row>
        <row r="492">
          <cell r="B492">
            <v>0</v>
          </cell>
          <cell r="C492">
            <v>32.5</v>
          </cell>
          <cell r="D492">
            <v>31</v>
          </cell>
          <cell r="E492">
            <v>0</v>
          </cell>
          <cell r="F492">
            <v>0</v>
          </cell>
          <cell r="G492">
            <v>0</v>
          </cell>
          <cell r="H492">
            <v>12.8</v>
          </cell>
          <cell r="I492">
            <v>0</v>
          </cell>
          <cell r="J492">
            <v>7</v>
          </cell>
          <cell r="K492">
            <v>0</v>
          </cell>
          <cell r="L492">
            <v>0</v>
          </cell>
          <cell r="M492">
            <v>1593.04</v>
          </cell>
          <cell r="N492">
            <v>18.399999999999999</v>
          </cell>
          <cell r="O492">
            <v>2.16</v>
          </cell>
          <cell r="P492">
            <v>0.61181700000000006</v>
          </cell>
          <cell r="Q492">
            <v>3.5</v>
          </cell>
          <cell r="R492">
            <v>0</v>
          </cell>
          <cell r="S492">
            <v>0</v>
          </cell>
          <cell r="T492">
            <v>0</v>
          </cell>
          <cell r="U492">
            <v>47.106000000000002</v>
          </cell>
          <cell r="V492">
            <v>0</v>
          </cell>
          <cell r="W492">
            <v>949</v>
          </cell>
          <cell r="X492">
            <v>7.67</v>
          </cell>
          <cell r="Y492">
            <v>7.4039999999999999</v>
          </cell>
          <cell r="Z492">
            <v>106.2</v>
          </cell>
          <cell r="AA492">
            <v>0</v>
          </cell>
          <cell r="AB492">
            <v>1.5</v>
          </cell>
          <cell r="AC492">
            <v>0</v>
          </cell>
          <cell r="AD492">
            <v>1.9</v>
          </cell>
          <cell r="AE492">
            <v>57.267861000000003</v>
          </cell>
          <cell r="AF492">
            <v>4</v>
          </cell>
          <cell r="AH492">
            <v>0</v>
          </cell>
          <cell r="AI492">
            <v>11.4</v>
          </cell>
          <cell r="AJ492">
            <v>0</v>
          </cell>
          <cell r="AK492">
            <v>0</v>
          </cell>
          <cell r="AL492">
            <v>0</v>
          </cell>
          <cell r="AM492">
            <v>0</v>
          </cell>
          <cell r="AN492">
            <v>0</v>
          </cell>
          <cell r="AO492">
            <v>0</v>
          </cell>
          <cell r="AP492">
            <v>0</v>
          </cell>
          <cell r="AQ492">
            <v>0</v>
          </cell>
          <cell r="AR492">
            <v>-6245.7000000000007</v>
          </cell>
          <cell r="AS492">
            <v>218</v>
          </cell>
          <cell r="AT492">
            <v>0</v>
          </cell>
          <cell r="AU492">
            <v>0</v>
          </cell>
          <cell r="AV492">
            <v>1.9</v>
          </cell>
          <cell r="AW492">
            <v>0</v>
          </cell>
          <cell r="AX492">
            <v>0</v>
          </cell>
          <cell r="AY492">
            <v>0</v>
          </cell>
          <cell r="AZ492">
            <v>13.95</v>
          </cell>
          <cell r="BA492">
            <v>0</v>
          </cell>
          <cell r="BB492">
            <v>0</v>
          </cell>
          <cell r="BC492">
            <v>0</v>
          </cell>
          <cell r="BD492">
            <v>65.882999999999996</v>
          </cell>
          <cell r="BE492">
            <v>66</v>
          </cell>
          <cell r="BF492">
            <v>0</v>
          </cell>
          <cell r="BG492">
            <v>0</v>
          </cell>
          <cell r="BH492">
            <v>45.815099098159301</v>
          </cell>
          <cell r="BI492">
            <v>28.59</v>
          </cell>
          <cell r="BK492">
            <v>5.38</v>
          </cell>
          <cell r="BL492">
            <v>0</v>
          </cell>
          <cell r="BM492">
            <v>2</v>
          </cell>
          <cell r="BN492">
            <v>146.6</v>
          </cell>
          <cell r="BO492">
            <v>0</v>
          </cell>
          <cell r="BP492">
            <v>98.170865600667497</v>
          </cell>
          <cell r="BQ492">
            <v>0</v>
          </cell>
          <cell r="BR492">
            <v>25.66</v>
          </cell>
          <cell r="BS492">
            <v>512.00419641615201</v>
          </cell>
          <cell r="BT492">
            <v>53.4</v>
          </cell>
          <cell r="BU492">
            <v>97</v>
          </cell>
          <cell r="BV492">
            <v>1.583</v>
          </cell>
          <cell r="BW492">
            <v>313.25</v>
          </cell>
          <cell r="BX492">
            <v>1677.26</v>
          </cell>
          <cell r="BY492">
            <v>0</v>
          </cell>
          <cell r="BZ492">
            <v>12.5</v>
          </cell>
          <cell r="CA492">
            <v>0</v>
          </cell>
          <cell r="CB492">
            <v>0</v>
          </cell>
          <cell r="CC492">
            <v>311</v>
          </cell>
          <cell r="CD492">
            <v>518</v>
          </cell>
          <cell r="CE492">
            <v>0</v>
          </cell>
          <cell r="CF492">
            <v>44.914999999999999</v>
          </cell>
          <cell r="CG492">
            <v>64</v>
          </cell>
          <cell r="CH492">
            <v>0</v>
          </cell>
          <cell r="CI492">
            <v>17.190000000000001</v>
          </cell>
          <cell r="CJ492">
            <v>20</v>
          </cell>
          <cell r="CK492">
            <v>0</v>
          </cell>
          <cell r="CL492">
            <v>200.7</v>
          </cell>
          <cell r="CM492">
            <v>22.7</v>
          </cell>
          <cell r="CN492">
            <v>0</v>
          </cell>
          <cell r="CO492">
            <v>0</v>
          </cell>
          <cell r="CP492">
            <v>52</v>
          </cell>
          <cell r="CQ492">
            <v>155.965</v>
          </cell>
          <cell r="CR492">
            <v>0</v>
          </cell>
          <cell r="CS492">
            <v>56.067</v>
          </cell>
          <cell r="CT492">
            <v>8.4429999999999996</v>
          </cell>
          <cell r="CU492">
            <v>0</v>
          </cell>
          <cell r="CV492">
            <v>0</v>
          </cell>
          <cell r="CW492">
            <v>229.053</v>
          </cell>
          <cell r="CX492">
            <v>1</v>
          </cell>
          <cell r="CY492">
            <v>1.579</v>
          </cell>
          <cell r="CZ492">
            <v>150.524</v>
          </cell>
          <cell r="DA492">
            <v>8.1300000000000008</v>
          </cell>
          <cell r="DB492">
            <v>5.1420000000000003</v>
          </cell>
          <cell r="DC492">
            <v>6.8819999999999997</v>
          </cell>
          <cell r="DD492">
            <v>32.54</v>
          </cell>
          <cell r="DE492">
            <v>68.727999999999994</v>
          </cell>
          <cell r="DF492">
            <v>114.105</v>
          </cell>
          <cell r="DG492">
            <v>126.01600000000001</v>
          </cell>
          <cell r="DH492">
            <v>32.36</v>
          </cell>
          <cell r="DI492">
            <v>0</v>
          </cell>
          <cell r="DJ492">
            <v>67.474000000000004</v>
          </cell>
          <cell r="DK492">
            <v>0</v>
          </cell>
          <cell r="DL492">
            <v>0</v>
          </cell>
          <cell r="DM492">
            <v>611.61500000000001</v>
          </cell>
          <cell r="DN492">
            <v>39.438000000000002</v>
          </cell>
          <cell r="DO492">
            <v>2.2440000000000002</v>
          </cell>
          <cell r="DP492">
            <v>98.772999999999996</v>
          </cell>
          <cell r="DQ492">
            <v>0</v>
          </cell>
          <cell r="DR492">
            <v>42.290999999999997</v>
          </cell>
          <cell r="DS492">
            <v>0</v>
          </cell>
          <cell r="DT492">
            <v>7.2279999999999998</v>
          </cell>
          <cell r="DU492">
            <v>0</v>
          </cell>
          <cell r="DV492">
            <v>0</v>
          </cell>
          <cell r="DW492">
            <v>33</v>
          </cell>
          <cell r="DX492">
            <v>19.21</v>
          </cell>
          <cell r="DY492">
            <v>3.3</v>
          </cell>
          <cell r="DZ492">
            <v>44.1</v>
          </cell>
          <cell r="EA492">
            <v>0</v>
          </cell>
          <cell r="EB492">
            <v>156.22873205556701</v>
          </cell>
          <cell r="EC492">
            <v>0</v>
          </cell>
          <cell r="ED492">
            <v>0</v>
          </cell>
          <cell r="EE492">
            <v>0</v>
          </cell>
          <cell r="EF492">
            <v>0</v>
          </cell>
          <cell r="EG492">
            <v>12.6</v>
          </cell>
          <cell r="EH492">
            <v>47.42</v>
          </cell>
          <cell r="EI492">
            <v>3</v>
          </cell>
          <cell r="EJ492">
            <v>287.5</v>
          </cell>
        </row>
        <row r="493">
          <cell r="B493">
            <v>0</v>
          </cell>
          <cell r="C493">
            <v>27</v>
          </cell>
          <cell r="D493">
            <v>0</v>
          </cell>
          <cell r="E493">
            <v>0</v>
          </cell>
          <cell r="F493">
            <v>0</v>
          </cell>
          <cell r="G493">
            <v>0</v>
          </cell>
          <cell r="H493">
            <v>2.6</v>
          </cell>
          <cell r="I493">
            <v>0</v>
          </cell>
          <cell r="J493">
            <v>7</v>
          </cell>
          <cell r="K493">
            <v>0</v>
          </cell>
          <cell r="L493">
            <v>0</v>
          </cell>
          <cell r="M493">
            <v>0</v>
          </cell>
          <cell r="N493">
            <v>0</v>
          </cell>
          <cell r="O493">
            <v>2.16</v>
          </cell>
          <cell r="P493">
            <v>0.61181700000000006</v>
          </cell>
          <cell r="Q493">
            <v>3.5</v>
          </cell>
          <cell r="R493">
            <v>0</v>
          </cell>
          <cell r="S493">
            <v>0</v>
          </cell>
          <cell r="T493">
            <v>0</v>
          </cell>
          <cell r="U493">
            <v>47.106000000000002</v>
          </cell>
          <cell r="V493">
            <v>0</v>
          </cell>
          <cell r="W493">
            <v>0</v>
          </cell>
          <cell r="X493">
            <v>3.1768128299999998</v>
          </cell>
          <cell r="Y493">
            <v>0</v>
          </cell>
          <cell r="Z493">
            <v>0</v>
          </cell>
          <cell r="AA493">
            <v>0</v>
          </cell>
          <cell r="AB493">
            <v>1.5</v>
          </cell>
          <cell r="AC493">
            <v>0</v>
          </cell>
          <cell r="AD493">
            <v>1.7</v>
          </cell>
          <cell r="AE493">
            <v>0</v>
          </cell>
          <cell r="AF493">
            <v>4.01</v>
          </cell>
          <cell r="AI493">
            <v>11.4</v>
          </cell>
          <cell r="AJ493">
            <v>0</v>
          </cell>
          <cell r="AN493">
            <v>0</v>
          </cell>
          <cell r="AO493">
            <v>0</v>
          </cell>
          <cell r="AR493">
            <v>0</v>
          </cell>
          <cell r="AS493">
            <v>0</v>
          </cell>
          <cell r="AW493">
            <v>0</v>
          </cell>
          <cell r="AX493">
            <v>0</v>
          </cell>
          <cell r="AY493">
            <v>0</v>
          </cell>
          <cell r="AZ493">
            <v>0</v>
          </cell>
          <cell r="BA493">
            <v>0</v>
          </cell>
          <cell r="BB493">
            <v>0</v>
          </cell>
          <cell r="BC493">
            <v>0</v>
          </cell>
          <cell r="BD493">
            <v>5.9</v>
          </cell>
          <cell r="BE493">
            <v>0.6</v>
          </cell>
          <cell r="BF493">
            <v>0</v>
          </cell>
          <cell r="BG493">
            <v>0</v>
          </cell>
          <cell r="BH493">
            <v>0</v>
          </cell>
          <cell r="BI493">
            <v>0.56999999999999995</v>
          </cell>
          <cell r="BK493">
            <v>0</v>
          </cell>
          <cell r="BL493">
            <v>0</v>
          </cell>
          <cell r="BM493">
            <v>2</v>
          </cell>
          <cell r="BN493">
            <v>2.4089999999999998</v>
          </cell>
          <cell r="BO493">
            <v>0</v>
          </cell>
          <cell r="BP493">
            <v>0</v>
          </cell>
          <cell r="BQ493">
            <v>0</v>
          </cell>
          <cell r="BR493">
            <v>0.03</v>
          </cell>
          <cell r="BS493">
            <v>39.183884675034101</v>
          </cell>
          <cell r="BT493">
            <v>0.9</v>
          </cell>
          <cell r="BU493">
            <v>0</v>
          </cell>
          <cell r="BV493">
            <v>0</v>
          </cell>
          <cell r="BW493">
            <v>0</v>
          </cell>
          <cell r="BX493">
            <v>125.02</v>
          </cell>
          <cell r="BY493">
            <v>0</v>
          </cell>
          <cell r="BZ493">
            <v>0</v>
          </cell>
          <cell r="CA493">
            <v>0</v>
          </cell>
          <cell r="CB493">
            <v>0</v>
          </cell>
          <cell r="CC493">
            <v>79.900000000000006</v>
          </cell>
          <cell r="CD493">
            <v>46</v>
          </cell>
          <cell r="CE493">
            <v>0</v>
          </cell>
          <cell r="CF493">
            <v>0</v>
          </cell>
          <cell r="CG493">
            <v>17.3</v>
          </cell>
          <cell r="CI493">
            <v>4.42</v>
          </cell>
          <cell r="CJ493">
            <v>0</v>
          </cell>
          <cell r="CK493">
            <v>0</v>
          </cell>
          <cell r="CL493">
            <v>173.3</v>
          </cell>
          <cell r="CM493">
            <v>0</v>
          </cell>
          <cell r="CN493">
            <v>0</v>
          </cell>
          <cell r="CO493">
            <v>0</v>
          </cell>
          <cell r="CP493">
            <v>0.4</v>
          </cell>
          <cell r="CQ493">
            <v>168.97</v>
          </cell>
          <cell r="CR493">
            <v>0</v>
          </cell>
          <cell r="CS493">
            <v>56.067</v>
          </cell>
          <cell r="CT493">
            <v>8.4429999999999996</v>
          </cell>
          <cell r="CU493">
            <v>0</v>
          </cell>
          <cell r="CV493">
            <v>0.5</v>
          </cell>
          <cell r="CW493">
            <v>214.59299999999999</v>
          </cell>
          <cell r="CX493">
            <v>1</v>
          </cell>
          <cell r="CY493">
            <v>1.579</v>
          </cell>
          <cell r="CZ493">
            <v>216.18799999999999</v>
          </cell>
          <cell r="DA493">
            <v>8.1300000000000008</v>
          </cell>
          <cell r="DB493">
            <v>1.397</v>
          </cell>
          <cell r="DC493">
            <v>0.99099999999999999</v>
          </cell>
          <cell r="DD493">
            <v>46.929000000000002</v>
          </cell>
          <cell r="DE493">
            <v>38.966000000000001</v>
          </cell>
          <cell r="DF493">
            <v>115.102</v>
          </cell>
          <cell r="DG493">
            <v>135.72</v>
          </cell>
          <cell r="DH493">
            <v>32.002000000000002</v>
          </cell>
          <cell r="DI493">
            <v>0</v>
          </cell>
          <cell r="DJ493">
            <v>67.575999999999993</v>
          </cell>
          <cell r="DK493">
            <v>0</v>
          </cell>
          <cell r="DL493">
            <v>0</v>
          </cell>
          <cell r="DM493">
            <v>611.61500000000001</v>
          </cell>
          <cell r="DN493">
            <v>39.438000000000002</v>
          </cell>
          <cell r="DO493">
            <v>2.2440000000000002</v>
          </cell>
          <cell r="DP493">
            <v>98.772999999999996</v>
          </cell>
          <cell r="DQ493">
            <v>0</v>
          </cell>
          <cell r="DR493">
            <v>53.134999999999998</v>
          </cell>
          <cell r="DS493">
            <v>0</v>
          </cell>
          <cell r="DT493">
            <v>7.2279999999999998</v>
          </cell>
          <cell r="DU493">
            <v>0</v>
          </cell>
          <cell r="DV493">
            <v>0</v>
          </cell>
          <cell r="DW493">
            <v>0</v>
          </cell>
          <cell r="DX493">
            <v>0</v>
          </cell>
          <cell r="DY493">
            <v>0</v>
          </cell>
          <cell r="DZ493">
            <v>0</v>
          </cell>
          <cell r="EA493">
            <v>0</v>
          </cell>
          <cell r="EB493">
            <v>66.505767242459598</v>
          </cell>
          <cell r="EC493">
            <v>0</v>
          </cell>
          <cell r="ED493">
            <v>0</v>
          </cell>
          <cell r="EE493">
            <v>0</v>
          </cell>
          <cell r="EF493">
            <v>0</v>
          </cell>
          <cell r="EG493">
            <v>0</v>
          </cell>
          <cell r="EH493">
            <v>0</v>
          </cell>
          <cell r="EI493">
            <v>3</v>
          </cell>
          <cell r="EJ493">
            <v>287.8</v>
          </cell>
        </row>
        <row r="494">
          <cell r="B494">
            <v>0</v>
          </cell>
          <cell r="C494">
            <v>3.6</v>
          </cell>
          <cell r="D494">
            <v>0</v>
          </cell>
          <cell r="E494">
            <v>0</v>
          </cell>
          <cell r="F494">
            <v>0</v>
          </cell>
          <cell r="G494">
            <v>0</v>
          </cell>
          <cell r="H494">
            <v>10.199999999999999</v>
          </cell>
          <cell r="I494">
            <v>0</v>
          </cell>
          <cell r="J494">
            <v>0</v>
          </cell>
          <cell r="K494">
            <v>0</v>
          </cell>
          <cell r="L494">
            <v>0</v>
          </cell>
          <cell r="M494">
            <v>9</v>
          </cell>
          <cell r="N494">
            <v>16.5</v>
          </cell>
          <cell r="O494">
            <v>0</v>
          </cell>
          <cell r="P494">
            <v>0</v>
          </cell>
          <cell r="Q494">
            <v>0</v>
          </cell>
          <cell r="R494">
            <v>0</v>
          </cell>
          <cell r="S494">
            <v>0</v>
          </cell>
          <cell r="T494">
            <v>0</v>
          </cell>
          <cell r="U494">
            <v>0</v>
          </cell>
          <cell r="V494">
            <v>0</v>
          </cell>
          <cell r="W494">
            <v>949</v>
          </cell>
          <cell r="X494">
            <v>0</v>
          </cell>
          <cell r="Y494">
            <v>6.4960000000000004</v>
          </cell>
          <cell r="Z494">
            <v>106.2</v>
          </cell>
          <cell r="AA494">
            <v>0</v>
          </cell>
          <cell r="AB494">
            <v>0</v>
          </cell>
          <cell r="AC494">
            <v>0</v>
          </cell>
          <cell r="AD494">
            <v>0</v>
          </cell>
          <cell r="AE494">
            <v>51.8286441705295</v>
          </cell>
          <cell r="AF494">
            <v>0</v>
          </cell>
          <cell r="AI494">
            <v>0</v>
          </cell>
          <cell r="AJ494">
            <v>0</v>
          </cell>
          <cell r="AN494">
            <v>0</v>
          </cell>
          <cell r="AO494">
            <v>0</v>
          </cell>
          <cell r="AR494">
            <v>-6245.7</v>
          </cell>
          <cell r="AS494">
            <v>214.8</v>
          </cell>
          <cell r="AV494">
            <v>0</v>
          </cell>
          <cell r="AW494">
            <v>0</v>
          </cell>
          <cell r="AX494">
            <v>0</v>
          </cell>
          <cell r="AY494">
            <v>0</v>
          </cell>
          <cell r="AZ494">
            <v>11.71</v>
          </cell>
          <cell r="BA494">
            <v>0</v>
          </cell>
          <cell r="BB494">
            <v>0</v>
          </cell>
          <cell r="BC494">
            <v>0</v>
          </cell>
          <cell r="BD494">
            <v>60</v>
          </cell>
          <cell r="BE494">
            <v>65.400000000000006</v>
          </cell>
          <cell r="BF494">
            <v>0</v>
          </cell>
          <cell r="BG494">
            <v>0</v>
          </cell>
          <cell r="BH494">
            <v>45.815099098159301</v>
          </cell>
          <cell r="BI494">
            <v>6.62</v>
          </cell>
          <cell r="BK494">
            <v>15.3</v>
          </cell>
          <cell r="BL494">
            <v>0</v>
          </cell>
          <cell r="BM494">
            <v>0</v>
          </cell>
          <cell r="BN494">
            <v>0</v>
          </cell>
          <cell r="BO494">
            <v>0</v>
          </cell>
          <cell r="BP494">
            <v>98.170865600667497</v>
          </cell>
          <cell r="BQ494">
            <v>11.762</v>
          </cell>
          <cell r="BR494">
            <v>25.63</v>
          </cell>
          <cell r="BS494">
            <v>472.80419641615202</v>
          </cell>
          <cell r="BT494">
            <v>49.9</v>
          </cell>
          <cell r="BU494">
            <v>91.97</v>
          </cell>
          <cell r="BV494">
            <v>1.4430000000000001</v>
          </cell>
          <cell r="BW494">
            <v>323.3</v>
          </cell>
          <cell r="BX494">
            <v>1552</v>
          </cell>
          <cell r="BY494">
            <v>0</v>
          </cell>
          <cell r="BZ494">
            <v>12.5</v>
          </cell>
          <cell r="CA494">
            <v>0</v>
          </cell>
          <cell r="CB494">
            <v>0</v>
          </cell>
          <cell r="CC494">
            <v>176</v>
          </cell>
          <cell r="CD494">
            <v>472</v>
          </cell>
          <cell r="CE494">
            <v>0</v>
          </cell>
          <cell r="CF494">
            <v>44.914999999999999</v>
          </cell>
          <cell r="CG494">
            <v>46.7</v>
          </cell>
          <cell r="CI494">
            <v>12.77</v>
          </cell>
          <cell r="CJ494">
            <v>20</v>
          </cell>
          <cell r="CK494">
            <v>0</v>
          </cell>
          <cell r="CL494">
            <v>27</v>
          </cell>
          <cell r="CM494">
            <v>22.7</v>
          </cell>
          <cell r="CN494">
            <v>0</v>
          </cell>
          <cell r="CO494">
            <v>0</v>
          </cell>
          <cell r="CP494">
            <v>51.6</v>
          </cell>
          <cell r="CQ494">
            <v>0</v>
          </cell>
          <cell r="CR494">
            <v>0</v>
          </cell>
          <cell r="CS494">
            <v>0</v>
          </cell>
          <cell r="CT494">
            <v>0</v>
          </cell>
          <cell r="CU494">
            <v>0</v>
          </cell>
          <cell r="CV494">
            <v>0</v>
          </cell>
          <cell r="CW494">
            <v>0</v>
          </cell>
          <cell r="CX494">
            <v>0</v>
          </cell>
          <cell r="CY494">
            <v>0</v>
          </cell>
          <cell r="CZ494">
            <v>0</v>
          </cell>
          <cell r="DA494">
            <v>0</v>
          </cell>
          <cell r="DB494">
            <v>0</v>
          </cell>
          <cell r="DC494">
            <v>0</v>
          </cell>
          <cell r="DD494">
            <v>0</v>
          </cell>
          <cell r="DE494">
            <v>0</v>
          </cell>
          <cell r="DF494">
            <v>0</v>
          </cell>
          <cell r="DG494">
            <v>0</v>
          </cell>
          <cell r="DH494">
            <v>0</v>
          </cell>
          <cell r="DI494">
            <v>0</v>
          </cell>
          <cell r="DJ494">
            <v>0</v>
          </cell>
          <cell r="DK494">
            <v>0</v>
          </cell>
          <cell r="DL494">
            <v>0</v>
          </cell>
          <cell r="DM494">
            <v>0</v>
          </cell>
          <cell r="DN494">
            <v>0</v>
          </cell>
          <cell r="DO494">
            <v>0</v>
          </cell>
          <cell r="DP494">
            <v>0</v>
          </cell>
          <cell r="DQ494">
            <v>0</v>
          </cell>
          <cell r="DR494">
            <v>0</v>
          </cell>
          <cell r="DS494">
            <v>0</v>
          </cell>
          <cell r="DT494">
            <v>0</v>
          </cell>
          <cell r="DU494">
            <v>0</v>
          </cell>
          <cell r="DV494">
            <v>0</v>
          </cell>
          <cell r="DW494">
            <v>33</v>
          </cell>
          <cell r="DX494">
            <v>16.510242177634201</v>
          </cell>
          <cell r="DY494">
            <v>3.04</v>
          </cell>
          <cell r="DZ494">
            <v>42.8</v>
          </cell>
          <cell r="EA494">
            <v>0</v>
          </cell>
          <cell r="EB494">
            <v>120.076820025137</v>
          </cell>
          <cell r="EC494">
            <v>0</v>
          </cell>
          <cell r="ED494">
            <v>0</v>
          </cell>
          <cell r="EE494">
            <v>0</v>
          </cell>
          <cell r="EF494">
            <v>0</v>
          </cell>
          <cell r="EG494">
            <v>12.6</v>
          </cell>
          <cell r="EH494">
            <v>42.8479569</v>
          </cell>
          <cell r="EI494">
            <v>0</v>
          </cell>
          <cell r="EJ494">
            <v>0</v>
          </cell>
        </row>
        <row r="495">
          <cell r="B495">
            <v>0</v>
          </cell>
          <cell r="C495">
            <v>0</v>
          </cell>
          <cell r="D495">
            <v>31</v>
          </cell>
          <cell r="E495">
            <v>0</v>
          </cell>
          <cell r="F495">
            <v>0</v>
          </cell>
          <cell r="G495">
            <v>0</v>
          </cell>
          <cell r="H495">
            <v>0</v>
          </cell>
          <cell r="I495">
            <v>0</v>
          </cell>
          <cell r="J495">
            <v>0</v>
          </cell>
          <cell r="K495">
            <v>0</v>
          </cell>
          <cell r="L495">
            <v>0</v>
          </cell>
          <cell r="M495">
            <v>1584.04</v>
          </cell>
          <cell r="N495">
            <v>0</v>
          </cell>
          <cell r="O495">
            <v>0</v>
          </cell>
          <cell r="P495">
            <v>0</v>
          </cell>
          <cell r="Q495">
            <v>0</v>
          </cell>
          <cell r="R495">
            <v>0</v>
          </cell>
          <cell r="S495">
            <v>0</v>
          </cell>
          <cell r="T495">
            <v>0</v>
          </cell>
          <cell r="U495">
            <v>0</v>
          </cell>
          <cell r="V495">
            <v>0</v>
          </cell>
          <cell r="W495">
            <v>0</v>
          </cell>
          <cell r="X495">
            <v>0</v>
          </cell>
          <cell r="Y495">
            <v>0</v>
          </cell>
          <cell r="Z495">
            <v>0</v>
          </cell>
          <cell r="AA495">
            <v>0</v>
          </cell>
          <cell r="AB495">
            <v>0</v>
          </cell>
          <cell r="AC495">
            <v>0</v>
          </cell>
          <cell r="AD495">
            <v>0</v>
          </cell>
          <cell r="AE495">
            <v>4.2942235690948696</v>
          </cell>
          <cell r="AF495">
            <v>0</v>
          </cell>
          <cell r="AI495">
            <v>0</v>
          </cell>
          <cell r="AJ495">
            <v>0</v>
          </cell>
          <cell r="AN495">
            <v>0</v>
          </cell>
          <cell r="AO495">
            <v>0</v>
          </cell>
          <cell r="AR495">
            <v>0</v>
          </cell>
          <cell r="AS495">
            <v>0</v>
          </cell>
          <cell r="AV495">
            <v>0</v>
          </cell>
          <cell r="AW495">
            <v>0</v>
          </cell>
          <cell r="AX495">
            <v>0</v>
          </cell>
          <cell r="AY495">
            <v>0</v>
          </cell>
          <cell r="AZ495">
            <v>0</v>
          </cell>
          <cell r="BA495">
            <v>0</v>
          </cell>
          <cell r="BB495">
            <v>0</v>
          </cell>
          <cell r="BC495">
            <v>0</v>
          </cell>
          <cell r="BD495">
            <v>0</v>
          </cell>
          <cell r="BE495">
            <v>0</v>
          </cell>
          <cell r="BF495">
            <v>0</v>
          </cell>
          <cell r="BG495">
            <v>0</v>
          </cell>
          <cell r="BH495">
            <v>0</v>
          </cell>
          <cell r="BI495">
            <v>20.8</v>
          </cell>
          <cell r="BK495">
            <v>0</v>
          </cell>
          <cell r="BL495">
            <v>0</v>
          </cell>
          <cell r="BM495">
            <v>0</v>
          </cell>
          <cell r="BN495">
            <v>135.4</v>
          </cell>
          <cell r="BO495">
            <v>0</v>
          </cell>
          <cell r="BP495">
            <v>0</v>
          </cell>
          <cell r="BQ495">
            <v>0</v>
          </cell>
          <cell r="BR495">
            <v>0</v>
          </cell>
          <cell r="BS495">
            <v>0</v>
          </cell>
          <cell r="BT495">
            <v>0</v>
          </cell>
          <cell r="BU495">
            <v>0</v>
          </cell>
          <cell r="BV495">
            <v>0</v>
          </cell>
          <cell r="BW495">
            <v>0</v>
          </cell>
          <cell r="BX495">
            <v>0</v>
          </cell>
          <cell r="BY495">
            <v>0</v>
          </cell>
          <cell r="BZ495">
            <v>0</v>
          </cell>
          <cell r="CA495">
            <v>0</v>
          </cell>
          <cell r="CB495">
            <v>0</v>
          </cell>
          <cell r="CC495">
            <v>49</v>
          </cell>
          <cell r="CD495">
            <v>0</v>
          </cell>
          <cell r="CE495">
            <v>0</v>
          </cell>
          <cell r="CF495">
            <v>0</v>
          </cell>
          <cell r="CG495">
            <v>0</v>
          </cell>
          <cell r="CI495">
            <v>0</v>
          </cell>
          <cell r="CJ495">
            <v>0</v>
          </cell>
          <cell r="CK495">
            <v>0</v>
          </cell>
          <cell r="CL495">
            <v>0.4</v>
          </cell>
          <cell r="CM495">
            <v>0</v>
          </cell>
          <cell r="CN495">
            <v>0</v>
          </cell>
          <cell r="CO495">
            <v>0</v>
          </cell>
          <cell r="CP495">
            <v>0</v>
          </cell>
          <cell r="CQ495">
            <v>0</v>
          </cell>
          <cell r="CR495">
            <v>0</v>
          </cell>
          <cell r="CS495">
            <v>0</v>
          </cell>
          <cell r="CT495">
            <v>0</v>
          </cell>
          <cell r="CU495">
            <v>0</v>
          </cell>
          <cell r="CV495">
            <v>0</v>
          </cell>
          <cell r="CW495">
            <v>0</v>
          </cell>
          <cell r="CX495">
            <v>0</v>
          </cell>
          <cell r="CY495">
            <v>0</v>
          </cell>
          <cell r="CZ495">
            <v>0</v>
          </cell>
          <cell r="DA495">
            <v>0</v>
          </cell>
          <cell r="DB495">
            <v>0</v>
          </cell>
          <cell r="DC495">
            <v>0</v>
          </cell>
          <cell r="DD495">
            <v>0</v>
          </cell>
          <cell r="DE495">
            <v>0</v>
          </cell>
          <cell r="DF495">
            <v>0</v>
          </cell>
          <cell r="DG495">
            <v>0</v>
          </cell>
          <cell r="DH495">
            <v>0</v>
          </cell>
          <cell r="DI495">
            <v>0</v>
          </cell>
          <cell r="DJ495">
            <v>0</v>
          </cell>
          <cell r="DK495">
            <v>0</v>
          </cell>
          <cell r="DL495">
            <v>0</v>
          </cell>
          <cell r="DM495">
            <v>0</v>
          </cell>
          <cell r="DN495">
            <v>0</v>
          </cell>
          <cell r="DO495">
            <v>0</v>
          </cell>
          <cell r="DP495">
            <v>0</v>
          </cell>
          <cell r="DQ495">
            <v>0</v>
          </cell>
          <cell r="DR495">
            <v>0</v>
          </cell>
          <cell r="DS495">
            <v>0</v>
          </cell>
          <cell r="DT495">
            <v>0</v>
          </cell>
          <cell r="DU495">
            <v>0</v>
          </cell>
          <cell r="DV495">
            <v>0</v>
          </cell>
          <cell r="DW495">
            <v>0</v>
          </cell>
          <cell r="DX495">
            <v>0</v>
          </cell>
          <cell r="DY495">
            <v>0</v>
          </cell>
          <cell r="DZ495">
            <v>0</v>
          </cell>
          <cell r="EA495">
            <v>0</v>
          </cell>
          <cell r="EB495">
            <v>0</v>
          </cell>
          <cell r="EC495">
            <v>0</v>
          </cell>
          <cell r="ED495">
            <v>0</v>
          </cell>
          <cell r="EE495">
            <v>0</v>
          </cell>
          <cell r="EF495">
            <v>0</v>
          </cell>
          <cell r="EG495">
            <v>0</v>
          </cell>
          <cell r="EH495">
            <v>0</v>
          </cell>
          <cell r="EI495">
            <v>0</v>
          </cell>
          <cell r="EJ495">
            <v>0</v>
          </cell>
        </row>
        <row r="496">
          <cell r="B496">
            <v>0</v>
          </cell>
          <cell r="C496">
            <v>30.6</v>
          </cell>
          <cell r="D496">
            <v>31</v>
          </cell>
          <cell r="E496">
            <v>0</v>
          </cell>
          <cell r="F496">
            <v>0</v>
          </cell>
          <cell r="G496">
            <v>0</v>
          </cell>
          <cell r="H496">
            <v>12.8</v>
          </cell>
          <cell r="I496">
            <v>0</v>
          </cell>
          <cell r="J496">
            <v>7</v>
          </cell>
          <cell r="K496">
            <v>0</v>
          </cell>
          <cell r="L496">
            <v>0</v>
          </cell>
          <cell r="M496">
            <v>1593.04</v>
          </cell>
          <cell r="N496">
            <v>16.5</v>
          </cell>
          <cell r="O496">
            <v>2.16</v>
          </cell>
          <cell r="P496">
            <v>0.61181700000000006</v>
          </cell>
          <cell r="Q496">
            <v>3.5</v>
          </cell>
          <cell r="R496">
            <v>0</v>
          </cell>
          <cell r="S496">
            <v>0</v>
          </cell>
          <cell r="T496">
            <v>0</v>
          </cell>
          <cell r="U496">
            <v>47.106000000000002</v>
          </cell>
          <cell r="V496">
            <v>0</v>
          </cell>
          <cell r="W496">
            <v>949</v>
          </cell>
          <cell r="X496">
            <v>3.1768128299999998</v>
          </cell>
          <cell r="Y496">
            <v>6.4960000000000004</v>
          </cell>
          <cell r="Z496">
            <v>106.2</v>
          </cell>
          <cell r="AA496">
            <v>0</v>
          </cell>
          <cell r="AB496">
            <v>1.5</v>
          </cell>
          <cell r="AC496">
            <v>0</v>
          </cell>
          <cell r="AD496">
            <v>2.5</v>
          </cell>
          <cell r="AE496">
            <v>56.122867739624297</v>
          </cell>
          <cell r="AF496">
            <v>4.01</v>
          </cell>
          <cell r="AH496">
            <v>0</v>
          </cell>
          <cell r="AI496">
            <v>11.4</v>
          </cell>
          <cell r="AJ496">
            <v>0</v>
          </cell>
          <cell r="AK496">
            <v>0</v>
          </cell>
          <cell r="AL496">
            <v>0</v>
          </cell>
          <cell r="AM496">
            <v>0</v>
          </cell>
          <cell r="AN496">
            <v>0</v>
          </cell>
          <cell r="AO496">
            <v>0</v>
          </cell>
          <cell r="AP496">
            <v>0</v>
          </cell>
          <cell r="AQ496">
            <v>0</v>
          </cell>
          <cell r="AR496">
            <v>-6245.7</v>
          </cell>
          <cell r="AS496">
            <v>214.8</v>
          </cell>
          <cell r="AT496">
            <v>0</v>
          </cell>
          <cell r="AU496">
            <v>0</v>
          </cell>
          <cell r="AV496">
            <v>0</v>
          </cell>
          <cell r="AW496">
            <v>0</v>
          </cell>
          <cell r="AX496">
            <v>0</v>
          </cell>
          <cell r="AY496">
            <v>0</v>
          </cell>
          <cell r="AZ496">
            <v>11.71</v>
          </cell>
          <cell r="BA496">
            <v>0</v>
          </cell>
          <cell r="BB496">
            <v>0</v>
          </cell>
          <cell r="BC496">
            <v>0</v>
          </cell>
          <cell r="BD496">
            <v>65.900000000000006</v>
          </cell>
          <cell r="BE496">
            <v>66</v>
          </cell>
          <cell r="BF496">
            <v>0</v>
          </cell>
          <cell r="BG496">
            <v>0</v>
          </cell>
          <cell r="BH496">
            <v>45.815099098159301</v>
          </cell>
          <cell r="BI496">
            <v>27.99</v>
          </cell>
          <cell r="BK496">
            <v>15.3</v>
          </cell>
          <cell r="BL496">
            <v>0</v>
          </cell>
          <cell r="BM496">
            <v>2</v>
          </cell>
          <cell r="BN496">
            <v>137.809</v>
          </cell>
          <cell r="BO496">
            <v>0</v>
          </cell>
          <cell r="BP496">
            <v>98.170865600667497</v>
          </cell>
          <cell r="BQ496">
            <v>11.762</v>
          </cell>
          <cell r="BR496">
            <v>25.66</v>
          </cell>
          <cell r="BS496">
            <v>511.98808109118602</v>
          </cell>
          <cell r="BT496">
            <v>50.8</v>
          </cell>
          <cell r="BU496">
            <v>91.97</v>
          </cell>
          <cell r="BV496">
            <v>1.4430000000000001</v>
          </cell>
          <cell r="BW496">
            <v>323.3</v>
          </cell>
          <cell r="BX496">
            <v>1677.02</v>
          </cell>
          <cell r="BY496">
            <v>0</v>
          </cell>
          <cell r="BZ496">
            <v>12.5</v>
          </cell>
          <cell r="CA496">
            <v>0</v>
          </cell>
          <cell r="CB496">
            <v>0</v>
          </cell>
          <cell r="CC496">
            <v>304.89999999999998</v>
          </cell>
          <cell r="CD496">
            <v>518</v>
          </cell>
          <cell r="CE496">
            <v>0</v>
          </cell>
          <cell r="CF496">
            <v>44.914999999999999</v>
          </cell>
          <cell r="CG496">
            <v>64</v>
          </cell>
          <cell r="CH496">
            <v>0</v>
          </cell>
          <cell r="CI496">
            <v>17.190000000000001</v>
          </cell>
          <cell r="CJ496">
            <v>20</v>
          </cell>
          <cell r="CK496">
            <v>0</v>
          </cell>
          <cell r="CL496">
            <v>200.7</v>
          </cell>
          <cell r="CM496">
            <v>22.7</v>
          </cell>
          <cell r="CN496">
            <v>0</v>
          </cell>
          <cell r="CO496">
            <v>0</v>
          </cell>
          <cell r="CP496">
            <v>52</v>
          </cell>
          <cell r="CQ496">
            <v>168.97</v>
          </cell>
          <cell r="CR496">
            <v>0</v>
          </cell>
          <cell r="CS496">
            <v>56.067</v>
          </cell>
          <cell r="CT496">
            <v>8.4429999999999996</v>
          </cell>
          <cell r="CU496">
            <v>0</v>
          </cell>
          <cell r="CV496">
            <v>0.5</v>
          </cell>
          <cell r="CW496">
            <v>214.59299999999999</v>
          </cell>
          <cell r="CX496">
            <v>1</v>
          </cell>
          <cell r="CY496">
            <v>1.579</v>
          </cell>
          <cell r="CZ496">
            <v>216.18799999999999</v>
          </cell>
          <cell r="DA496">
            <v>8.1300000000000008</v>
          </cell>
          <cell r="DB496">
            <v>1.397</v>
          </cell>
          <cell r="DC496">
            <v>0.99099999999999999</v>
          </cell>
          <cell r="DD496">
            <v>46.929000000000002</v>
          </cell>
          <cell r="DE496">
            <v>38.966000000000001</v>
          </cell>
          <cell r="DF496">
            <v>115.102</v>
          </cell>
          <cell r="DG496">
            <v>135.72</v>
          </cell>
          <cell r="DH496">
            <v>32.002000000000002</v>
          </cell>
          <cell r="DI496">
            <v>0</v>
          </cell>
          <cell r="DJ496">
            <v>67.575999999999993</v>
          </cell>
          <cell r="DK496">
            <v>0</v>
          </cell>
          <cell r="DL496">
            <v>0</v>
          </cell>
          <cell r="DM496">
            <v>611.61500000000001</v>
          </cell>
          <cell r="DN496">
            <v>39.438000000000002</v>
          </cell>
          <cell r="DO496">
            <v>2.2440000000000002</v>
          </cell>
          <cell r="DP496">
            <v>98.772999999999996</v>
          </cell>
          <cell r="DQ496">
            <v>0</v>
          </cell>
          <cell r="DR496">
            <v>53.134999999999998</v>
          </cell>
          <cell r="DS496">
            <v>0</v>
          </cell>
          <cell r="DT496">
            <v>7.2279999999999998</v>
          </cell>
          <cell r="DU496">
            <v>0</v>
          </cell>
          <cell r="DV496">
            <v>0</v>
          </cell>
          <cell r="DW496">
            <v>33</v>
          </cell>
          <cell r="DX496">
            <v>16.510242177634201</v>
          </cell>
          <cell r="DY496">
            <v>3.04</v>
          </cell>
          <cell r="DZ496">
            <v>42.8</v>
          </cell>
          <cell r="EA496">
            <v>0</v>
          </cell>
          <cell r="EB496">
            <v>186.58258726759601</v>
          </cell>
          <cell r="EC496">
            <v>0</v>
          </cell>
          <cell r="ED496">
            <v>0</v>
          </cell>
          <cell r="EE496">
            <v>0</v>
          </cell>
          <cell r="EF496">
            <v>0</v>
          </cell>
          <cell r="EG496">
            <v>12.6</v>
          </cell>
          <cell r="EH496">
            <v>42.8479569</v>
          </cell>
          <cell r="EI496">
            <v>3</v>
          </cell>
          <cell r="EJ496">
            <v>287.8</v>
          </cell>
        </row>
        <row r="497">
          <cell r="B497">
            <v>0</v>
          </cell>
          <cell r="C497">
            <v>17.899999999999999</v>
          </cell>
          <cell r="D497">
            <v>0</v>
          </cell>
          <cell r="E497">
            <v>0</v>
          </cell>
          <cell r="F497">
            <v>0</v>
          </cell>
          <cell r="G497">
            <v>0</v>
          </cell>
          <cell r="H497">
            <v>2.6</v>
          </cell>
          <cell r="I497">
            <v>0</v>
          </cell>
          <cell r="J497">
            <v>0</v>
          </cell>
          <cell r="K497">
            <v>0</v>
          </cell>
          <cell r="L497">
            <v>0</v>
          </cell>
          <cell r="M497">
            <v>0</v>
          </cell>
          <cell r="N497">
            <v>0</v>
          </cell>
          <cell r="O497">
            <v>1.1599999999999999</v>
          </cell>
          <cell r="P497">
            <v>0.66725500000000004</v>
          </cell>
          <cell r="Q497">
            <v>0</v>
          </cell>
          <cell r="R497">
            <v>0</v>
          </cell>
          <cell r="S497">
            <v>0</v>
          </cell>
          <cell r="T497">
            <v>0</v>
          </cell>
          <cell r="U497">
            <v>58.305</v>
          </cell>
          <cell r="V497">
            <v>0</v>
          </cell>
          <cell r="W497">
            <v>0</v>
          </cell>
          <cell r="X497">
            <v>0</v>
          </cell>
          <cell r="Y497">
            <v>0</v>
          </cell>
          <cell r="Z497">
            <v>0</v>
          </cell>
          <cell r="AA497">
            <v>0</v>
          </cell>
          <cell r="AB497">
            <v>1.5</v>
          </cell>
          <cell r="AC497">
            <v>0</v>
          </cell>
          <cell r="AD497">
            <v>0</v>
          </cell>
          <cell r="AE497">
            <v>0</v>
          </cell>
          <cell r="AF497">
            <v>4.01</v>
          </cell>
          <cell r="AJ497">
            <v>0</v>
          </cell>
          <cell r="AO497">
            <v>0</v>
          </cell>
          <cell r="AS497">
            <v>0</v>
          </cell>
          <cell r="AW497">
            <v>0</v>
          </cell>
          <cell r="AX497">
            <v>0</v>
          </cell>
          <cell r="AY497">
            <v>0</v>
          </cell>
          <cell r="AZ497">
            <v>0</v>
          </cell>
          <cell r="BA497">
            <v>0</v>
          </cell>
          <cell r="BB497">
            <v>0</v>
          </cell>
          <cell r="BC497">
            <v>0</v>
          </cell>
          <cell r="BD497">
            <v>6.0119999999999996</v>
          </cell>
          <cell r="BE497">
            <v>0</v>
          </cell>
          <cell r="BF497">
            <v>0</v>
          </cell>
          <cell r="BG497">
            <v>0</v>
          </cell>
          <cell r="BH497">
            <v>0</v>
          </cell>
          <cell r="BI497">
            <v>0</v>
          </cell>
          <cell r="BK497">
            <v>0</v>
          </cell>
          <cell r="BL497">
            <v>0</v>
          </cell>
          <cell r="BM497">
            <v>0</v>
          </cell>
          <cell r="BN497">
            <v>50.220999999999997</v>
          </cell>
          <cell r="BO497">
            <v>0</v>
          </cell>
          <cell r="BP497">
            <v>0</v>
          </cell>
          <cell r="BQ497">
            <v>0</v>
          </cell>
          <cell r="BR497">
            <v>0</v>
          </cell>
          <cell r="BS497">
            <v>1.9</v>
          </cell>
          <cell r="BT497">
            <v>1.6</v>
          </cell>
          <cell r="BU497">
            <v>0</v>
          </cell>
          <cell r="BV497">
            <v>0</v>
          </cell>
          <cell r="BW497">
            <v>0</v>
          </cell>
          <cell r="BX497">
            <v>75.83</v>
          </cell>
          <cell r="BY497">
            <v>0</v>
          </cell>
          <cell r="BZ497">
            <v>0</v>
          </cell>
          <cell r="CA497">
            <v>0</v>
          </cell>
          <cell r="CB497">
            <v>0</v>
          </cell>
          <cell r="CC497">
            <v>0</v>
          </cell>
          <cell r="CD497">
            <v>15</v>
          </cell>
          <cell r="CE497">
            <v>0</v>
          </cell>
          <cell r="CF497">
            <v>0</v>
          </cell>
          <cell r="CG497">
            <v>0</v>
          </cell>
          <cell r="CI497">
            <v>4.42</v>
          </cell>
          <cell r="CJ497">
            <v>0</v>
          </cell>
          <cell r="CK497">
            <v>0</v>
          </cell>
          <cell r="CL497">
            <v>0</v>
          </cell>
          <cell r="CM497">
            <v>0</v>
          </cell>
          <cell r="CN497">
            <v>0</v>
          </cell>
          <cell r="CO497">
            <v>0</v>
          </cell>
          <cell r="CP497">
            <v>2.2999999999999998</v>
          </cell>
          <cell r="CQ497">
            <v>163.18299999999999</v>
          </cell>
          <cell r="CR497">
            <v>0</v>
          </cell>
          <cell r="CS497">
            <v>65.349999999999994</v>
          </cell>
          <cell r="CT497">
            <v>11.602</v>
          </cell>
          <cell r="CU497">
            <v>0</v>
          </cell>
          <cell r="CV497">
            <v>0</v>
          </cell>
          <cell r="CW497">
            <v>224.25200000000001</v>
          </cell>
          <cell r="CX497">
            <v>0</v>
          </cell>
          <cell r="CY497">
            <v>1.6140000000000001</v>
          </cell>
          <cell r="CZ497">
            <v>199.18700000000001</v>
          </cell>
          <cell r="DA497">
            <v>6.91</v>
          </cell>
          <cell r="DB497">
            <v>1.679</v>
          </cell>
          <cell r="DC497">
            <v>1</v>
          </cell>
          <cell r="DD497">
            <v>18.998000000000001</v>
          </cell>
          <cell r="DE497">
            <v>26.716000000000001</v>
          </cell>
          <cell r="DF497">
            <v>130.34100000000001</v>
          </cell>
          <cell r="DG497">
            <v>159.71299999999999</v>
          </cell>
          <cell r="DH497">
            <v>33.776000000000003</v>
          </cell>
          <cell r="DI497">
            <v>0</v>
          </cell>
          <cell r="DJ497">
            <v>66.632999999999996</v>
          </cell>
          <cell r="DK497">
            <v>0</v>
          </cell>
          <cell r="DL497">
            <v>0</v>
          </cell>
          <cell r="DM497">
            <v>556.95399999999995</v>
          </cell>
          <cell r="DN497">
            <v>69.194999999999993</v>
          </cell>
          <cell r="DO497">
            <v>2.3279999999999998</v>
          </cell>
          <cell r="DP497">
            <v>99.933999999999997</v>
          </cell>
          <cell r="DQ497">
            <v>0</v>
          </cell>
          <cell r="DR497">
            <v>42.457999999999998</v>
          </cell>
          <cell r="DS497">
            <v>0</v>
          </cell>
          <cell r="DT497">
            <v>25.094999999999999</v>
          </cell>
          <cell r="DU497">
            <v>0</v>
          </cell>
          <cell r="DV497">
            <v>0</v>
          </cell>
          <cell r="DW497">
            <v>0</v>
          </cell>
          <cell r="DX497">
            <v>1.3</v>
          </cell>
          <cell r="DY497">
            <v>0</v>
          </cell>
          <cell r="DZ497">
            <v>0</v>
          </cell>
          <cell r="EA497">
            <v>0</v>
          </cell>
          <cell r="EB497">
            <v>0.18808892211713801</v>
          </cell>
          <cell r="EC497">
            <v>0</v>
          </cell>
          <cell r="ED497">
            <v>0</v>
          </cell>
          <cell r="EE497">
            <v>0</v>
          </cell>
          <cell r="EF497">
            <v>0</v>
          </cell>
          <cell r="EG497">
            <v>0</v>
          </cell>
          <cell r="EH497">
            <v>0</v>
          </cell>
          <cell r="EI497">
            <v>3</v>
          </cell>
          <cell r="EJ497">
            <v>232.5</v>
          </cell>
        </row>
        <row r="498">
          <cell r="B498">
            <v>0</v>
          </cell>
          <cell r="C498">
            <v>3.4</v>
          </cell>
          <cell r="D498">
            <v>31</v>
          </cell>
          <cell r="E498">
            <v>0</v>
          </cell>
          <cell r="F498">
            <v>0</v>
          </cell>
          <cell r="G498">
            <v>0</v>
          </cell>
          <cell r="H498">
            <v>10</v>
          </cell>
          <cell r="I498">
            <v>0</v>
          </cell>
          <cell r="J498">
            <v>0</v>
          </cell>
          <cell r="K498">
            <v>0</v>
          </cell>
          <cell r="L498">
            <v>0</v>
          </cell>
          <cell r="M498">
            <v>9</v>
          </cell>
          <cell r="N498">
            <v>0</v>
          </cell>
          <cell r="O498">
            <v>0</v>
          </cell>
          <cell r="P498">
            <v>0</v>
          </cell>
          <cell r="Q498">
            <v>0</v>
          </cell>
          <cell r="R498">
            <v>0</v>
          </cell>
          <cell r="S498">
            <v>0</v>
          </cell>
          <cell r="T498">
            <v>0</v>
          </cell>
          <cell r="U498">
            <v>0</v>
          </cell>
          <cell r="V498">
            <v>0</v>
          </cell>
          <cell r="W498">
            <v>932</v>
          </cell>
          <cell r="X498">
            <v>0</v>
          </cell>
          <cell r="Y498">
            <v>7.46</v>
          </cell>
          <cell r="Z498">
            <v>106.2</v>
          </cell>
          <cell r="AA498">
            <v>0</v>
          </cell>
          <cell r="AB498">
            <v>0</v>
          </cell>
          <cell r="AC498">
            <v>0</v>
          </cell>
          <cell r="AD498">
            <v>0</v>
          </cell>
          <cell r="AE498">
            <v>53.235579999999999</v>
          </cell>
          <cell r="AF498">
            <v>0</v>
          </cell>
          <cell r="AI498">
            <v>0</v>
          </cell>
          <cell r="AJ498">
            <v>0</v>
          </cell>
          <cell r="AO498">
            <v>0</v>
          </cell>
          <cell r="AS498">
            <v>221</v>
          </cell>
          <cell r="AV498">
            <v>0</v>
          </cell>
          <cell r="AW498">
            <v>0</v>
          </cell>
          <cell r="AX498">
            <v>0</v>
          </cell>
          <cell r="AY498">
            <v>0</v>
          </cell>
          <cell r="AZ498">
            <v>5.64</v>
          </cell>
          <cell r="BA498">
            <v>0</v>
          </cell>
          <cell r="BB498">
            <v>0</v>
          </cell>
          <cell r="BC498">
            <v>0</v>
          </cell>
          <cell r="BD498">
            <v>61.255000000000003</v>
          </cell>
          <cell r="BE498">
            <v>0</v>
          </cell>
          <cell r="BF498">
            <v>0</v>
          </cell>
          <cell r="BG498">
            <v>0</v>
          </cell>
          <cell r="BH498">
            <v>48.84</v>
          </cell>
          <cell r="BI498">
            <v>6.9</v>
          </cell>
          <cell r="BK498">
            <v>0</v>
          </cell>
          <cell r="BL498">
            <v>0</v>
          </cell>
          <cell r="BM498">
            <v>0</v>
          </cell>
          <cell r="BN498">
            <v>0</v>
          </cell>
          <cell r="BO498">
            <v>0</v>
          </cell>
          <cell r="BP498">
            <v>100.511125043635</v>
          </cell>
          <cell r="BQ498">
            <v>0</v>
          </cell>
          <cell r="BR498">
            <v>25.14</v>
          </cell>
          <cell r="BS498">
            <v>475.493356995461</v>
          </cell>
          <cell r="BT498">
            <v>47.8</v>
          </cell>
          <cell r="BU498">
            <v>99</v>
          </cell>
          <cell r="BV498">
            <v>0.79900000000000004</v>
          </cell>
          <cell r="BW498">
            <v>314.12</v>
          </cell>
          <cell r="BX498">
            <v>1559.42</v>
          </cell>
          <cell r="BY498">
            <v>0</v>
          </cell>
          <cell r="BZ498">
            <v>0</v>
          </cell>
          <cell r="CA498">
            <v>0</v>
          </cell>
          <cell r="CB498">
            <v>0</v>
          </cell>
          <cell r="CC498">
            <v>176</v>
          </cell>
          <cell r="CD498">
            <v>469</v>
          </cell>
          <cell r="CE498">
            <v>0</v>
          </cell>
          <cell r="CF498">
            <v>32.625999999999998</v>
          </cell>
          <cell r="CG498">
            <v>0</v>
          </cell>
          <cell r="CI498">
            <v>12.77</v>
          </cell>
          <cell r="CJ498">
            <v>20.399999999999999</v>
          </cell>
          <cell r="CK498">
            <v>0</v>
          </cell>
          <cell r="CL498">
            <v>179.2</v>
          </cell>
          <cell r="CM498">
            <v>22.7</v>
          </cell>
          <cell r="CN498">
            <v>0</v>
          </cell>
          <cell r="CO498">
            <v>0</v>
          </cell>
          <cell r="CP498">
            <v>52.8</v>
          </cell>
          <cell r="CQ498">
            <v>0</v>
          </cell>
          <cell r="CR498">
            <v>0</v>
          </cell>
          <cell r="CS498">
            <v>0</v>
          </cell>
          <cell r="CT498">
            <v>0</v>
          </cell>
          <cell r="CU498">
            <v>0</v>
          </cell>
          <cell r="CV498">
            <v>0</v>
          </cell>
          <cell r="CW498">
            <v>0</v>
          </cell>
          <cell r="CX498">
            <v>0</v>
          </cell>
          <cell r="CY498">
            <v>0</v>
          </cell>
          <cell r="CZ498">
            <v>0</v>
          </cell>
          <cell r="DA498">
            <v>0</v>
          </cell>
          <cell r="DB498">
            <v>0</v>
          </cell>
          <cell r="DC498">
            <v>0</v>
          </cell>
          <cell r="DD498">
            <v>0</v>
          </cell>
          <cell r="DE498">
            <v>0</v>
          </cell>
          <cell r="DF498">
            <v>0</v>
          </cell>
          <cell r="DG498">
            <v>0</v>
          </cell>
          <cell r="DH498">
            <v>0</v>
          </cell>
          <cell r="DI498">
            <v>0</v>
          </cell>
          <cell r="DJ498">
            <v>0</v>
          </cell>
          <cell r="DK498">
            <v>0</v>
          </cell>
          <cell r="DL498">
            <v>0</v>
          </cell>
          <cell r="DM498">
            <v>0</v>
          </cell>
          <cell r="DN498">
            <v>0</v>
          </cell>
          <cell r="DO498">
            <v>0</v>
          </cell>
          <cell r="DP498">
            <v>0</v>
          </cell>
          <cell r="DQ498">
            <v>0</v>
          </cell>
          <cell r="DR498">
            <v>0</v>
          </cell>
          <cell r="DS498">
            <v>0</v>
          </cell>
          <cell r="DT498">
            <v>0</v>
          </cell>
          <cell r="DU498">
            <v>0</v>
          </cell>
          <cell r="DV498">
            <v>0</v>
          </cell>
          <cell r="DW498">
            <v>33</v>
          </cell>
          <cell r="DX498">
            <v>18.309999999999999</v>
          </cell>
          <cell r="DY498">
            <v>3.4</v>
          </cell>
          <cell r="DZ498">
            <v>0</v>
          </cell>
          <cell r="EA498">
            <v>0</v>
          </cell>
          <cell r="EB498">
            <v>126.844438343365</v>
          </cell>
          <cell r="EC498">
            <v>0</v>
          </cell>
          <cell r="ED498">
            <v>0</v>
          </cell>
          <cell r="EE498">
            <v>0</v>
          </cell>
          <cell r="EF498">
            <v>0</v>
          </cell>
          <cell r="EG498">
            <v>11.93</v>
          </cell>
          <cell r="EH498">
            <v>0</v>
          </cell>
          <cell r="EI498">
            <v>0</v>
          </cell>
          <cell r="EJ498">
            <v>0</v>
          </cell>
        </row>
        <row r="499">
          <cell r="B499">
            <v>0</v>
          </cell>
          <cell r="C499">
            <v>0</v>
          </cell>
          <cell r="D499">
            <v>0</v>
          </cell>
          <cell r="E499">
            <v>0</v>
          </cell>
          <cell r="F499">
            <v>0</v>
          </cell>
          <cell r="G499">
            <v>0</v>
          </cell>
          <cell r="H499">
            <v>0</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0</v>
          </cell>
          <cell r="Y499">
            <v>0</v>
          </cell>
          <cell r="Z499">
            <v>0</v>
          </cell>
          <cell r="AA499">
            <v>0</v>
          </cell>
          <cell r="AB499">
            <v>0</v>
          </cell>
          <cell r="AC499">
            <v>0</v>
          </cell>
          <cell r="AD499">
            <v>0</v>
          </cell>
          <cell r="AE499">
            <v>4.3897769999999996</v>
          </cell>
          <cell r="AF499">
            <v>0</v>
          </cell>
          <cell r="AI499">
            <v>0</v>
          </cell>
          <cell r="AJ499">
            <v>0</v>
          </cell>
          <cell r="AO499">
            <v>0</v>
          </cell>
          <cell r="AS499">
            <v>0</v>
          </cell>
          <cell r="AV499">
            <v>0</v>
          </cell>
          <cell r="AW499">
            <v>0</v>
          </cell>
          <cell r="AX499">
            <v>0</v>
          </cell>
          <cell r="AY499">
            <v>0</v>
          </cell>
          <cell r="AZ499">
            <v>0</v>
          </cell>
          <cell r="BA499">
            <v>0</v>
          </cell>
          <cell r="BB499">
            <v>0</v>
          </cell>
          <cell r="BC499">
            <v>0</v>
          </cell>
          <cell r="BD499">
            <v>0</v>
          </cell>
          <cell r="BE499">
            <v>0</v>
          </cell>
          <cell r="BF499">
            <v>0</v>
          </cell>
          <cell r="BG499">
            <v>0</v>
          </cell>
          <cell r="BH499">
            <v>0</v>
          </cell>
          <cell r="BI499">
            <v>20.43</v>
          </cell>
          <cell r="BK499">
            <v>0</v>
          </cell>
          <cell r="BL499">
            <v>0</v>
          </cell>
          <cell r="BM499">
            <v>0</v>
          </cell>
          <cell r="BN499">
            <v>113.5</v>
          </cell>
          <cell r="BO499">
            <v>0</v>
          </cell>
          <cell r="BP499">
            <v>0</v>
          </cell>
          <cell r="BQ499">
            <v>0</v>
          </cell>
          <cell r="BR499">
            <v>0</v>
          </cell>
          <cell r="BS499">
            <v>0</v>
          </cell>
          <cell r="BT499">
            <v>0</v>
          </cell>
          <cell r="BU499">
            <v>0</v>
          </cell>
          <cell r="BV499">
            <v>0</v>
          </cell>
          <cell r="BW499">
            <v>0</v>
          </cell>
          <cell r="BX499">
            <v>0</v>
          </cell>
          <cell r="BY499">
            <v>0</v>
          </cell>
          <cell r="BZ499">
            <v>0</v>
          </cell>
          <cell r="CA499">
            <v>0</v>
          </cell>
          <cell r="CB499">
            <v>0</v>
          </cell>
          <cell r="CC499">
            <v>0</v>
          </cell>
          <cell r="CD499">
            <v>0</v>
          </cell>
          <cell r="CE499">
            <v>0</v>
          </cell>
          <cell r="CF499">
            <v>0</v>
          </cell>
          <cell r="CG499">
            <v>0</v>
          </cell>
          <cell r="CI499">
            <v>0</v>
          </cell>
          <cell r="CJ499">
            <v>0</v>
          </cell>
          <cell r="CK499">
            <v>0</v>
          </cell>
          <cell r="CL499">
            <v>0</v>
          </cell>
          <cell r="CM499">
            <v>0</v>
          </cell>
          <cell r="CN499">
            <v>0</v>
          </cell>
          <cell r="CO499">
            <v>0</v>
          </cell>
          <cell r="CP499">
            <v>0</v>
          </cell>
          <cell r="CQ499">
            <v>0</v>
          </cell>
          <cell r="CR499">
            <v>0</v>
          </cell>
          <cell r="CS499">
            <v>0</v>
          </cell>
          <cell r="CT499">
            <v>0</v>
          </cell>
          <cell r="CU499">
            <v>0</v>
          </cell>
          <cell r="CV499">
            <v>0</v>
          </cell>
          <cell r="CW499">
            <v>0</v>
          </cell>
          <cell r="CX499">
            <v>0</v>
          </cell>
          <cell r="CY499">
            <v>0</v>
          </cell>
          <cell r="CZ499">
            <v>0</v>
          </cell>
          <cell r="DA499">
            <v>0</v>
          </cell>
          <cell r="DB499">
            <v>0</v>
          </cell>
          <cell r="DC499">
            <v>0</v>
          </cell>
          <cell r="DD499">
            <v>0</v>
          </cell>
          <cell r="DE499">
            <v>0</v>
          </cell>
          <cell r="DF499">
            <v>0</v>
          </cell>
          <cell r="DG499">
            <v>0</v>
          </cell>
          <cell r="DH499">
            <v>0</v>
          </cell>
          <cell r="DI499">
            <v>0</v>
          </cell>
          <cell r="DJ499">
            <v>0</v>
          </cell>
          <cell r="DK499">
            <v>0</v>
          </cell>
          <cell r="DL499">
            <v>0</v>
          </cell>
          <cell r="DM499">
            <v>0</v>
          </cell>
          <cell r="DN499">
            <v>0</v>
          </cell>
          <cell r="DO499">
            <v>0</v>
          </cell>
          <cell r="DP499">
            <v>0</v>
          </cell>
          <cell r="DQ499">
            <v>0</v>
          </cell>
          <cell r="DR499">
            <v>0</v>
          </cell>
          <cell r="DS499">
            <v>0</v>
          </cell>
          <cell r="DT499">
            <v>0</v>
          </cell>
          <cell r="DU499">
            <v>0</v>
          </cell>
          <cell r="DV499">
            <v>0</v>
          </cell>
          <cell r="DW499">
            <v>0</v>
          </cell>
          <cell r="DX499">
            <v>0</v>
          </cell>
          <cell r="DY499">
            <v>0</v>
          </cell>
          <cell r="DZ499">
            <v>0</v>
          </cell>
          <cell r="EA499">
            <v>0</v>
          </cell>
          <cell r="EB499">
            <v>0</v>
          </cell>
          <cell r="EC499">
            <v>0</v>
          </cell>
          <cell r="ED499">
            <v>0</v>
          </cell>
          <cell r="EE499">
            <v>0</v>
          </cell>
          <cell r="EF499">
            <v>0</v>
          </cell>
          <cell r="EG499">
            <v>0</v>
          </cell>
          <cell r="EH499">
            <v>0</v>
          </cell>
          <cell r="EI499">
            <v>0</v>
          </cell>
          <cell r="EJ499">
            <v>0</v>
          </cell>
        </row>
        <row r="500">
          <cell r="B500">
            <v>0</v>
          </cell>
          <cell r="C500">
            <v>21.3</v>
          </cell>
          <cell r="D500">
            <v>31</v>
          </cell>
          <cell r="E500">
            <v>0</v>
          </cell>
          <cell r="F500">
            <v>0</v>
          </cell>
          <cell r="G500">
            <v>0</v>
          </cell>
          <cell r="H500">
            <v>12.6</v>
          </cell>
          <cell r="I500">
            <v>0</v>
          </cell>
          <cell r="J500">
            <v>0</v>
          </cell>
          <cell r="K500">
            <v>0</v>
          </cell>
          <cell r="L500">
            <v>0</v>
          </cell>
          <cell r="M500">
            <v>9</v>
          </cell>
          <cell r="N500">
            <v>0</v>
          </cell>
          <cell r="O500">
            <v>1.1599999999999999</v>
          </cell>
          <cell r="P500">
            <v>0.66725500000000004</v>
          </cell>
          <cell r="Q500">
            <v>0</v>
          </cell>
          <cell r="R500">
            <v>0</v>
          </cell>
          <cell r="S500">
            <v>0</v>
          </cell>
          <cell r="T500">
            <v>0</v>
          </cell>
          <cell r="U500">
            <v>58.305</v>
          </cell>
          <cell r="V500">
            <v>0</v>
          </cell>
          <cell r="W500">
            <v>932</v>
          </cell>
          <cell r="X500">
            <v>0</v>
          </cell>
          <cell r="Y500">
            <v>7.46</v>
          </cell>
          <cell r="Z500">
            <v>106.2</v>
          </cell>
          <cell r="AA500">
            <v>0</v>
          </cell>
          <cell r="AB500">
            <v>1.5</v>
          </cell>
          <cell r="AC500">
            <v>0</v>
          </cell>
          <cell r="AD500">
            <v>0</v>
          </cell>
          <cell r="AE500">
            <v>57.625357000000001</v>
          </cell>
          <cell r="AF500">
            <v>4.01</v>
          </cell>
          <cell r="AI500">
            <v>0</v>
          </cell>
          <cell r="AJ500">
            <v>0</v>
          </cell>
          <cell r="AM500">
            <v>0</v>
          </cell>
          <cell r="AO500">
            <v>0</v>
          </cell>
          <cell r="AV500">
            <v>0</v>
          </cell>
          <cell r="AW500">
            <v>0</v>
          </cell>
          <cell r="AX500">
            <v>0</v>
          </cell>
          <cell r="AY500">
            <v>0</v>
          </cell>
          <cell r="AZ500">
            <v>5.64</v>
          </cell>
          <cell r="BA500">
            <v>0</v>
          </cell>
          <cell r="BB500">
            <v>0</v>
          </cell>
          <cell r="BC500">
            <v>0</v>
          </cell>
          <cell r="BD500">
            <v>67.266999999999996</v>
          </cell>
          <cell r="BE500">
            <v>0</v>
          </cell>
          <cell r="BF500">
            <v>0</v>
          </cell>
          <cell r="BG500">
            <v>0</v>
          </cell>
          <cell r="BH500">
            <v>48.84</v>
          </cell>
          <cell r="BI500">
            <v>27.33</v>
          </cell>
          <cell r="BK500">
            <v>0</v>
          </cell>
          <cell r="BL500">
            <v>0</v>
          </cell>
          <cell r="BM500">
            <v>0</v>
          </cell>
          <cell r="BN500">
            <v>163.721</v>
          </cell>
          <cell r="BO500">
            <v>0</v>
          </cell>
          <cell r="BP500">
            <v>100.511125043635</v>
          </cell>
          <cell r="BQ500">
            <v>0</v>
          </cell>
          <cell r="BR500">
            <v>25.14</v>
          </cell>
          <cell r="BS500">
            <v>477.39335699546098</v>
          </cell>
          <cell r="BT500">
            <v>49.4</v>
          </cell>
          <cell r="BU500">
            <v>99</v>
          </cell>
          <cell r="BV500">
            <v>0.79900000000000004</v>
          </cell>
          <cell r="BW500">
            <v>314.12</v>
          </cell>
          <cell r="BX500">
            <v>1635.25</v>
          </cell>
          <cell r="BY500">
            <v>0</v>
          </cell>
          <cell r="BZ500">
            <v>0</v>
          </cell>
          <cell r="CA500">
            <v>0</v>
          </cell>
          <cell r="CB500">
            <v>0</v>
          </cell>
          <cell r="CC500">
            <v>176</v>
          </cell>
          <cell r="CD500">
            <v>484</v>
          </cell>
          <cell r="CE500">
            <v>0</v>
          </cell>
          <cell r="CF500">
            <v>32.625999999999998</v>
          </cell>
          <cell r="CG500">
            <v>0</v>
          </cell>
          <cell r="CH500">
            <v>0</v>
          </cell>
          <cell r="CI500">
            <v>17.190000000000001</v>
          </cell>
          <cell r="CJ500">
            <v>20.399999999999999</v>
          </cell>
          <cell r="CK500">
            <v>0</v>
          </cell>
          <cell r="CL500">
            <v>179.2</v>
          </cell>
          <cell r="CM500">
            <v>22.7</v>
          </cell>
          <cell r="CN500">
            <v>0</v>
          </cell>
          <cell r="CO500">
            <v>0</v>
          </cell>
          <cell r="CP500">
            <v>55.1</v>
          </cell>
          <cell r="CQ500">
            <v>163.18299999999999</v>
          </cell>
          <cell r="CR500">
            <v>0</v>
          </cell>
          <cell r="CS500">
            <v>65.349999999999994</v>
          </cell>
          <cell r="CT500">
            <v>11.602</v>
          </cell>
          <cell r="CU500">
            <v>0</v>
          </cell>
          <cell r="CV500">
            <v>0</v>
          </cell>
          <cell r="CW500">
            <v>224.25200000000001</v>
          </cell>
          <cell r="CX500">
            <v>0</v>
          </cell>
          <cell r="CY500">
            <v>1.6140000000000001</v>
          </cell>
          <cell r="CZ500">
            <v>199.18700000000001</v>
          </cell>
          <cell r="DA500">
            <v>6.91</v>
          </cell>
          <cell r="DB500">
            <v>1.679</v>
          </cell>
          <cell r="DC500">
            <v>1</v>
          </cell>
          <cell r="DD500">
            <v>18.998000000000001</v>
          </cell>
          <cell r="DE500">
            <v>26.716000000000001</v>
          </cell>
          <cell r="DF500">
            <v>130.34100000000001</v>
          </cell>
          <cell r="DG500">
            <v>159.71299999999999</v>
          </cell>
          <cell r="DH500">
            <v>33.776000000000003</v>
          </cell>
          <cell r="DI500">
            <v>0</v>
          </cell>
          <cell r="DJ500">
            <v>66.632999999999996</v>
          </cell>
          <cell r="DK500">
            <v>0</v>
          </cell>
          <cell r="DL500">
            <v>0</v>
          </cell>
          <cell r="DM500">
            <v>556.95399999999995</v>
          </cell>
          <cell r="DN500">
            <v>69.194999999999993</v>
          </cell>
          <cell r="DO500">
            <v>2.3279999999999998</v>
          </cell>
          <cell r="DP500">
            <v>99.933999999999997</v>
          </cell>
          <cell r="DQ500">
            <v>0</v>
          </cell>
          <cell r="DR500">
            <v>42.457999999999998</v>
          </cell>
          <cell r="DS500">
            <v>0</v>
          </cell>
          <cell r="DT500">
            <v>25.094999999999999</v>
          </cell>
          <cell r="DU500">
            <v>0</v>
          </cell>
          <cell r="DV500">
            <v>0</v>
          </cell>
          <cell r="DW500">
            <v>33</v>
          </cell>
          <cell r="DX500">
            <v>19.61</v>
          </cell>
          <cell r="DY500">
            <v>3.4</v>
          </cell>
          <cell r="DZ500">
            <v>0</v>
          </cell>
          <cell r="EA500">
            <v>0</v>
          </cell>
          <cell r="EB500">
            <v>127.032527265482</v>
          </cell>
          <cell r="EC500">
            <v>0</v>
          </cell>
          <cell r="ED500">
            <v>0</v>
          </cell>
          <cell r="EE500">
            <v>0</v>
          </cell>
          <cell r="EF500">
            <v>0</v>
          </cell>
          <cell r="EG500">
            <v>11.93</v>
          </cell>
          <cell r="EH500">
            <v>0</v>
          </cell>
          <cell r="EI500">
            <v>3</v>
          </cell>
          <cell r="EJ500">
            <v>232.5</v>
          </cell>
        </row>
        <row r="501">
          <cell r="B501">
            <v>0</v>
          </cell>
          <cell r="C501">
            <v>25.3</v>
          </cell>
          <cell r="D501">
            <v>0</v>
          </cell>
          <cell r="E501">
            <v>0</v>
          </cell>
          <cell r="F501">
            <v>0</v>
          </cell>
          <cell r="G501">
            <v>0</v>
          </cell>
          <cell r="H501">
            <v>2.6</v>
          </cell>
          <cell r="I501">
            <v>0</v>
          </cell>
          <cell r="J501">
            <v>0</v>
          </cell>
          <cell r="K501">
            <v>0</v>
          </cell>
          <cell r="L501">
            <v>0</v>
          </cell>
          <cell r="M501">
            <v>0</v>
          </cell>
          <cell r="N501">
            <v>0</v>
          </cell>
          <cell r="O501">
            <v>1.1599999999999999</v>
          </cell>
          <cell r="P501">
            <v>0.66725500000000004</v>
          </cell>
          <cell r="Q501">
            <v>0</v>
          </cell>
          <cell r="R501">
            <v>0</v>
          </cell>
          <cell r="S501">
            <v>0</v>
          </cell>
          <cell r="T501">
            <v>0</v>
          </cell>
          <cell r="U501">
            <v>58.305</v>
          </cell>
          <cell r="V501">
            <v>0</v>
          </cell>
          <cell r="W501">
            <v>0</v>
          </cell>
          <cell r="X501">
            <v>0</v>
          </cell>
          <cell r="Y501">
            <v>0</v>
          </cell>
          <cell r="Z501">
            <v>0</v>
          </cell>
          <cell r="AA501">
            <v>0</v>
          </cell>
          <cell r="AB501">
            <v>1.5</v>
          </cell>
          <cell r="AC501">
            <v>0</v>
          </cell>
          <cell r="AD501">
            <v>0</v>
          </cell>
          <cell r="AE501">
            <v>0</v>
          </cell>
          <cell r="AF501">
            <v>4.01</v>
          </cell>
          <cell r="AJ501">
            <v>0</v>
          </cell>
          <cell r="AS501">
            <v>0</v>
          </cell>
          <cell r="AW501">
            <v>0</v>
          </cell>
          <cell r="AX501">
            <v>0</v>
          </cell>
          <cell r="AY501">
            <v>0</v>
          </cell>
          <cell r="AZ501">
            <v>0</v>
          </cell>
          <cell r="BA501">
            <v>0</v>
          </cell>
          <cell r="BB501">
            <v>0</v>
          </cell>
          <cell r="BC501">
            <v>0</v>
          </cell>
          <cell r="BD501">
            <v>6</v>
          </cell>
          <cell r="BE501">
            <v>0</v>
          </cell>
          <cell r="BF501">
            <v>0</v>
          </cell>
          <cell r="BG501">
            <v>0</v>
          </cell>
          <cell r="BH501">
            <v>0</v>
          </cell>
          <cell r="BI501">
            <v>0</v>
          </cell>
          <cell r="BK501">
            <v>0</v>
          </cell>
          <cell r="BL501">
            <v>0</v>
          </cell>
          <cell r="BM501">
            <v>0</v>
          </cell>
          <cell r="BN501">
            <v>43.314999999999998</v>
          </cell>
          <cell r="BO501">
            <v>0</v>
          </cell>
          <cell r="BP501">
            <v>0</v>
          </cell>
          <cell r="BQ501">
            <v>0</v>
          </cell>
          <cell r="BR501">
            <v>0</v>
          </cell>
          <cell r="BS501">
            <v>1.91881766126897</v>
          </cell>
          <cell r="BT501">
            <v>0.9</v>
          </cell>
          <cell r="BU501">
            <v>0</v>
          </cell>
          <cell r="BV501">
            <v>0</v>
          </cell>
          <cell r="BW501">
            <v>0</v>
          </cell>
          <cell r="BX501">
            <v>65.77</v>
          </cell>
          <cell r="BY501">
            <v>0</v>
          </cell>
          <cell r="BZ501">
            <v>0</v>
          </cell>
          <cell r="CA501">
            <v>0</v>
          </cell>
          <cell r="CB501">
            <v>0</v>
          </cell>
          <cell r="CC501">
            <v>0</v>
          </cell>
          <cell r="CD501">
            <v>15</v>
          </cell>
          <cell r="CE501">
            <v>0</v>
          </cell>
          <cell r="CF501">
            <v>0</v>
          </cell>
          <cell r="CG501">
            <v>0</v>
          </cell>
          <cell r="CI501">
            <v>4.42</v>
          </cell>
          <cell r="CJ501">
            <v>0</v>
          </cell>
          <cell r="CK501">
            <v>0</v>
          </cell>
          <cell r="CL501">
            <v>0</v>
          </cell>
          <cell r="CM501">
            <v>0</v>
          </cell>
          <cell r="CN501">
            <v>0</v>
          </cell>
          <cell r="CO501">
            <v>0</v>
          </cell>
          <cell r="CP501">
            <v>0.4</v>
          </cell>
          <cell r="CQ501">
            <v>162.357</v>
          </cell>
          <cell r="CR501">
            <v>0</v>
          </cell>
          <cell r="CS501">
            <v>65.349999999999994</v>
          </cell>
          <cell r="CT501">
            <v>11.602</v>
          </cell>
          <cell r="CU501">
            <v>0</v>
          </cell>
          <cell r="CV501">
            <v>0</v>
          </cell>
          <cell r="CW501">
            <v>217.89</v>
          </cell>
          <cell r="CX501">
            <v>0.95299999999999996</v>
          </cell>
          <cell r="CY501">
            <v>1.6140000000000001</v>
          </cell>
          <cell r="CZ501">
            <v>215.68299999999999</v>
          </cell>
          <cell r="DA501">
            <v>6.91</v>
          </cell>
          <cell r="DB501">
            <v>0.84</v>
          </cell>
          <cell r="DC501">
            <v>7.4999999999999997E-2</v>
          </cell>
          <cell r="DD501">
            <v>18.998000000000001</v>
          </cell>
          <cell r="DE501">
            <v>62.103000000000002</v>
          </cell>
          <cell r="DF501">
            <v>130.86699999999999</v>
          </cell>
          <cell r="DG501">
            <v>158.93899999999999</v>
          </cell>
          <cell r="DH501">
            <v>33.478999999999999</v>
          </cell>
          <cell r="DI501">
            <v>0</v>
          </cell>
          <cell r="DJ501">
            <v>66.489000000000004</v>
          </cell>
          <cell r="DK501">
            <v>0</v>
          </cell>
          <cell r="DL501">
            <v>0</v>
          </cell>
          <cell r="DM501">
            <v>556.95399999999995</v>
          </cell>
          <cell r="DN501">
            <v>69.194999999999993</v>
          </cell>
          <cell r="DO501">
            <v>2.3279999999999998</v>
          </cell>
          <cell r="DP501">
            <v>99.933999999999997</v>
          </cell>
          <cell r="DQ501">
            <v>0</v>
          </cell>
          <cell r="DR501">
            <v>48.756999999999998</v>
          </cell>
          <cell r="DS501">
            <v>0</v>
          </cell>
          <cell r="DT501">
            <v>25.094999999999999</v>
          </cell>
          <cell r="DU501">
            <v>0</v>
          </cell>
          <cell r="DV501">
            <v>0</v>
          </cell>
          <cell r="DW501">
            <v>0</v>
          </cell>
          <cell r="DX501">
            <v>0</v>
          </cell>
          <cell r="DY501">
            <v>0</v>
          </cell>
          <cell r="DZ501">
            <v>0</v>
          </cell>
          <cell r="EA501">
            <v>0</v>
          </cell>
          <cell r="EB501">
            <v>18.4194380940746</v>
          </cell>
          <cell r="EC501">
            <v>0</v>
          </cell>
          <cell r="ED501">
            <v>0</v>
          </cell>
          <cell r="EE501">
            <v>0</v>
          </cell>
          <cell r="EF501">
            <v>0</v>
          </cell>
          <cell r="EG501">
            <v>0</v>
          </cell>
          <cell r="EH501">
            <v>0</v>
          </cell>
          <cell r="EI501">
            <v>3</v>
          </cell>
          <cell r="EJ501">
            <v>232.5</v>
          </cell>
        </row>
        <row r="502">
          <cell r="B502">
            <v>0</v>
          </cell>
          <cell r="C502">
            <v>3.4</v>
          </cell>
          <cell r="D502">
            <v>31</v>
          </cell>
          <cell r="E502">
            <v>0</v>
          </cell>
          <cell r="F502">
            <v>0</v>
          </cell>
          <cell r="G502">
            <v>0</v>
          </cell>
          <cell r="H502">
            <v>10</v>
          </cell>
          <cell r="I502">
            <v>0</v>
          </cell>
          <cell r="J502">
            <v>0</v>
          </cell>
          <cell r="K502">
            <v>0</v>
          </cell>
          <cell r="L502">
            <v>0</v>
          </cell>
          <cell r="M502">
            <v>9</v>
          </cell>
          <cell r="N502">
            <v>0</v>
          </cell>
          <cell r="O502">
            <v>0</v>
          </cell>
          <cell r="P502">
            <v>0</v>
          </cell>
          <cell r="Q502">
            <v>0</v>
          </cell>
          <cell r="R502">
            <v>0</v>
          </cell>
          <cell r="S502">
            <v>0</v>
          </cell>
          <cell r="T502">
            <v>0</v>
          </cell>
          <cell r="U502">
            <v>0</v>
          </cell>
          <cell r="V502">
            <v>0</v>
          </cell>
          <cell r="W502">
            <v>932</v>
          </cell>
          <cell r="X502">
            <v>0</v>
          </cell>
          <cell r="Y502">
            <v>6.4960000000000004</v>
          </cell>
          <cell r="Z502">
            <v>106.2</v>
          </cell>
          <cell r="AA502">
            <v>0</v>
          </cell>
          <cell r="AB502">
            <v>0</v>
          </cell>
          <cell r="AC502">
            <v>0</v>
          </cell>
          <cell r="AD502">
            <v>0</v>
          </cell>
          <cell r="AE502">
            <v>52.089323279792701</v>
          </cell>
          <cell r="AF502">
            <v>0</v>
          </cell>
          <cell r="AI502">
            <v>0</v>
          </cell>
          <cell r="AJ502">
            <v>0</v>
          </cell>
          <cell r="AS502">
            <v>217.9</v>
          </cell>
          <cell r="AW502">
            <v>0</v>
          </cell>
          <cell r="AX502">
            <v>0</v>
          </cell>
          <cell r="AY502">
            <v>0</v>
          </cell>
          <cell r="AZ502">
            <v>6.84</v>
          </cell>
          <cell r="BA502">
            <v>0</v>
          </cell>
          <cell r="BB502">
            <v>0</v>
          </cell>
          <cell r="BC502">
            <v>0</v>
          </cell>
          <cell r="BD502">
            <v>61.25</v>
          </cell>
          <cell r="BE502">
            <v>0</v>
          </cell>
          <cell r="BF502">
            <v>0</v>
          </cell>
          <cell r="BG502">
            <v>0</v>
          </cell>
          <cell r="BH502">
            <v>48.84</v>
          </cell>
          <cell r="BI502">
            <v>6.71</v>
          </cell>
          <cell r="BK502">
            <v>0</v>
          </cell>
          <cell r="BL502">
            <v>0</v>
          </cell>
          <cell r="BM502">
            <v>0</v>
          </cell>
          <cell r="BN502">
            <v>0</v>
          </cell>
          <cell r="BO502">
            <v>0</v>
          </cell>
          <cell r="BP502">
            <v>100.511125043635</v>
          </cell>
          <cell r="BQ502">
            <v>9</v>
          </cell>
          <cell r="BR502">
            <v>25.14</v>
          </cell>
          <cell r="BS502">
            <v>475.493356995461</v>
          </cell>
          <cell r="BT502">
            <v>46.3</v>
          </cell>
          <cell r="BU502">
            <v>93.77</v>
          </cell>
          <cell r="BV502">
            <v>0.61</v>
          </cell>
          <cell r="BW502">
            <v>324.17</v>
          </cell>
          <cell r="BX502">
            <v>1545.14</v>
          </cell>
          <cell r="BY502">
            <v>0</v>
          </cell>
          <cell r="BZ502">
            <v>0</v>
          </cell>
          <cell r="CA502">
            <v>0</v>
          </cell>
          <cell r="CB502">
            <v>0</v>
          </cell>
          <cell r="CC502">
            <v>176</v>
          </cell>
          <cell r="CD502">
            <v>469</v>
          </cell>
          <cell r="CE502">
            <v>0</v>
          </cell>
          <cell r="CF502">
            <v>32.625999999999998</v>
          </cell>
          <cell r="CG502">
            <v>0</v>
          </cell>
          <cell r="CI502">
            <v>12.77</v>
          </cell>
          <cell r="CJ502">
            <v>20.399999999999999</v>
          </cell>
          <cell r="CK502">
            <v>0</v>
          </cell>
          <cell r="CL502">
            <v>179.2</v>
          </cell>
          <cell r="CM502">
            <v>22.7</v>
          </cell>
          <cell r="CN502">
            <v>0</v>
          </cell>
          <cell r="CO502">
            <v>0</v>
          </cell>
          <cell r="CP502">
            <v>52.8</v>
          </cell>
          <cell r="CQ502">
            <v>0</v>
          </cell>
          <cell r="CR502">
            <v>0</v>
          </cell>
          <cell r="CS502">
            <v>0</v>
          </cell>
          <cell r="CT502">
            <v>0</v>
          </cell>
          <cell r="CU502">
            <v>0</v>
          </cell>
          <cell r="CV502">
            <v>0</v>
          </cell>
          <cell r="CW502">
            <v>0</v>
          </cell>
          <cell r="CX502">
            <v>0</v>
          </cell>
          <cell r="CY502">
            <v>0</v>
          </cell>
          <cell r="CZ502">
            <v>0</v>
          </cell>
          <cell r="DA502">
            <v>0</v>
          </cell>
          <cell r="DB502">
            <v>0</v>
          </cell>
          <cell r="DC502">
            <v>0</v>
          </cell>
          <cell r="DD502">
            <v>0</v>
          </cell>
          <cell r="DE502">
            <v>0</v>
          </cell>
          <cell r="DF502">
            <v>0</v>
          </cell>
          <cell r="DG502">
            <v>0</v>
          </cell>
          <cell r="DH502">
            <v>0</v>
          </cell>
          <cell r="DI502">
            <v>0</v>
          </cell>
          <cell r="DJ502">
            <v>0</v>
          </cell>
          <cell r="DK502">
            <v>0</v>
          </cell>
          <cell r="DL502">
            <v>0</v>
          </cell>
          <cell r="DM502">
            <v>0</v>
          </cell>
          <cell r="DN502">
            <v>0</v>
          </cell>
          <cell r="DO502">
            <v>0</v>
          </cell>
          <cell r="DP502">
            <v>0</v>
          </cell>
          <cell r="DQ502">
            <v>0</v>
          </cell>
          <cell r="DR502">
            <v>0</v>
          </cell>
          <cell r="DS502">
            <v>0</v>
          </cell>
          <cell r="DT502">
            <v>0</v>
          </cell>
          <cell r="DU502">
            <v>0</v>
          </cell>
          <cell r="DV502">
            <v>0</v>
          </cell>
          <cell r="DW502">
            <v>33</v>
          </cell>
          <cell r="DX502">
            <v>16.904252822883102</v>
          </cell>
          <cell r="DY502">
            <v>3.04</v>
          </cell>
          <cell r="DZ502">
            <v>0</v>
          </cell>
          <cell r="EA502">
            <v>0</v>
          </cell>
          <cell r="EB502">
            <v>125.177662844875</v>
          </cell>
          <cell r="EC502">
            <v>0</v>
          </cell>
          <cell r="ED502">
            <v>0</v>
          </cell>
          <cell r="EE502">
            <v>0</v>
          </cell>
          <cell r="EF502">
            <v>0</v>
          </cell>
          <cell r="EG502">
            <v>11.93</v>
          </cell>
          <cell r="EH502">
            <v>20.9398513766129</v>
          </cell>
          <cell r="EI502">
            <v>0</v>
          </cell>
          <cell r="EJ502">
            <v>0</v>
          </cell>
        </row>
        <row r="503">
          <cell r="B503">
            <v>0</v>
          </cell>
          <cell r="C503">
            <v>0</v>
          </cell>
          <cell r="D503">
            <v>0</v>
          </cell>
          <cell r="E503">
            <v>0</v>
          </cell>
          <cell r="F503">
            <v>0</v>
          </cell>
          <cell r="G503">
            <v>0</v>
          </cell>
          <cell r="H503">
            <v>0</v>
          </cell>
          <cell r="I503">
            <v>0</v>
          </cell>
          <cell r="J503">
            <v>0</v>
          </cell>
          <cell r="K503">
            <v>0</v>
          </cell>
          <cell r="L503">
            <v>0</v>
          </cell>
          <cell r="M503">
            <v>0</v>
          </cell>
          <cell r="N503">
            <v>0</v>
          </cell>
          <cell r="O503">
            <v>0</v>
          </cell>
          <cell r="P503">
            <v>0</v>
          </cell>
          <cell r="Q503">
            <v>0</v>
          </cell>
          <cell r="R503">
            <v>0</v>
          </cell>
          <cell r="S503">
            <v>0</v>
          </cell>
          <cell r="T503">
            <v>0</v>
          </cell>
          <cell r="U503">
            <v>0</v>
          </cell>
          <cell r="V503">
            <v>0</v>
          </cell>
          <cell r="W503">
            <v>0</v>
          </cell>
          <cell r="X503">
            <v>0</v>
          </cell>
          <cell r="Y503">
            <v>0</v>
          </cell>
          <cell r="Z503">
            <v>0</v>
          </cell>
          <cell r="AA503">
            <v>0</v>
          </cell>
          <cell r="AB503">
            <v>0</v>
          </cell>
          <cell r="AC503">
            <v>0</v>
          </cell>
          <cell r="AD503">
            <v>0</v>
          </cell>
          <cell r="AE503">
            <v>4.4015791583222397</v>
          </cell>
          <cell r="AF503">
            <v>0</v>
          </cell>
          <cell r="AI503">
            <v>0</v>
          </cell>
          <cell r="AJ503">
            <v>0</v>
          </cell>
          <cell r="AS503">
            <v>0</v>
          </cell>
          <cell r="AW503">
            <v>0</v>
          </cell>
          <cell r="AX503">
            <v>0</v>
          </cell>
          <cell r="AY503">
            <v>0</v>
          </cell>
          <cell r="AZ503">
            <v>0</v>
          </cell>
          <cell r="BA503">
            <v>0</v>
          </cell>
          <cell r="BB503">
            <v>0</v>
          </cell>
          <cell r="BC503">
            <v>0</v>
          </cell>
          <cell r="BD503">
            <v>0</v>
          </cell>
          <cell r="BE503">
            <v>0</v>
          </cell>
          <cell r="BF503">
            <v>0</v>
          </cell>
          <cell r="BG503">
            <v>0</v>
          </cell>
          <cell r="BH503">
            <v>0</v>
          </cell>
          <cell r="BI503">
            <v>20.49</v>
          </cell>
          <cell r="BK503">
            <v>0</v>
          </cell>
          <cell r="BL503">
            <v>0</v>
          </cell>
          <cell r="BM503">
            <v>0</v>
          </cell>
          <cell r="BN503">
            <v>139.5</v>
          </cell>
          <cell r="BO503">
            <v>0</v>
          </cell>
          <cell r="BP503">
            <v>0</v>
          </cell>
          <cell r="BQ503">
            <v>0</v>
          </cell>
          <cell r="BR503">
            <v>0</v>
          </cell>
          <cell r="BS503">
            <v>0</v>
          </cell>
          <cell r="BT503">
            <v>0</v>
          </cell>
          <cell r="BU503">
            <v>0</v>
          </cell>
          <cell r="BV503">
            <v>0</v>
          </cell>
          <cell r="BW503">
            <v>0</v>
          </cell>
          <cell r="BX503">
            <v>0</v>
          </cell>
          <cell r="BY503">
            <v>0</v>
          </cell>
          <cell r="BZ503">
            <v>0</v>
          </cell>
          <cell r="CA503">
            <v>0</v>
          </cell>
          <cell r="CB503">
            <v>0</v>
          </cell>
          <cell r="CC503">
            <v>0</v>
          </cell>
          <cell r="CD503">
            <v>0</v>
          </cell>
          <cell r="CE503">
            <v>0</v>
          </cell>
          <cell r="CF503">
            <v>0</v>
          </cell>
          <cell r="CG503">
            <v>0</v>
          </cell>
          <cell r="CI503">
            <v>0</v>
          </cell>
          <cell r="CJ503">
            <v>0</v>
          </cell>
          <cell r="CK503">
            <v>0</v>
          </cell>
          <cell r="CL503">
            <v>0</v>
          </cell>
          <cell r="CM503">
            <v>0</v>
          </cell>
          <cell r="CN503">
            <v>0</v>
          </cell>
          <cell r="CO503">
            <v>0</v>
          </cell>
          <cell r="CP503">
            <v>0</v>
          </cell>
          <cell r="CQ503">
            <v>0</v>
          </cell>
          <cell r="CR503">
            <v>0</v>
          </cell>
          <cell r="CS503">
            <v>0</v>
          </cell>
          <cell r="CT503">
            <v>0</v>
          </cell>
          <cell r="CU503">
            <v>0</v>
          </cell>
          <cell r="CV503">
            <v>0</v>
          </cell>
          <cell r="CW503">
            <v>0</v>
          </cell>
          <cell r="CX503">
            <v>0</v>
          </cell>
          <cell r="CY503">
            <v>0</v>
          </cell>
          <cell r="CZ503">
            <v>0</v>
          </cell>
          <cell r="DA503">
            <v>0</v>
          </cell>
          <cell r="DB503">
            <v>0</v>
          </cell>
          <cell r="DC503">
            <v>0</v>
          </cell>
          <cell r="DD503">
            <v>0</v>
          </cell>
          <cell r="DE503">
            <v>0</v>
          </cell>
          <cell r="DF503">
            <v>0</v>
          </cell>
          <cell r="DG503">
            <v>0</v>
          </cell>
          <cell r="DH503">
            <v>0</v>
          </cell>
          <cell r="DI503">
            <v>0</v>
          </cell>
          <cell r="DJ503">
            <v>0</v>
          </cell>
          <cell r="DK503">
            <v>0</v>
          </cell>
          <cell r="DL503">
            <v>0</v>
          </cell>
          <cell r="DM503">
            <v>0</v>
          </cell>
          <cell r="DN503">
            <v>0</v>
          </cell>
          <cell r="DO503">
            <v>0</v>
          </cell>
          <cell r="DP503">
            <v>0</v>
          </cell>
          <cell r="DQ503">
            <v>0</v>
          </cell>
          <cell r="DR503">
            <v>0</v>
          </cell>
          <cell r="DS503">
            <v>0</v>
          </cell>
          <cell r="DT503">
            <v>0</v>
          </cell>
          <cell r="DU503">
            <v>0</v>
          </cell>
          <cell r="DV503">
            <v>0</v>
          </cell>
          <cell r="DW503">
            <v>0</v>
          </cell>
          <cell r="DX503">
            <v>0</v>
          </cell>
          <cell r="DY503">
            <v>0</v>
          </cell>
          <cell r="DZ503">
            <v>0</v>
          </cell>
          <cell r="EA503">
            <v>0</v>
          </cell>
          <cell r="EB503">
            <v>0</v>
          </cell>
          <cell r="EC503">
            <v>0</v>
          </cell>
          <cell r="ED503">
            <v>0</v>
          </cell>
          <cell r="EE503">
            <v>0</v>
          </cell>
          <cell r="EF503">
            <v>0</v>
          </cell>
          <cell r="EG503">
            <v>0</v>
          </cell>
          <cell r="EH503">
            <v>0</v>
          </cell>
          <cell r="EI503">
            <v>0</v>
          </cell>
          <cell r="EJ503">
            <v>0</v>
          </cell>
        </row>
        <row r="504">
          <cell r="B504">
            <v>0</v>
          </cell>
          <cell r="C504">
            <v>28.7</v>
          </cell>
          <cell r="D504">
            <v>31</v>
          </cell>
          <cell r="E504">
            <v>0</v>
          </cell>
          <cell r="F504">
            <v>0</v>
          </cell>
          <cell r="G504">
            <v>0</v>
          </cell>
          <cell r="H504">
            <v>12.6</v>
          </cell>
          <cell r="I504">
            <v>0</v>
          </cell>
          <cell r="J504">
            <v>0</v>
          </cell>
          <cell r="K504">
            <v>0</v>
          </cell>
          <cell r="L504">
            <v>0</v>
          </cell>
          <cell r="M504">
            <v>9</v>
          </cell>
          <cell r="N504">
            <v>0</v>
          </cell>
          <cell r="O504">
            <v>1.1599999999999999</v>
          </cell>
          <cell r="P504">
            <v>0.66725500000000004</v>
          </cell>
          <cell r="Q504">
            <v>0</v>
          </cell>
          <cell r="R504">
            <v>0</v>
          </cell>
          <cell r="S504">
            <v>0</v>
          </cell>
          <cell r="T504">
            <v>0</v>
          </cell>
          <cell r="U504">
            <v>58.305</v>
          </cell>
          <cell r="V504">
            <v>0</v>
          </cell>
          <cell r="W504">
            <v>932</v>
          </cell>
          <cell r="X504">
            <v>0</v>
          </cell>
          <cell r="Y504">
            <v>6.4960000000000004</v>
          </cell>
          <cell r="Z504">
            <v>106.2</v>
          </cell>
          <cell r="AA504">
            <v>0</v>
          </cell>
          <cell r="AB504">
            <v>1.5</v>
          </cell>
          <cell r="AC504">
            <v>0</v>
          </cell>
          <cell r="AD504">
            <v>1.7</v>
          </cell>
          <cell r="AE504">
            <v>56.490902438114901</v>
          </cell>
          <cell r="AF504">
            <v>4.01</v>
          </cell>
          <cell r="AI504">
            <v>0</v>
          </cell>
          <cell r="AJ504">
            <v>0</v>
          </cell>
          <cell r="AM504">
            <v>0</v>
          </cell>
          <cell r="AW504">
            <v>0</v>
          </cell>
          <cell r="AX504">
            <v>0</v>
          </cell>
          <cell r="AY504">
            <v>0</v>
          </cell>
          <cell r="AZ504">
            <v>6.84</v>
          </cell>
          <cell r="BA504">
            <v>0</v>
          </cell>
          <cell r="BB504">
            <v>0</v>
          </cell>
          <cell r="BC504">
            <v>0</v>
          </cell>
          <cell r="BD504">
            <v>67.25</v>
          </cell>
          <cell r="BE504">
            <v>0</v>
          </cell>
          <cell r="BF504">
            <v>0</v>
          </cell>
          <cell r="BG504">
            <v>0</v>
          </cell>
          <cell r="BH504">
            <v>48.84</v>
          </cell>
          <cell r="BI504">
            <v>27.2</v>
          </cell>
          <cell r="BK504">
            <v>0</v>
          </cell>
          <cell r="BL504">
            <v>0</v>
          </cell>
          <cell r="BM504">
            <v>0</v>
          </cell>
          <cell r="BN504">
            <v>182.815</v>
          </cell>
          <cell r="BO504">
            <v>0</v>
          </cell>
          <cell r="BP504">
            <v>100.511125043635</v>
          </cell>
          <cell r="BQ504">
            <v>9</v>
          </cell>
          <cell r="BR504">
            <v>25.14</v>
          </cell>
          <cell r="BS504">
            <v>477.41217465672997</v>
          </cell>
          <cell r="BT504">
            <v>47.2</v>
          </cell>
          <cell r="BU504">
            <v>93.77</v>
          </cell>
          <cell r="BV504">
            <v>0.61</v>
          </cell>
          <cell r="BW504">
            <v>324.17</v>
          </cell>
          <cell r="BX504">
            <v>1610.91</v>
          </cell>
          <cell r="BY504">
            <v>0</v>
          </cell>
          <cell r="BZ504">
            <v>0</v>
          </cell>
          <cell r="CA504">
            <v>0</v>
          </cell>
          <cell r="CB504">
            <v>0</v>
          </cell>
          <cell r="CC504">
            <v>176</v>
          </cell>
          <cell r="CD504">
            <v>484</v>
          </cell>
          <cell r="CE504">
            <v>0</v>
          </cell>
          <cell r="CF504">
            <v>32.625999999999998</v>
          </cell>
          <cell r="CG504">
            <v>0</v>
          </cell>
          <cell r="CH504">
            <v>0</v>
          </cell>
          <cell r="CI504">
            <v>17.190000000000001</v>
          </cell>
          <cell r="CJ504">
            <v>20.399999999999999</v>
          </cell>
          <cell r="CK504">
            <v>0</v>
          </cell>
          <cell r="CL504">
            <v>179.2</v>
          </cell>
          <cell r="CM504">
            <v>22.7</v>
          </cell>
          <cell r="CN504">
            <v>0</v>
          </cell>
          <cell r="CO504">
            <v>0</v>
          </cell>
          <cell r="CP504">
            <v>53.2</v>
          </cell>
          <cell r="CQ504">
            <v>162.357</v>
          </cell>
          <cell r="CR504">
            <v>0</v>
          </cell>
          <cell r="CS504">
            <v>65.349999999999994</v>
          </cell>
          <cell r="CT504">
            <v>11.602</v>
          </cell>
          <cell r="CU504">
            <v>0</v>
          </cell>
          <cell r="CV504">
            <v>0</v>
          </cell>
          <cell r="CW504">
            <v>217.89</v>
          </cell>
          <cell r="CX504">
            <v>0.95299999999999996</v>
          </cell>
          <cell r="CY504">
            <v>1.6140000000000001</v>
          </cell>
          <cell r="CZ504">
            <v>215.68299999999999</v>
          </cell>
          <cell r="DA504">
            <v>6.91</v>
          </cell>
          <cell r="DB504">
            <v>0.84</v>
          </cell>
          <cell r="DC504">
            <v>7.4999999999999997E-2</v>
          </cell>
          <cell r="DD504">
            <v>18.998000000000001</v>
          </cell>
          <cell r="DE504">
            <v>62.103000000000002</v>
          </cell>
          <cell r="DF504">
            <v>130.86699999999999</v>
          </cell>
          <cell r="DG504">
            <v>158.93899999999999</v>
          </cell>
          <cell r="DH504">
            <v>33.478999999999999</v>
          </cell>
          <cell r="DI504">
            <v>0</v>
          </cell>
          <cell r="DJ504">
            <v>66.489000000000004</v>
          </cell>
          <cell r="DK504">
            <v>0</v>
          </cell>
          <cell r="DL504">
            <v>0</v>
          </cell>
          <cell r="DM504">
            <v>556.95399999999995</v>
          </cell>
          <cell r="DN504">
            <v>69.194999999999993</v>
          </cell>
          <cell r="DO504">
            <v>2.3279999999999998</v>
          </cell>
          <cell r="DP504">
            <v>99.933999999999997</v>
          </cell>
          <cell r="DQ504">
            <v>0</v>
          </cell>
          <cell r="DR504">
            <v>48.756999999999998</v>
          </cell>
          <cell r="DS504">
            <v>0</v>
          </cell>
          <cell r="DT504">
            <v>25.094999999999999</v>
          </cell>
          <cell r="DU504">
            <v>0</v>
          </cell>
          <cell r="DV504">
            <v>0</v>
          </cell>
          <cell r="DW504">
            <v>33</v>
          </cell>
          <cell r="DX504">
            <v>16.904252822883102</v>
          </cell>
          <cell r="DY504">
            <v>3.04</v>
          </cell>
          <cell r="DZ504">
            <v>0</v>
          </cell>
          <cell r="EA504">
            <v>0</v>
          </cell>
          <cell r="EB504">
            <v>143.59710093894901</v>
          </cell>
          <cell r="EC504">
            <v>0</v>
          </cell>
          <cell r="ED504">
            <v>0</v>
          </cell>
          <cell r="EE504">
            <v>0</v>
          </cell>
          <cell r="EF504">
            <v>0</v>
          </cell>
          <cell r="EG504">
            <v>11.93</v>
          </cell>
          <cell r="EH504">
            <v>20.9398513766129</v>
          </cell>
          <cell r="EI504">
            <v>3</v>
          </cell>
          <cell r="EJ504">
            <v>232.5</v>
          </cell>
        </row>
        <row r="505">
          <cell r="B505">
            <v>15.29</v>
          </cell>
          <cell r="C505">
            <v>11.3</v>
          </cell>
          <cell r="D505">
            <v>0</v>
          </cell>
          <cell r="E505">
            <v>0</v>
          </cell>
          <cell r="F505">
            <v>0</v>
          </cell>
          <cell r="G505">
            <v>0</v>
          </cell>
          <cell r="H505">
            <v>47.8</v>
          </cell>
          <cell r="I505">
            <v>0</v>
          </cell>
          <cell r="J505">
            <v>0</v>
          </cell>
          <cell r="K505">
            <v>0</v>
          </cell>
          <cell r="L505">
            <v>0</v>
          </cell>
          <cell r="M505">
            <v>0</v>
          </cell>
          <cell r="N505">
            <v>0</v>
          </cell>
          <cell r="O505">
            <v>1</v>
          </cell>
          <cell r="P505">
            <v>0.67274500000000004</v>
          </cell>
          <cell r="Q505">
            <v>0</v>
          </cell>
          <cell r="R505">
            <v>0</v>
          </cell>
          <cell r="S505">
            <v>0</v>
          </cell>
          <cell r="T505">
            <v>0</v>
          </cell>
          <cell r="U505">
            <v>6371.64</v>
          </cell>
          <cell r="V505">
            <v>0</v>
          </cell>
          <cell r="W505">
            <v>0</v>
          </cell>
          <cell r="X505">
            <v>0</v>
          </cell>
          <cell r="Y505">
            <v>0</v>
          </cell>
          <cell r="Z505">
            <v>0</v>
          </cell>
          <cell r="AA505">
            <v>0</v>
          </cell>
          <cell r="AB505">
            <v>3</v>
          </cell>
          <cell r="AC505">
            <v>0</v>
          </cell>
          <cell r="AD505">
            <v>0</v>
          </cell>
          <cell r="AE505">
            <v>0</v>
          </cell>
          <cell r="AF505">
            <v>17.52</v>
          </cell>
          <cell r="AJ505">
            <v>0</v>
          </cell>
          <cell r="AM505">
            <v>0</v>
          </cell>
          <cell r="AN505">
            <v>0</v>
          </cell>
          <cell r="AO505">
            <v>0</v>
          </cell>
          <cell r="AR505">
            <v>0</v>
          </cell>
          <cell r="AS505">
            <v>0</v>
          </cell>
          <cell r="AV505">
            <v>6.1779999999999999</v>
          </cell>
          <cell r="AW505">
            <v>0</v>
          </cell>
          <cell r="AX505">
            <v>0</v>
          </cell>
          <cell r="AY505">
            <v>0</v>
          </cell>
          <cell r="AZ505">
            <v>0</v>
          </cell>
          <cell r="BA505">
            <v>0</v>
          </cell>
          <cell r="BB505">
            <v>0</v>
          </cell>
          <cell r="BC505">
            <v>0</v>
          </cell>
          <cell r="BD505">
            <v>0</v>
          </cell>
          <cell r="BE505">
            <v>0</v>
          </cell>
          <cell r="BF505">
            <v>0</v>
          </cell>
          <cell r="BG505">
            <v>0</v>
          </cell>
          <cell r="BH505">
            <v>0</v>
          </cell>
          <cell r="BI505">
            <v>0</v>
          </cell>
          <cell r="BK505">
            <v>0</v>
          </cell>
          <cell r="BL505">
            <v>0</v>
          </cell>
          <cell r="BM505">
            <v>0</v>
          </cell>
          <cell r="BN505">
            <v>74.27</v>
          </cell>
          <cell r="BO505">
            <v>0</v>
          </cell>
          <cell r="BP505">
            <v>0</v>
          </cell>
          <cell r="BQ505">
            <v>0</v>
          </cell>
          <cell r="BR505">
            <v>0</v>
          </cell>
          <cell r="BS505">
            <v>1.5</v>
          </cell>
          <cell r="BT505">
            <v>0</v>
          </cell>
          <cell r="BU505">
            <v>0</v>
          </cell>
          <cell r="BV505">
            <v>0</v>
          </cell>
          <cell r="BW505">
            <v>0</v>
          </cell>
          <cell r="BX505">
            <v>5.88</v>
          </cell>
          <cell r="BY505">
            <v>0</v>
          </cell>
          <cell r="BZ505">
            <v>0</v>
          </cell>
          <cell r="CA505">
            <v>0</v>
          </cell>
          <cell r="CB505">
            <v>0</v>
          </cell>
          <cell r="CC505">
            <v>0</v>
          </cell>
          <cell r="CD505">
            <v>0</v>
          </cell>
          <cell r="CE505">
            <v>0</v>
          </cell>
          <cell r="CF505">
            <v>0</v>
          </cell>
          <cell r="CG505">
            <v>0</v>
          </cell>
          <cell r="CI505">
            <v>0</v>
          </cell>
          <cell r="CJ505">
            <v>0</v>
          </cell>
          <cell r="CK505">
            <v>0</v>
          </cell>
          <cell r="CL505">
            <v>0</v>
          </cell>
          <cell r="CM505">
            <v>0</v>
          </cell>
          <cell r="CN505">
            <v>0</v>
          </cell>
          <cell r="CO505">
            <v>0</v>
          </cell>
          <cell r="CP505">
            <v>0</v>
          </cell>
          <cell r="CQ505">
            <v>0</v>
          </cell>
          <cell r="CR505">
            <v>0</v>
          </cell>
          <cell r="CS505">
            <v>298.65199999999999</v>
          </cell>
          <cell r="CT505">
            <v>32.923999999999999</v>
          </cell>
          <cell r="CU505">
            <v>0</v>
          </cell>
          <cell r="CV505">
            <v>0</v>
          </cell>
          <cell r="CW505">
            <v>0</v>
          </cell>
          <cell r="CX505">
            <v>0</v>
          </cell>
          <cell r="CY505">
            <v>5.0449999999999999</v>
          </cell>
          <cell r="CZ505">
            <v>4356.7710000000006</v>
          </cell>
          <cell r="DA505">
            <v>21.4</v>
          </cell>
          <cell r="DB505">
            <v>15.248999999999999</v>
          </cell>
          <cell r="DC505">
            <v>3.2000000000000001E-2</v>
          </cell>
          <cell r="DD505">
            <v>77.278000000000006</v>
          </cell>
          <cell r="DE505">
            <v>2801.0160000000001</v>
          </cell>
          <cell r="DF505">
            <v>2593.3909999999996</v>
          </cell>
          <cell r="DG505">
            <v>3939.8690000000001</v>
          </cell>
          <cell r="DH505">
            <v>210.45599999999999</v>
          </cell>
          <cell r="DI505">
            <v>0</v>
          </cell>
          <cell r="DJ505">
            <v>906.43399999999997</v>
          </cell>
          <cell r="DK505">
            <v>0</v>
          </cell>
          <cell r="DL505">
            <v>0</v>
          </cell>
          <cell r="DM505">
            <v>1925.5349999999999</v>
          </cell>
          <cell r="DN505">
            <v>1393.92</v>
          </cell>
          <cell r="DO505">
            <v>17.408000000000001</v>
          </cell>
          <cell r="DP505">
            <v>161.79900000000001</v>
          </cell>
          <cell r="DQ505">
            <v>0</v>
          </cell>
          <cell r="DR505">
            <v>532.14700000000005</v>
          </cell>
          <cell r="DS505">
            <v>0</v>
          </cell>
          <cell r="DT505">
            <v>6275.4650000000001</v>
          </cell>
          <cell r="DU505">
            <v>0</v>
          </cell>
          <cell r="DV505">
            <v>0</v>
          </cell>
          <cell r="DW505">
            <v>0</v>
          </cell>
          <cell r="DX505">
            <v>2.71</v>
          </cell>
          <cell r="DY505">
            <v>0.1</v>
          </cell>
          <cell r="DZ505">
            <v>0</v>
          </cell>
          <cell r="EA505">
            <v>0</v>
          </cell>
          <cell r="EB505">
            <v>0</v>
          </cell>
          <cell r="EC505">
            <v>0</v>
          </cell>
          <cell r="ED505">
            <v>0</v>
          </cell>
          <cell r="EE505">
            <v>0</v>
          </cell>
          <cell r="EF505">
            <v>0</v>
          </cell>
          <cell r="EG505">
            <v>0</v>
          </cell>
          <cell r="EH505">
            <v>0</v>
          </cell>
          <cell r="EI505">
            <v>17.7</v>
          </cell>
          <cell r="EJ505">
            <v>78.099999999999994</v>
          </cell>
        </row>
        <row r="506">
          <cell r="B506">
            <v>0</v>
          </cell>
          <cell r="C506">
            <v>17.5</v>
          </cell>
          <cell r="D506">
            <v>744</v>
          </cell>
          <cell r="E506">
            <v>0</v>
          </cell>
          <cell r="F506">
            <v>0</v>
          </cell>
          <cell r="G506">
            <v>0</v>
          </cell>
          <cell r="H506">
            <v>0</v>
          </cell>
          <cell r="I506">
            <v>0</v>
          </cell>
          <cell r="J506">
            <v>0</v>
          </cell>
          <cell r="K506">
            <v>0</v>
          </cell>
          <cell r="L506">
            <v>0</v>
          </cell>
          <cell r="M506">
            <v>27</v>
          </cell>
          <cell r="N506">
            <v>0</v>
          </cell>
          <cell r="O506">
            <v>0</v>
          </cell>
          <cell r="P506">
            <v>0</v>
          </cell>
          <cell r="Q506">
            <v>0</v>
          </cell>
          <cell r="R506">
            <v>0</v>
          </cell>
          <cell r="S506">
            <v>0</v>
          </cell>
          <cell r="T506">
            <v>0</v>
          </cell>
          <cell r="U506">
            <v>0</v>
          </cell>
          <cell r="V506">
            <v>0</v>
          </cell>
          <cell r="W506">
            <v>3444</v>
          </cell>
          <cell r="X506">
            <v>0</v>
          </cell>
          <cell r="Y506">
            <v>7.516</v>
          </cell>
          <cell r="Z506">
            <v>106.2</v>
          </cell>
          <cell r="AA506">
            <v>0</v>
          </cell>
          <cell r="AB506">
            <v>0</v>
          </cell>
          <cell r="AC506">
            <v>0</v>
          </cell>
          <cell r="AD506">
            <v>0</v>
          </cell>
          <cell r="AE506">
            <v>1134.593394</v>
          </cell>
          <cell r="AF506">
            <v>0</v>
          </cell>
          <cell r="AH506">
            <v>345.51</v>
          </cell>
          <cell r="AI506">
            <v>0</v>
          </cell>
          <cell r="AJ506">
            <v>0</v>
          </cell>
          <cell r="AM506">
            <v>0</v>
          </cell>
          <cell r="AN506">
            <v>0</v>
          </cell>
          <cell r="AO506">
            <v>0</v>
          </cell>
          <cell r="AR506">
            <v>477.7</v>
          </cell>
          <cell r="AS506">
            <v>576</v>
          </cell>
          <cell r="AT506">
            <v>62.09</v>
          </cell>
          <cell r="AV506">
            <v>0</v>
          </cell>
          <cell r="AW506">
            <v>0</v>
          </cell>
          <cell r="AX506">
            <v>0</v>
          </cell>
          <cell r="AY506">
            <v>0</v>
          </cell>
          <cell r="AZ506">
            <v>0</v>
          </cell>
          <cell r="BA506">
            <v>0</v>
          </cell>
          <cell r="BB506">
            <v>0</v>
          </cell>
          <cell r="BC506">
            <v>0</v>
          </cell>
          <cell r="BD506">
            <v>0</v>
          </cell>
          <cell r="BE506">
            <v>0</v>
          </cell>
          <cell r="BF506">
            <v>0</v>
          </cell>
          <cell r="BG506">
            <v>0</v>
          </cell>
          <cell r="BH506">
            <v>827.33</v>
          </cell>
          <cell r="BI506">
            <v>3.03</v>
          </cell>
          <cell r="BK506">
            <v>0</v>
          </cell>
          <cell r="BL506">
            <v>0</v>
          </cell>
          <cell r="BM506">
            <v>0</v>
          </cell>
          <cell r="BN506">
            <v>0</v>
          </cell>
          <cell r="BO506">
            <v>0</v>
          </cell>
          <cell r="BP506">
            <v>102.912231232119</v>
          </cell>
          <cell r="BQ506">
            <v>0</v>
          </cell>
          <cell r="BR506">
            <v>24.63</v>
          </cell>
          <cell r="BS506">
            <v>3115.33</v>
          </cell>
          <cell r="BT506">
            <v>0</v>
          </cell>
          <cell r="BU506">
            <v>100.8</v>
          </cell>
          <cell r="BV506">
            <v>1.0389999999999999</v>
          </cell>
          <cell r="BW506">
            <v>8.16</v>
          </cell>
          <cell r="BX506">
            <v>4824.18</v>
          </cell>
          <cell r="BY506">
            <v>0</v>
          </cell>
          <cell r="BZ506">
            <v>0</v>
          </cell>
          <cell r="CA506">
            <v>0</v>
          </cell>
          <cell r="CB506">
            <v>0</v>
          </cell>
          <cell r="CC506">
            <v>0</v>
          </cell>
          <cell r="CD506">
            <v>0</v>
          </cell>
          <cell r="CE506">
            <v>0</v>
          </cell>
          <cell r="CF506">
            <v>0</v>
          </cell>
          <cell r="CG506">
            <v>0</v>
          </cell>
          <cell r="CI506">
            <v>0</v>
          </cell>
          <cell r="CJ506">
            <v>131.30000000000001</v>
          </cell>
          <cell r="CK506">
            <v>0</v>
          </cell>
          <cell r="CL506">
            <v>1593.9</v>
          </cell>
          <cell r="CM506">
            <v>136.19999999999999</v>
          </cell>
          <cell r="CN506">
            <v>0</v>
          </cell>
          <cell r="CO506">
            <v>0</v>
          </cell>
          <cell r="CP506">
            <v>0</v>
          </cell>
          <cell r="CQ506">
            <v>0</v>
          </cell>
          <cell r="CR506">
            <v>0</v>
          </cell>
          <cell r="CS506">
            <v>0</v>
          </cell>
          <cell r="CT506">
            <v>0</v>
          </cell>
          <cell r="CU506">
            <v>0</v>
          </cell>
          <cell r="CV506">
            <v>0</v>
          </cell>
          <cell r="CW506">
            <v>0</v>
          </cell>
          <cell r="CX506">
            <v>0</v>
          </cell>
          <cell r="CY506">
            <v>0</v>
          </cell>
          <cell r="CZ506">
            <v>0</v>
          </cell>
          <cell r="DA506">
            <v>0</v>
          </cell>
          <cell r="DB506">
            <v>0</v>
          </cell>
          <cell r="DC506">
            <v>0</v>
          </cell>
          <cell r="DD506">
            <v>0</v>
          </cell>
          <cell r="DE506">
            <v>0</v>
          </cell>
          <cell r="DF506">
            <v>0</v>
          </cell>
          <cell r="DG506">
            <v>0</v>
          </cell>
          <cell r="DH506">
            <v>0</v>
          </cell>
          <cell r="DI506">
            <v>0</v>
          </cell>
          <cell r="DJ506">
            <v>0</v>
          </cell>
          <cell r="DK506">
            <v>0</v>
          </cell>
          <cell r="DL506">
            <v>0</v>
          </cell>
          <cell r="DM506">
            <v>0</v>
          </cell>
          <cell r="DN506">
            <v>0</v>
          </cell>
          <cell r="DO506">
            <v>0</v>
          </cell>
          <cell r="DP506">
            <v>0</v>
          </cell>
          <cell r="DQ506">
            <v>0</v>
          </cell>
          <cell r="DR506">
            <v>0</v>
          </cell>
          <cell r="DS506">
            <v>0</v>
          </cell>
          <cell r="DT506">
            <v>0</v>
          </cell>
          <cell r="DU506">
            <v>0</v>
          </cell>
          <cell r="DV506">
            <v>0</v>
          </cell>
          <cell r="DW506">
            <v>1843</v>
          </cell>
          <cell r="DX506">
            <v>37.619999999999997</v>
          </cell>
          <cell r="DY506">
            <v>3.5</v>
          </cell>
          <cell r="DZ506">
            <v>0</v>
          </cell>
          <cell r="EA506">
            <v>0</v>
          </cell>
          <cell r="EB506">
            <v>397.60095040818697</v>
          </cell>
          <cell r="EC506">
            <v>0</v>
          </cell>
          <cell r="ED506">
            <v>0</v>
          </cell>
          <cell r="EE506">
            <v>0</v>
          </cell>
          <cell r="EF506">
            <v>0</v>
          </cell>
          <cell r="EG506">
            <v>13.26</v>
          </cell>
          <cell r="EH506">
            <v>0</v>
          </cell>
          <cell r="EI506">
            <v>0</v>
          </cell>
          <cell r="EJ506">
            <v>0</v>
          </cell>
        </row>
        <row r="507">
          <cell r="B507">
            <v>0</v>
          </cell>
          <cell r="C507">
            <v>0</v>
          </cell>
          <cell r="D507">
            <v>0</v>
          </cell>
          <cell r="E507">
            <v>0</v>
          </cell>
          <cell r="F507">
            <v>0</v>
          </cell>
          <cell r="G507">
            <v>0</v>
          </cell>
          <cell r="H507">
            <v>0</v>
          </cell>
          <cell r="I507">
            <v>0</v>
          </cell>
          <cell r="J507">
            <v>0</v>
          </cell>
          <cell r="K507">
            <v>0</v>
          </cell>
          <cell r="L507">
            <v>0</v>
          </cell>
          <cell r="M507">
            <v>6088.44</v>
          </cell>
          <cell r="N507">
            <v>0</v>
          </cell>
          <cell r="O507">
            <v>0</v>
          </cell>
          <cell r="P507">
            <v>0</v>
          </cell>
          <cell r="Q507">
            <v>0</v>
          </cell>
          <cell r="R507">
            <v>0</v>
          </cell>
          <cell r="S507">
            <v>0</v>
          </cell>
          <cell r="T507">
            <v>0</v>
          </cell>
          <cell r="U507">
            <v>0</v>
          </cell>
          <cell r="V507">
            <v>0</v>
          </cell>
          <cell r="W507">
            <v>0</v>
          </cell>
          <cell r="X507">
            <v>0</v>
          </cell>
          <cell r="Y507">
            <v>0</v>
          </cell>
          <cell r="Z507">
            <v>0</v>
          </cell>
          <cell r="AA507">
            <v>0</v>
          </cell>
          <cell r="AB507">
            <v>0</v>
          </cell>
          <cell r="AC507">
            <v>0</v>
          </cell>
          <cell r="AD507">
            <v>0</v>
          </cell>
          <cell r="AE507">
            <v>115.635768</v>
          </cell>
          <cell r="AF507">
            <v>0</v>
          </cell>
          <cell r="AI507">
            <v>0</v>
          </cell>
          <cell r="AJ507">
            <v>0</v>
          </cell>
          <cell r="AM507">
            <v>0</v>
          </cell>
          <cell r="AN507">
            <v>0</v>
          </cell>
          <cell r="AO507">
            <v>0</v>
          </cell>
          <cell r="AR507">
            <v>0</v>
          </cell>
          <cell r="AS507">
            <v>0</v>
          </cell>
          <cell r="AV507">
            <v>0</v>
          </cell>
          <cell r="AW507">
            <v>0</v>
          </cell>
          <cell r="AX507">
            <v>0</v>
          </cell>
          <cell r="AY507">
            <v>0</v>
          </cell>
          <cell r="AZ507">
            <v>0</v>
          </cell>
          <cell r="BA507">
            <v>0</v>
          </cell>
          <cell r="BB507">
            <v>0</v>
          </cell>
          <cell r="BC507">
            <v>0</v>
          </cell>
          <cell r="BD507">
            <v>0</v>
          </cell>
          <cell r="BE507">
            <v>0</v>
          </cell>
          <cell r="BF507">
            <v>0</v>
          </cell>
          <cell r="BG507">
            <v>0</v>
          </cell>
          <cell r="BH507">
            <v>0</v>
          </cell>
          <cell r="BI507">
            <v>9.56</v>
          </cell>
          <cell r="BK507">
            <v>0</v>
          </cell>
          <cell r="BL507">
            <v>0</v>
          </cell>
          <cell r="BM507">
            <v>0</v>
          </cell>
          <cell r="BN507">
            <v>8478.4</v>
          </cell>
          <cell r="BO507">
            <v>0</v>
          </cell>
          <cell r="BP507">
            <v>0</v>
          </cell>
          <cell r="BQ507">
            <v>0</v>
          </cell>
          <cell r="BR507">
            <v>0</v>
          </cell>
          <cell r="BS507">
            <v>0</v>
          </cell>
          <cell r="BT507">
            <v>0</v>
          </cell>
          <cell r="BU507">
            <v>0</v>
          </cell>
          <cell r="BV507">
            <v>0</v>
          </cell>
          <cell r="BW507">
            <v>0</v>
          </cell>
          <cell r="BX507">
            <v>0</v>
          </cell>
          <cell r="BY507">
            <v>0</v>
          </cell>
          <cell r="BZ507">
            <v>0</v>
          </cell>
          <cell r="CA507">
            <v>0</v>
          </cell>
          <cell r="CB507">
            <v>0</v>
          </cell>
          <cell r="CC507">
            <v>0</v>
          </cell>
          <cell r="CD507">
            <v>0</v>
          </cell>
          <cell r="CE507">
            <v>0</v>
          </cell>
          <cell r="CF507">
            <v>0</v>
          </cell>
          <cell r="CG507">
            <v>0</v>
          </cell>
          <cell r="CI507">
            <v>0</v>
          </cell>
          <cell r="CJ507">
            <v>0</v>
          </cell>
          <cell r="CK507">
            <v>0</v>
          </cell>
          <cell r="CL507">
            <v>0</v>
          </cell>
          <cell r="CM507">
            <v>0</v>
          </cell>
          <cell r="CN507">
            <v>0</v>
          </cell>
          <cell r="CO507">
            <v>0</v>
          </cell>
          <cell r="CP507">
            <v>0</v>
          </cell>
          <cell r="CQ507">
            <v>0</v>
          </cell>
          <cell r="CR507">
            <v>0</v>
          </cell>
          <cell r="CS507">
            <v>0</v>
          </cell>
          <cell r="CT507">
            <v>0</v>
          </cell>
          <cell r="CU507">
            <v>0</v>
          </cell>
          <cell r="CV507">
            <v>0</v>
          </cell>
          <cell r="CW507">
            <v>0</v>
          </cell>
          <cell r="CX507">
            <v>0</v>
          </cell>
          <cell r="CY507">
            <v>0</v>
          </cell>
          <cell r="CZ507">
            <v>0</v>
          </cell>
          <cell r="DA507">
            <v>0</v>
          </cell>
          <cell r="DB507">
            <v>0</v>
          </cell>
          <cell r="DC507">
            <v>0</v>
          </cell>
          <cell r="DD507">
            <v>0</v>
          </cell>
          <cell r="DE507">
            <v>0</v>
          </cell>
          <cell r="DF507">
            <v>0</v>
          </cell>
          <cell r="DG507">
            <v>0</v>
          </cell>
          <cell r="DH507">
            <v>0</v>
          </cell>
          <cell r="DI507">
            <v>0</v>
          </cell>
          <cell r="DJ507">
            <v>0</v>
          </cell>
          <cell r="DK507">
            <v>0</v>
          </cell>
          <cell r="DL507">
            <v>0</v>
          </cell>
          <cell r="DM507">
            <v>0</v>
          </cell>
          <cell r="DN507">
            <v>0</v>
          </cell>
          <cell r="DO507">
            <v>0</v>
          </cell>
          <cell r="DP507">
            <v>0</v>
          </cell>
          <cell r="DQ507">
            <v>0</v>
          </cell>
          <cell r="DR507">
            <v>0</v>
          </cell>
          <cell r="DS507">
            <v>0</v>
          </cell>
          <cell r="DT507">
            <v>0</v>
          </cell>
          <cell r="DU507">
            <v>0</v>
          </cell>
          <cell r="DV507">
            <v>0</v>
          </cell>
          <cell r="DW507">
            <v>0</v>
          </cell>
          <cell r="DX507">
            <v>0</v>
          </cell>
          <cell r="DY507">
            <v>0</v>
          </cell>
          <cell r="DZ507">
            <v>0</v>
          </cell>
          <cell r="EA507">
            <v>0</v>
          </cell>
          <cell r="EB507">
            <v>0</v>
          </cell>
          <cell r="EC507">
            <v>0</v>
          </cell>
          <cell r="ED507">
            <v>0</v>
          </cell>
          <cell r="EE507">
            <v>0</v>
          </cell>
          <cell r="EF507">
            <v>0</v>
          </cell>
          <cell r="EG507">
            <v>0</v>
          </cell>
          <cell r="EH507">
            <v>0</v>
          </cell>
          <cell r="EI507">
            <v>0</v>
          </cell>
          <cell r="EJ507">
            <v>0</v>
          </cell>
        </row>
        <row r="508">
          <cell r="B508">
            <v>15.29</v>
          </cell>
          <cell r="C508">
            <v>28.8</v>
          </cell>
          <cell r="D508">
            <v>744</v>
          </cell>
          <cell r="E508">
            <v>0</v>
          </cell>
          <cell r="F508">
            <v>0</v>
          </cell>
          <cell r="G508">
            <v>0</v>
          </cell>
          <cell r="H508">
            <v>47.8</v>
          </cell>
          <cell r="I508">
            <v>0</v>
          </cell>
          <cell r="J508">
            <v>0</v>
          </cell>
          <cell r="K508">
            <v>0</v>
          </cell>
          <cell r="L508">
            <v>0</v>
          </cell>
          <cell r="M508">
            <v>6115.44</v>
          </cell>
          <cell r="N508">
            <v>0</v>
          </cell>
          <cell r="O508">
            <v>1</v>
          </cell>
          <cell r="P508">
            <v>0.67274500000000004</v>
          </cell>
          <cell r="Q508">
            <v>0</v>
          </cell>
          <cell r="R508">
            <v>0</v>
          </cell>
          <cell r="S508">
            <v>0</v>
          </cell>
          <cell r="T508">
            <v>0</v>
          </cell>
          <cell r="U508">
            <v>6371.64</v>
          </cell>
          <cell r="V508">
            <v>0</v>
          </cell>
          <cell r="W508">
            <v>3444</v>
          </cell>
          <cell r="X508">
            <v>0</v>
          </cell>
          <cell r="Y508">
            <v>7.516</v>
          </cell>
          <cell r="Z508">
            <v>106.2</v>
          </cell>
          <cell r="AA508">
            <v>0</v>
          </cell>
          <cell r="AB508">
            <v>3</v>
          </cell>
          <cell r="AC508">
            <v>0</v>
          </cell>
          <cell r="AD508">
            <v>0</v>
          </cell>
          <cell r="AE508">
            <v>1250.2291620000001</v>
          </cell>
          <cell r="AF508">
            <v>17.52</v>
          </cell>
          <cell r="AH508">
            <v>345.51</v>
          </cell>
          <cell r="AI508">
            <v>0</v>
          </cell>
          <cell r="AJ508">
            <v>0</v>
          </cell>
          <cell r="AK508">
            <v>0</v>
          </cell>
          <cell r="AL508">
            <v>0</v>
          </cell>
          <cell r="AM508">
            <v>0</v>
          </cell>
          <cell r="AN508">
            <v>0</v>
          </cell>
          <cell r="AO508">
            <v>0</v>
          </cell>
          <cell r="AP508">
            <v>0</v>
          </cell>
          <cell r="AQ508">
            <v>0</v>
          </cell>
          <cell r="AR508">
            <v>477.7</v>
          </cell>
          <cell r="AS508">
            <v>576</v>
          </cell>
          <cell r="AT508">
            <v>62.09</v>
          </cell>
          <cell r="AU508">
            <v>0</v>
          </cell>
          <cell r="AV508">
            <v>6.1779999999999999</v>
          </cell>
          <cell r="AW508">
            <v>0</v>
          </cell>
          <cell r="AX508">
            <v>0</v>
          </cell>
          <cell r="AY508">
            <v>0</v>
          </cell>
          <cell r="AZ508">
            <v>0</v>
          </cell>
          <cell r="BA508">
            <v>0</v>
          </cell>
          <cell r="BB508">
            <v>0</v>
          </cell>
          <cell r="BC508">
            <v>0</v>
          </cell>
          <cell r="BD508">
            <v>0</v>
          </cell>
          <cell r="BE508">
            <v>0</v>
          </cell>
          <cell r="BF508">
            <v>0</v>
          </cell>
          <cell r="BG508">
            <v>0</v>
          </cell>
          <cell r="BH508">
            <v>827.33</v>
          </cell>
          <cell r="BI508">
            <v>12.59</v>
          </cell>
          <cell r="BK508">
            <v>0</v>
          </cell>
          <cell r="BL508">
            <v>0</v>
          </cell>
          <cell r="BM508">
            <v>0</v>
          </cell>
          <cell r="BN508">
            <v>8552.67</v>
          </cell>
          <cell r="BO508">
            <v>0</v>
          </cell>
          <cell r="BP508">
            <v>102.912231232119</v>
          </cell>
          <cell r="BQ508">
            <v>0</v>
          </cell>
          <cell r="BR508">
            <v>24.63</v>
          </cell>
          <cell r="BS508">
            <v>3116.83</v>
          </cell>
          <cell r="BT508">
            <v>0</v>
          </cell>
          <cell r="BU508">
            <v>100.8</v>
          </cell>
          <cell r="BV508">
            <v>1.0389999999999999</v>
          </cell>
          <cell r="BW508">
            <v>8.16</v>
          </cell>
          <cell r="BX508">
            <v>4830.0600000000004</v>
          </cell>
          <cell r="BY508">
            <v>0</v>
          </cell>
          <cell r="BZ508">
            <v>0</v>
          </cell>
          <cell r="CA508">
            <v>0</v>
          </cell>
          <cell r="CB508">
            <v>0</v>
          </cell>
          <cell r="CC508">
            <v>0</v>
          </cell>
          <cell r="CD508">
            <v>0</v>
          </cell>
          <cell r="CE508">
            <v>0</v>
          </cell>
          <cell r="CF508">
            <v>0</v>
          </cell>
          <cell r="CG508">
            <v>0</v>
          </cell>
          <cell r="CH508">
            <v>0</v>
          </cell>
          <cell r="CI508">
            <v>0</v>
          </cell>
          <cell r="CJ508">
            <v>131.30000000000001</v>
          </cell>
          <cell r="CK508">
            <v>0</v>
          </cell>
          <cell r="CL508">
            <v>1593.9</v>
          </cell>
          <cell r="CM508">
            <v>136.19999999999999</v>
          </cell>
          <cell r="CN508">
            <v>0</v>
          </cell>
          <cell r="CO508">
            <v>0</v>
          </cell>
          <cell r="CP508">
            <v>0</v>
          </cell>
          <cell r="CQ508">
            <v>0</v>
          </cell>
          <cell r="CR508">
            <v>0</v>
          </cell>
          <cell r="CS508">
            <v>298.65199999999999</v>
          </cell>
          <cell r="CT508">
            <v>32.923999999999999</v>
          </cell>
          <cell r="CU508">
            <v>0</v>
          </cell>
          <cell r="CV508">
            <v>0</v>
          </cell>
          <cell r="CW508">
            <v>0</v>
          </cell>
          <cell r="CX508">
            <v>0</v>
          </cell>
          <cell r="CY508">
            <v>5.0449999999999999</v>
          </cell>
          <cell r="CZ508">
            <v>4356.7710000000006</v>
          </cell>
          <cell r="DA508">
            <v>21.4</v>
          </cell>
          <cell r="DB508">
            <v>15.248999999999999</v>
          </cell>
          <cell r="DC508">
            <v>3.2000000000000001E-2</v>
          </cell>
          <cell r="DD508">
            <v>77.278000000000006</v>
          </cell>
          <cell r="DE508">
            <v>2801.0160000000001</v>
          </cell>
          <cell r="DF508">
            <v>2593.3909999999996</v>
          </cell>
          <cell r="DG508">
            <v>3939.8690000000001</v>
          </cell>
          <cell r="DH508">
            <v>210.45599999999999</v>
          </cell>
          <cell r="DI508">
            <v>0</v>
          </cell>
          <cell r="DJ508">
            <v>906.43399999999997</v>
          </cell>
          <cell r="DK508">
            <v>0</v>
          </cell>
          <cell r="DL508">
            <v>0</v>
          </cell>
          <cell r="DM508">
            <v>1925.5349999999999</v>
          </cell>
          <cell r="DN508">
            <v>1393.92</v>
          </cell>
          <cell r="DO508">
            <v>17.408000000000001</v>
          </cell>
          <cell r="DP508">
            <v>161.79900000000001</v>
          </cell>
          <cell r="DQ508">
            <v>0</v>
          </cell>
          <cell r="DR508">
            <v>532.14700000000005</v>
          </cell>
          <cell r="DS508">
            <v>0</v>
          </cell>
          <cell r="DT508">
            <v>6275.4650000000001</v>
          </cell>
          <cell r="DU508">
            <v>0</v>
          </cell>
          <cell r="DV508">
            <v>0</v>
          </cell>
          <cell r="DW508">
            <v>1843</v>
          </cell>
          <cell r="DX508">
            <v>40.33</v>
          </cell>
          <cell r="DY508">
            <v>3.6</v>
          </cell>
          <cell r="DZ508">
            <v>0</v>
          </cell>
          <cell r="EA508">
            <v>0</v>
          </cell>
          <cell r="EB508">
            <v>397.60095040818697</v>
          </cell>
          <cell r="EC508">
            <v>0</v>
          </cell>
          <cell r="ED508">
            <v>0</v>
          </cell>
          <cell r="EE508">
            <v>0</v>
          </cell>
          <cell r="EF508">
            <v>0</v>
          </cell>
          <cell r="EG508">
            <v>13.26</v>
          </cell>
          <cell r="EH508">
            <v>0</v>
          </cell>
          <cell r="EI508">
            <v>17.7</v>
          </cell>
          <cell r="EJ508">
            <v>78.099999999999994</v>
          </cell>
        </row>
        <row r="509">
          <cell r="B509">
            <v>0</v>
          </cell>
          <cell r="C509">
            <v>14.6</v>
          </cell>
          <cell r="D509">
            <v>0</v>
          </cell>
          <cell r="E509">
            <v>0</v>
          </cell>
          <cell r="F509">
            <v>0</v>
          </cell>
          <cell r="G509">
            <v>0</v>
          </cell>
          <cell r="H509">
            <v>50.41</v>
          </cell>
          <cell r="I509">
            <v>0</v>
          </cell>
          <cell r="J509">
            <v>0</v>
          </cell>
          <cell r="K509">
            <v>0</v>
          </cell>
          <cell r="L509">
            <v>0</v>
          </cell>
          <cell r="M509">
            <v>0</v>
          </cell>
          <cell r="N509">
            <v>0</v>
          </cell>
          <cell r="O509">
            <v>1</v>
          </cell>
          <cell r="P509">
            <v>0.67274500000000004</v>
          </cell>
          <cell r="Q509">
            <v>0</v>
          </cell>
          <cell r="R509">
            <v>0</v>
          </cell>
          <cell r="S509">
            <v>0</v>
          </cell>
          <cell r="T509">
            <v>0</v>
          </cell>
          <cell r="U509">
            <v>6377.34</v>
          </cell>
          <cell r="V509">
            <v>0</v>
          </cell>
          <cell r="W509">
            <v>0</v>
          </cell>
          <cell r="X509">
            <v>0</v>
          </cell>
          <cell r="Y509">
            <v>0</v>
          </cell>
          <cell r="Z509">
            <v>0</v>
          </cell>
          <cell r="AA509">
            <v>0</v>
          </cell>
          <cell r="AB509">
            <v>3</v>
          </cell>
          <cell r="AC509">
            <v>0</v>
          </cell>
          <cell r="AD509">
            <v>0</v>
          </cell>
          <cell r="AE509">
            <v>0</v>
          </cell>
          <cell r="AF509">
            <v>15.11</v>
          </cell>
          <cell r="AJ509">
            <v>0</v>
          </cell>
          <cell r="AM509">
            <v>0</v>
          </cell>
          <cell r="AN509">
            <v>0</v>
          </cell>
          <cell r="AO509">
            <v>0</v>
          </cell>
          <cell r="AR509">
            <v>0</v>
          </cell>
          <cell r="AS509">
            <v>0</v>
          </cell>
          <cell r="AV509">
            <v>6.18</v>
          </cell>
          <cell r="AW509">
            <v>0</v>
          </cell>
          <cell r="AX509">
            <v>0</v>
          </cell>
          <cell r="AY509">
            <v>0</v>
          </cell>
          <cell r="AZ509">
            <v>0</v>
          </cell>
          <cell r="BA509">
            <v>0</v>
          </cell>
          <cell r="BB509">
            <v>0</v>
          </cell>
          <cell r="BC509">
            <v>0</v>
          </cell>
          <cell r="BD509">
            <v>0</v>
          </cell>
          <cell r="BE509">
            <v>0</v>
          </cell>
          <cell r="BF509">
            <v>0</v>
          </cell>
          <cell r="BG509">
            <v>0</v>
          </cell>
          <cell r="BH509">
            <v>0</v>
          </cell>
          <cell r="BI509">
            <v>0</v>
          </cell>
          <cell r="BK509">
            <v>0</v>
          </cell>
          <cell r="BL509">
            <v>0</v>
          </cell>
          <cell r="BM509">
            <v>0</v>
          </cell>
          <cell r="BN509">
            <v>96.302000000000007</v>
          </cell>
          <cell r="BO509">
            <v>0</v>
          </cell>
          <cell r="BP509">
            <v>0</v>
          </cell>
          <cell r="BQ509">
            <v>0</v>
          </cell>
          <cell r="BR509">
            <v>0</v>
          </cell>
          <cell r="BS509">
            <v>1.50613810670986</v>
          </cell>
          <cell r="BT509">
            <v>0</v>
          </cell>
          <cell r="BU509">
            <v>0</v>
          </cell>
          <cell r="BV509">
            <v>0</v>
          </cell>
          <cell r="BW509">
            <v>0</v>
          </cell>
          <cell r="BX509">
            <v>8.36</v>
          </cell>
          <cell r="BY509">
            <v>0</v>
          </cell>
          <cell r="BZ509">
            <v>0</v>
          </cell>
          <cell r="CA509">
            <v>0</v>
          </cell>
          <cell r="CB509">
            <v>0</v>
          </cell>
          <cell r="CC509">
            <v>0</v>
          </cell>
          <cell r="CD509">
            <v>0</v>
          </cell>
          <cell r="CE509">
            <v>0</v>
          </cell>
          <cell r="CF509">
            <v>0</v>
          </cell>
          <cell r="CG509">
            <v>0</v>
          </cell>
          <cell r="CI509">
            <v>0</v>
          </cell>
          <cell r="CJ509">
            <v>0</v>
          </cell>
          <cell r="CK509">
            <v>0</v>
          </cell>
          <cell r="CL509">
            <v>0</v>
          </cell>
          <cell r="CM509">
            <v>0</v>
          </cell>
          <cell r="CN509">
            <v>0</v>
          </cell>
          <cell r="CO509">
            <v>0</v>
          </cell>
          <cell r="CP509">
            <v>0</v>
          </cell>
          <cell r="CQ509">
            <v>0</v>
          </cell>
          <cell r="CR509">
            <v>0</v>
          </cell>
          <cell r="CS509">
            <v>298.65199999999999</v>
          </cell>
          <cell r="CT509">
            <v>32.923999999999999</v>
          </cell>
          <cell r="CU509">
            <v>0</v>
          </cell>
          <cell r="CV509">
            <v>0</v>
          </cell>
          <cell r="CW509">
            <v>0</v>
          </cell>
          <cell r="CX509">
            <v>0</v>
          </cell>
          <cell r="CY509">
            <v>5.0449999999999999</v>
          </cell>
          <cell r="CZ509">
            <v>3780.2809999999999</v>
          </cell>
          <cell r="DA509">
            <v>21.4</v>
          </cell>
          <cell r="DB509">
            <v>5.8309999999999995</v>
          </cell>
          <cell r="DC509">
            <v>3.2000000000000001E-2</v>
          </cell>
          <cell r="DD509">
            <v>83.825000000000003</v>
          </cell>
          <cell r="DE509">
            <v>2617.8420000000001</v>
          </cell>
          <cell r="DF509">
            <v>2594.4839999999999</v>
          </cell>
          <cell r="DG509">
            <v>3931.7629999999999</v>
          </cell>
          <cell r="DH509">
            <v>213.203</v>
          </cell>
          <cell r="DI509">
            <v>0</v>
          </cell>
          <cell r="DJ509">
            <v>906.28599999999994</v>
          </cell>
          <cell r="DK509">
            <v>0</v>
          </cell>
          <cell r="DL509">
            <v>0</v>
          </cell>
          <cell r="DM509">
            <v>1925.5349999999999</v>
          </cell>
          <cell r="DN509">
            <v>1393.92</v>
          </cell>
          <cell r="DO509">
            <v>17.408000000000001</v>
          </cell>
          <cell r="DP509">
            <v>161.79900000000001</v>
          </cell>
          <cell r="DQ509">
            <v>0</v>
          </cell>
          <cell r="DR509">
            <v>429.76400000000001</v>
          </cell>
          <cell r="DS509">
            <v>0</v>
          </cell>
          <cell r="DT509">
            <v>6351.6890000000003</v>
          </cell>
          <cell r="DU509">
            <v>0</v>
          </cell>
          <cell r="DV509">
            <v>0</v>
          </cell>
          <cell r="DW509">
            <v>0</v>
          </cell>
          <cell r="DX509">
            <v>0</v>
          </cell>
          <cell r="DY509">
            <v>0</v>
          </cell>
          <cell r="DZ509">
            <v>0</v>
          </cell>
          <cell r="EA509">
            <v>0</v>
          </cell>
          <cell r="EB509">
            <v>0</v>
          </cell>
          <cell r="EC509">
            <v>0</v>
          </cell>
          <cell r="ED509">
            <v>0</v>
          </cell>
          <cell r="EE509">
            <v>0</v>
          </cell>
          <cell r="EF509">
            <v>0</v>
          </cell>
          <cell r="EG509">
            <v>0</v>
          </cell>
          <cell r="EH509">
            <v>0</v>
          </cell>
          <cell r="EI509">
            <v>17.7</v>
          </cell>
          <cell r="EJ509">
            <v>78.099999999999994</v>
          </cell>
        </row>
        <row r="510">
          <cell r="B510">
            <v>0</v>
          </cell>
          <cell r="C510">
            <v>17.5</v>
          </cell>
          <cell r="D510">
            <v>744</v>
          </cell>
          <cell r="E510">
            <v>0</v>
          </cell>
          <cell r="F510">
            <v>0</v>
          </cell>
          <cell r="G510">
            <v>0</v>
          </cell>
          <cell r="H510">
            <v>0</v>
          </cell>
          <cell r="I510">
            <v>0</v>
          </cell>
          <cell r="J510">
            <v>0</v>
          </cell>
          <cell r="K510">
            <v>0</v>
          </cell>
          <cell r="L510">
            <v>0</v>
          </cell>
          <cell r="M510">
            <v>27</v>
          </cell>
          <cell r="N510">
            <v>0</v>
          </cell>
          <cell r="O510">
            <v>0</v>
          </cell>
          <cell r="P510">
            <v>0</v>
          </cell>
          <cell r="Q510">
            <v>0</v>
          </cell>
          <cell r="R510">
            <v>0</v>
          </cell>
          <cell r="S510">
            <v>0</v>
          </cell>
          <cell r="T510">
            <v>0</v>
          </cell>
          <cell r="U510">
            <v>0</v>
          </cell>
          <cell r="V510">
            <v>0</v>
          </cell>
          <cell r="W510">
            <v>3444</v>
          </cell>
          <cell r="X510">
            <v>0</v>
          </cell>
          <cell r="Y510">
            <v>6.4960000000000004</v>
          </cell>
          <cell r="Z510">
            <v>106.2</v>
          </cell>
          <cell r="AA510">
            <v>0</v>
          </cell>
          <cell r="AB510">
            <v>0</v>
          </cell>
          <cell r="AC510">
            <v>0</v>
          </cell>
          <cell r="AD510">
            <v>0</v>
          </cell>
          <cell r="AE510">
            <v>1114.3757912682699</v>
          </cell>
          <cell r="AF510">
            <v>0</v>
          </cell>
          <cell r="AH510">
            <v>345.51</v>
          </cell>
          <cell r="AI510">
            <v>0</v>
          </cell>
          <cell r="AJ510">
            <v>0</v>
          </cell>
          <cell r="AM510">
            <v>0</v>
          </cell>
          <cell r="AN510">
            <v>0</v>
          </cell>
          <cell r="AO510">
            <v>0</v>
          </cell>
          <cell r="AR510">
            <v>-1405.6</v>
          </cell>
          <cell r="AS510">
            <v>569</v>
          </cell>
          <cell r="AT510">
            <v>29.580000000000009</v>
          </cell>
          <cell r="AV510">
            <v>0</v>
          </cell>
          <cell r="AW510">
            <v>0</v>
          </cell>
          <cell r="AX510">
            <v>0</v>
          </cell>
          <cell r="AY510">
            <v>0</v>
          </cell>
          <cell r="AZ510">
            <v>0.41</v>
          </cell>
          <cell r="BA510">
            <v>0</v>
          </cell>
          <cell r="BB510">
            <v>0</v>
          </cell>
          <cell r="BC510">
            <v>0</v>
          </cell>
          <cell r="BD510">
            <v>0</v>
          </cell>
          <cell r="BE510">
            <v>0</v>
          </cell>
          <cell r="BF510">
            <v>0</v>
          </cell>
          <cell r="BG510">
            <v>0</v>
          </cell>
          <cell r="BH510">
            <v>827.33</v>
          </cell>
          <cell r="BI510">
            <v>2.73</v>
          </cell>
          <cell r="BK510">
            <v>0</v>
          </cell>
          <cell r="BL510">
            <v>0</v>
          </cell>
          <cell r="BM510">
            <v>0</v>
          </cell>
          <cell r="BN510">
            <v>0</v>
          </cell>
          <cell r="BO510">
            <v>0</v>
          </cell>
          <cell r="BP510">
            <v>102.912231232119</v>
          </cell>
          <cell r="BQ510">
            <v>-116.5</v>
          </cell>
          <cell r="BR510">
            <v>24.63</v>
          </cell>
          <cell r="BS510">
            <v>3115.33</v>
          </cell>
          <cell r="BT510">
            <v>0</v>
          </cell>
          <cell r="BU510">
            <v>95.65</v>
          </cell>
          <cell r="BV510">
            <v>0.79600000000000004</v>
          </cell>
          <cell r="BW510">
            <v>8.16</v>
          </cell>
          <cell r="BX510">
            <v>4740.05</v>
          </cell>
          <cell r="BY510">
            <v>0</v>
          </cell>
          <cell r="BZ510">
            <v>0</v>
          </cell>
          <cell r="CA510">
            <v>0</v>
          </cell>
          <cell r="CB510">
            <v>0</v>
          </cell>
          <cell r="CC510">
            <v>0</v>
          </cell>
          <cell r="CD510">
            <v>0</v>
          </cell>
          <cell r="CE510">
            <v>0</v>
          </cell>
          <cell r="CF510">
            <v>0</v>
          </cell>
          <cell r="CG510">
            <v>0</v>
          </cell>
          <cell r="CI510">
            <v>0</v>
          </cell>
          <cell r="CJ510">
            <v>131.30000000000001</v>
          </cell>
          <cell r="CK510">
            <v>0</v>
          </cell>
          <cell r="CL510">
            <v>1593.9</v>
          </cell>
          <cell r="CM510">
            <v>136.19999999999999</v>
          </cell>
          <cell r="CN510">
            <v>0</v>
          </cell>
          <cell r="CO510">
            <v>0</v>
          </cell>
          <cell r="CP510">
            <v>0</v>
          </cell>
          <cell r="CQ510">
            <v>0</v>
          </cell>
          <cell r="CR510">
            <v>0</v>
          </cell>
          <cell r="CS510">
            <v>0</v>
          </cell>
          <cell r="CT510">
            <v>0</v>
          </cell>
          <cell r="CU510">
            <v>0</v>
          </cell>
          <cell r="CV510">
            <v>0</v>
          </cell>
          <cell r="CW510">
            <v>0</v>
          </cell>
          <cell r="CX510">
            <v>0</v>
          </cell>
          <cell r="CY510">
            <v>0</v>
          </cell>
          <cell r="CZ510">
            <v>0</v>
          </cell>
          <cell r="DA510">
            <v>0</v>
          </cell>
          <cell r="DB510">
            <v>0</v>
          </cell>
          <cell r="DC510">
            <v>0</v>
          </cell>
          <cell r="DD510">
            <v>0</v>
          </cell>
          <cell r="DE510">
            <v>0</v>
          </cell>
          <cell r="DF510">
            <v>0</v>
          </cell>
          <cell r="DG510">
            <v>0</v>
          </cell>
          <cell r="DH510">
            <v>0</v>
          </cell>
          <cell r="DI510">
            <v>0</v>
          </cell>
          <cell r="DJ510">
            <v>0</v>
          </cell>
          <cell r="DK510">
            <v>0</v>
          </cell>
          <cell r="DL510">
            <v>0</v>
          </cell>
          <cell r="DM510">
            <v>0</v>
          </cell>
          <cell r="DN510">
            <v>0</v>
          </cell>
          <cell r="DO510">
            <v>0</v>
          </cell>
          <cell r="DP510">
            <v>0</v>
          </cell>
          <cell r="DQ510">
            <v>0</v>
          </cell>
          <cell r="DR510">
            <v>0</v>
          </cell>
          <cell r="DS510">
            <v>0</v>
          </cell>
          <cell r="DT510">
            <v>0</v>
          </cell>
          <cell r="DU510">
            <v>0</v>
          </cell>
          <cell r="DV510">
            <v>0</v>
          </cell>
          <cell r="DW510">
            <v>1843</v>
          </cell>
          <cell r="DX510">
            <v>35.032682751310098</v>
          </cell>
          <cell r="DY510">
            <v>3.08</v>
          </cell>
          <cell r="DZ510">
            <v>0</v>
          </cell>
          <cell r="EA510">
            <v>0</v>
          </cell>
          <cell r="EB510">
            <v>397.55749110191499</v>
          </cell>
          <cell r="EC510">
            <v>0</v>
          </cell>
          <cell r="ED510">
            <v>0</v>
          </cell>
          <cell r="EE510">
            <v>0</v>
          </cell>
          <cell r="EF510">
            <v>0</v>
          </cell>
          <cell r="EG510">
            <v>13.26</v>
          </cell>
          <cell r="EH510">
            <v>0</v>
          </cell>
          <cell r="EI510">
            <v>0</v>
          </cell>
          <cell r="EJ510">
            <v>0</v>
          </cell>
        </row>
        <row r="511">
          <cell r="B511">
            <v>0</v>
          </cell>
          <cell r="C511">
            <v>0</v>
          </cell>
          <cell r="D511">
            <v>0</v>
          </cell>
          <cell r="E511">
            <v>0</v>
          </cell>
          <cell r="F511">
            <v>0</v>
          </cell>
          <cell r="G511">
            <v>0</v>
          </cell>
          <cell r="H511">
            <v>0</v>
          </cell>
          <cell r="I511">
            <v>0</v>
          </cell>
          <cell r="J511">
            <v>0</v>
          </cell>
          <cell r="K511">
            <v>0</v>
          </cell>
          <cell r="L511">
            <v>0</v>
          </cell>
          <cell r="M511">
            <v>6088.44</v>
          </cell>
          <cell r="N511">
            <v>0</v>
          </cell>
          <cell r="O511">
            <v>0</v>
          </cell>
          <cell r="P511">
            <v>0</v>
          </cell>
          <cell r="Q511">
            <v>0</v>
          </cell>
          <cell r="R511">
            <v>0</v>
          </cell>
          <cell r="S511">
            <v>0</v>
          </cell>
          <cell r="T511">
            <v>0</v>
          </cell>
          <cell r="U511">
            <v>0</v>
          </cell>
          <cell r="V511">
            <v>0</v>
          </cell>
          <cell r="W511">
            <v>0</v>
          </cell>
          <cell r="X511">
            <v>0</v>
          </cell>
          <cell r="Y511">
            <v>0</v>
          </cell>
          <cell r="Z511">
            <v>0</v>
          </cell>
          <cell r="AA511">
            <v>0</v>
          </cell>
          <cell r="AB511">
            <v>0</v>
          </cell>
          <cell r="AC511">
            <v>0</v>
          </cell>
          <cell r="AD511">
            <v>0</v>
          </cell>
          <cell r="AE511">
            <v>116.29287433528501</v>
          </cell>
          <cell r="AF511">
            <v>0</v>
          </cell>
          <cell r="AI511">
            <v>0</v>
          </cell>
          <cell r="AJ511">
            <v>0</v>
          </cell>
          <cell r="AM511">
            <v>0</v>
          </cell>
          <cell r="AN511">
            <v>0</v>
          </cell>
          <cell r="AO511">
            <v>0</v>
          </cell>
          <cell r="AR511">
            <v>0</v>
          </cell>
          <cell r="AS511">
            <v>0</v>
          </cell>
          <cell r="AV511">
            <v>0</v>
          </cell>
          <cell r="AW511">
            <v>0</v>
          </cell>
          <cell r="AX511">
            <v>0</v>
          </cell>
          <cell r="AY511">
            <v>0</v>
          </cell>
          <cell r="AZ511">
            <v>0</v>
          </cell>
          <cell r="BA511">
            <v>0</v>
          </cell>
          <cell r="BB511">
            <v>0</v>
          </cell>
          <cell r="BC511">
            <v>0</v>
          </cell>
          <cell r="BD511">
            <v>0</v>
          </cell>
          <cell r="BE511">
            <v>0</v>
          </cell>
          <cell r="BF511">
            <v>0</v>
          </cell>
          <cell r="BG511">
            <v>0</v>
          </cell>
          <cell r="BH511">
            <v>0</v>
          </cell>
          <cell r="BI511">
            <v>9.61</v>
          </cell>
          <cell r="BK511">
            <v>0</v>
          </cell>
          <cell r="BL511">
            <v>0</v>
          </cell>
          <cell r="BM511">
            <v>0</v>
          </cell>
          <cell r="BN511">
            <v>8748.4</v>
          </cell>
          <cell r="BO511">
            <v>0</v>
          </cell>
          <cell r="BP511">
            <v>0</v>
          </cell>
          <cell r="BQ511">
            <v>0</v>
          </cell>
          <cell r="BR511">
            <v>0</v>
          </cell>
          <cell r="BS511">
            <v>0</v>
          </cell>
          <cell r="BT511">
            <v>0</v>
          </cell>
          <cell r="BU511">
            <v>0</v>
          </cell>
          <cell r="BV511">
            <v>0</v>
          </cell>
          <cell r="BW511">
            <v>0</v>
          </cell>
          <cell r="BX511">
            <v>0</v>
          </cell>
          <cell r="BY511">
            <v>0</v>
          </cell>
          <cell r="BZ511">
            <v>0</v>
          </cell>
          <cell r="CA511">
            <v>0</v>
          </cell>
          <cell r="CB511">
            <v>0</v>
          </cell>
          <cell r="CC511">
            <v>0</v>
          </cell>
          <cell r="CD511">
            <v>0</v>
          </cell>
          <cell r="CE511">
            <v>0</v>
          </cell>
          <cell r="CF511">
            <v>0</v>
          </cell>
          <cell r="CG511">
            <v>0</v>
          </cell>
          <cell r="CI511">
            <v>0</v>
          </cell>
          <cell r="CJ511">
            <v>0</v>
          </cell>
          <cell r="CK511">
            <v>0</v>
          </cell>
          <cell r="CL511">
            <v>0</v>
          </cell>
          <cell r="CM511">
            <v>0</v>
          </cell>
          <cell r="CN511">
            <v>0</v>
          </cell>
          <cell r="CO511">
            <v>0</v>
          </cell>
          <cell r="CP511">
            <v>0</v>
          </cell>
          <cell r="CQ511">
            <v>0</v>
          </cell>
          <cell r="CR511">
            <v>0</v>
          </cell>
          <cell r="CS511">
            <v>0</v>
          </cell>
          <cell r="CT511">
            <v>0</v>
          </cell>
          <cell r="CU511">
            <v>0</v>
          </cell>
          <cell r="CV511">
            <v>0</v>
          </cell>
          <cell r="CW511">
            <v>0</v>
          </cell>
          <cell r="CX511">
            <v>0</v>
          </cell>
          <cell r="CY511">
            <v>0</v>
          </cell>
          <cell r="CZ511">
            <v>0</v>
          </cell>
          <cell r="DA511">
            <v>0</v>
          </cell>
          <cell r="DB511">
            <v>0</v>
          </cell>
          <cell r="DC511">
            <v>0</v>
          </cell>
          <cell r="DD511">
            <v>0</v>
          </cell>
          <cell r="DE511">
            <v>0</v>
          </cell>
          <cell r="DF511">
            <v>0</v>
          </cell>
          <cell r="DG511">
            <v>0</v>
          </cell>
          <cell r="DH511">
            <v>0</v>
          </cell>
          <cell r="DI511">
            <v>0</v>
          </cell>
          <cell r="DJ511">
            <v>0</v>
          </cell>
          <cell r="DK511">
            <v>0</v>
          </cell>
          <cell r="DL511">
            <v>0</v>
          </cell>
          <cell r="DM511">
            <v>0</v>
          </cell>
          <cell r="DN511">
            <v>0</v>
          </cell>
          <cell r="DO511">
            <v>0</v>
          </cell>
          <cell r="DP511">
            <v>0</v>
          </cell>
          <cell r="DQ511">
            <v>0</v>
          </cell>
          <cell r="DR511">
            <v>0</v>
          </cell>
          <cell r="DS511">
            <v>0</v>
          </cell>
          <cell r="DT511">
            <v>0</v>
          </cell>
          <cell r="DU511">
            <v>0</v>
          </cell>
          <cell r="DV511">
            <v>0</v>
          </cell>
          <cell r="DW511">
            <v>0</v>
          </cell>
          <cell r="DX511">
            <v>0</v>
          </cell>
          <cell r="DY511">
            <v>0</v>
          </cell>
          <cell r="DZ511">
            <v>0</v>
          </cell>
          <cell r="EA511">
            <v>0</v>
          </cell>
          <cell r="EB511">
            <v>0</v>
          </cell>
          <cell r="EC511">
            <v>0</v>
          </cell>
          <cell r="ED511">
            <v>0</v>
          </cell>
          <cell r="EE511">
            <v>0</v>
          </cell>
          <cell r="EF511">
            <v>0</v>
          </cell>
          <cell r="EG511">
            <v>0</v>
          </cell>
          <cell r="EH511">
            <v>0</v>
          </cell>
          <cell r="EI511">
            <v>0</v>
          </cell>
          <cell r="EJ511">
            <v>0</v>
          </cell>
        </row>
        <row r="512">
          <cell r="B512">
            <v>0</v>
          </cell>
          <cell r="C512">
            <v>32.1</v>
          </cell>
          <cell r="D512">
            <v>744</v>
          </cell>
          <cell r="E512">
            <v>0</v>
          </cell>
          <cell r="F512">
            <v>0</v>
          </cell>
          <cell r="G512">
            <v>0</v>
          </cell>
          <cell r="H512">
            <v>50.41</v>
          </cell>
          <cell r="I512">
            <v>0</v>
          </cell>
          <cell r="J512">
            <v>0</v>
          </cell>
          <cell r="K512">
            <v>0</v>
          </cell>
          <cell r="L512">
            <v>0</v>
          </cell>
          <cell r="M512">
            <v>6115.44</v>
          </cell>
          <cell r="N512">
            <v>0</v>
          </cell>
          <cell r="O512">
            <v>1</v>
          </cell>
          <cell r="P512">
            <v>0.67274500000000004</v>
          </cell>
          <cell r="Q512">
            <v>0</v>
          </cell>
          <cell r="R512">
            <v>0</v>
          </cell>
          <cell r="S512">
            <v>0</v>
          </cell>
          <cell r="T512">
            <v>0</v>
          </cell>
          <cell r="U512">
            <v>6377.34</v>
          </cell>
          <cell r="V512">
            <v>0</v>
          </cell>
          <cell r="W512">
            <v>3444</v>
          </cell>
          <cell r="X512">
            <v>0</v>
          </cell>
          <cell r="Y512">
            <v>6.4960000000000004</v>
          </cell>
          <cell r="Z512">
            <v>106.2</v>
          </cell>
          <cell r="AA512">
            <v>0</v>
          </cell>
          <cell r="AB512">
            <v>3</v>
          </cell>
          <cell r="AC512">
            <v>0</v>
          </cell>
          <cell r="AD512">
            <v>0</v>
          </cell>
          <cell r="AE512">
            <v>1230.6686656035499</v>
          </cell>
          <cell r="AF512">
            <v>15.11</v>
          </cell>
          <cell r="AH512">
            <v>345.51</v>
          </cell>
          <cell r="AI512">
            <v>0</v>
          </cell>
          <cell r="AJ512">
            <v>0</v>
          </cell>
          <cell r="AK512">
            <v>0</v>
          </cell>
          <cell r="AL512">
            <v>0</v>
          </cell>
          <cell r="AM512">
            <v>0</v>
          </cell>
          <cell r="AN512">
            <v>0</v>
          </cell>
          <cell r="AO512">
            <v>0</v>
          </cell>
          <cell r="AP512">
            <v>0</v>
          </cell>
          <cell r="AQ512">
            <v>0</v>
          </cell>
          <cell r="AR512">
            <v>-1405.6</v>
          </cell>
          <cell r="AS512">
            <v>569</v>
          </cell>
          <cell r="AT512">
            <v>29.580000000000009</v>
          </cell>
          <cell r="AU512">
            <v>0</v>
          </cell>
          <cell r="AV512">
            <v>6.18</v>
          </cell>
          <cell r="AW512">
            <v>0</v>
          </cell>
          <cell r="AX512">
            <v>0</v>
          </cell>
          <cell r="AY512">
            <v>0</v>
          </cell>
          <cell r="AZ512">
            <v>0.41</v>
          </cell>
          <cell r="BA512">
            <v>0</v>
          </cell>
          <cell r="BB512">
            <v>0</v>
          </cell>
          <cell r="BC512">
            <v>0</v>
          </cell>
          <cell r="BD512">
            <v>0</v>
          </cell>
          <cell r="BE512">
            <v>0</v>
          </cell>
          <cell r="BF512">
            <v>0</v>
          </cell>
          <cell r="BG512">
            <v>0</v>
          </cell>
          <cell r="BH512">
            <v>827.33</v>
          </cell>
          <cell r="BI512">
            <v>12.34</v>
          </cell>
          <cell r="BK512">
            <v>0</v>
          </cell>
          <cell r="BL512">
            <v>0</v>
          </cell>
          <cell r="BM512">
            <v>0</v>
          </cell>
          <cell r="BN512">
            <v>8844.7019999999993</v>
          </cell>
          <cell r="BO512">
            <v>0</v>
          </cell>
          <cell r="BP512">
            <v>102.912231232119</v>
          </cell>
          <cell r="BQ512">
            <v>-116.5</v>
          </cell>
          <cell r="BR512">
            <v>24.63</v>
          </cell>
          <cell r="BS512">
            <v>3116.8361381067102</v>
          </cell>
          <cell r="BT512">
            <v>0</v>
          </cell>
          <cell r="BU512">
            <v>95.65</v>
          </cell>
          <cell r="BV512">
            <v>0.79600000000000004</v>
          </cell>
          <cell r="BW512">
            <v>8.16</v>
          </cell>
          <cell r="BX512">
            <v>4748.41</v>
          </cell>
          <cell r="BY512">
            <v>0</v>
          </cell>
          <cell r="BZ512">
            <v>0</v>
          </cell>
          <cell r="CA512">
            <v>0</v>
          </cell>
          <cell r="CB512">
            <v>0</v>
          </cell>
          <cell r="CC512">
            <v>0</v>
          </cell>
          <cell r="CD512">
            <v>0</v>
          </cell>
          <cell r="CE512">
            <v>0</v>
          </cell>
          <cell r="CF512">
            <v>0</v>
          </cell>
          <cell r="CG512">
            <v>0</v>
          </cell>
          <cell r="CH512">
            <v>0</v>
          </cell>
          <cell r="CI512">
            <v>0</v>
          </cell>
          <cell r="CJ512">
            <v>131.30000000000001</v>
          </cell>
          <cell r="CK512">
            <v>0</v>
          </cell>
          <cell r="CL512">
            <v>1593.9</v>
          </cell>
          <cell r="CM512">
            <v>136.19999999999999</v>
          </cell>
          <cell r="CN512">
            <v>0</v>
          </cell>
          <cell r="CO512">
            <v>0</v>
          </cell>
          <cell r="CP512">
            <v>0</v>
          </cell>
          <cell r="CQ512">
            <v>0</v>
          </cell>
          <cell r="CR512">
            <v>0</v>
          </cell>
          <cell r="CS512">
            <v>298.65199999999999</v>
          </cell>
          <cell r="CT512">
            <v>32.923999999999999</v>
          </cell>
          <cell r="CU512">
            <v>0</v>
          </cell>
          <cell r="CV512">
            <v>0</v>
          </cell>
          <cell r="CW512">
            <v>0</v>
          </cell>
          <cell r="CX512">
            <v>0</v>
          </cell>
          <cell r="CY512">
            <v>5.0449999999999999</v>
          </cell>
          <cell r="CZ512">
            <v>3780.2809999999999</v>
          </cell>
          <cell r="DA512">
            <v>21.4</v>
          </cell>
          <cell r="DB512">
            <v>5.8309999999999995</v>
          </cell>
          <cell r="DC512">
            <v>3.2000000000000001E-2</v>
          </cell>
          <cell r="DD512">
            <v>83.825000000000003</v>
          </cell>
          <cell r="DE512">
            <v>2617.8420000000001</v>
          </cell>
          <cell r="DF512">
            <v>2594.4839999999999</v>
          </cell>
          <cell r="DG512">
            <v>3931.7629999999999</v>
          </cell>
          <cell r="DH512">
            <v>213.203</v>
          </cell>
          <cell r="DI512">
            <v>0</v>
          </cell>
          <cell r="DJ512">
            <v>906.28599999999994</v>
          </cell>
          <cell r="DK512">
            <v>0</v>
          </cell>
          <cell r="DL512">
            <v>0</v>
          </cell>
          <cell r="DM512">
            <v>1925.5349999999999</v>
          </cell>
          <cell r="DN512">
            <v>1393.92</v>
          </cell>
          <cell r="DO512">
            <v>17.408000000000001</v>
          </cell>
          <cell r="DP512">
            <v>161.79900000000001</v>
          </cell>
          <cell r="DQ512">
            <v>0</v>
          </cell>
          <cell r="DR512">
            <v>429.76400000000001</v>
          </cell>
          <cell r="DS512">
            <v>0</v>
          </cell>
          <cell r="DT512">
            <v>6351.6890000000003</v>
          </cell>
          <cell r="DU512">
            <v>0</v>
          </cell>
          <cell r="DV512">
            <v>0</v>
          </cell>
          <cell r="DW512">
            <v>1843</v>
          </cell>
          <cell r="DX512">
            <v>35.032682751310098</v>
          </cell>
          <cell r="DY512">
            <v>3.08</v>
          </cell>
          <cell r="DZ512">
            <v>0</v>
          </cell>
          <cell r="EA512">
            <v>0</v>
          </cell>
          <cell r="EB512">
            <v>397.55749110191499</v>
          </cell>
          <cell r="EC512">
            <v>0</v>
          </cell>
          <cell r="ED512">
            <v>0</v>
          </cell>
          <cell r="EE512">
            <v>0</v>
          </cell>
          <cell r="EF512">
            <v>0</v>
          </cell>
          <cell r="EG512">
            <v>13.26</v>
          </cell>
          <cell r="EH512">
            <v>0</v>
          </cell>
          <cell r="EI512">
            <v>17.7</v>
          </cell>
          <cell r="EJ512">
            <v>78.099999999999994</v>
          </cell>
        </row>
        <row r="513">
          <cell r="B513">
            <v>0</v>
          </cell>
          <cell r="C513">
            <v>0</v>
          </cell>
          <cell r="D513">
            <v>0</v>
          </cell>
          <cell r="E513">
            <v>0</v>
          </cell>
          <cell r="F513">
            <v>0</v>
          </cell>
          <cell r="G513">
            <v>0</v>
          </cell>
          <cell r="H513">
            <v>10</v>
          </cell>
          <cell r="I513">
            <v>0</v>
          </cell>
          <cell r="J513">
            <v>0</v>
          </cell>
          <cell r="K513">
            <v>0</v>
          </cell>
          <cell r="L513">
            <v>0</v>
          </cell>
          <cell r="M513">
            <v>9</v>
          </cell>
          <cell r="N513">
            <v>0</v>
          </cell>
          <cell r="O513">
            <v>0</v>
          </cell>
          <cell r="P513">
            <v>0</v>
          </cell>
          <cell r="Q513">
            <v>0</v>
          </cell>
          <cell r="R513">
            <v>0</v>
          </cell>
          <cell r="S513">
            <v>0</v>
          </cell>
          <cell r="T513">
            <v>0</v>
          </cell>
          <cell r="U513">
            <v>0</v>
          </cell>
          <cell r="V513">
            <v>0</v>
          </cell>
          <cell r="W513">
            <v>0</v>
          </cell>
          <cell r="X513">
            <v>0</v>
          </cell>
          <cell r="Y513">
            <v>0</v>
          </cell>
          <cell r="Z513">
            <v>106.2</v>
          </cell>
          <cell r="AA513">
            <v>0</v>
          </cell>
          <cell r="AB513">
            <v>0</v>
          </cell>
          <cell r="AC513">
            <v>0</v>
          </cell>
          <cell r="AD513">
            <v>0</v>
          </cell>
          <cell r="AE513">
            <v>0</v>
          </cell>
          <cell r="AF513">
            <v>0</v>
          </cell>
          <cell r="AS513">
            <v>214</v>
          </cell>
          <cell r="AW513">
            <v>0</v>
          </cell>
          <cell r="AX513">
            <v>0</v>
          </cell>
          <cell r="AY513">
            <v>0</v>
          </cell>
          <cell r="AZ513">
            <v>0</v>
          </cell>
          <cell r="BA513">
            <v>0</v>
          </cell>
          <cell r="BB513">
            <v>0</v>
          </cell>
          <cell r="BC513">
            <v>0</v>
          </cell>
          <cell r="BD513">
            <v>0</v>
          </cell>
          <cell r="BE513">
            <v>66</v>
          </cell>
          <cell r="BF513">
            <v>0</v>
          </cell>
          <cell r="BG513">
            <v>0</v>
          </cell>
          <cell r="BH513">
            <v>49.6</v>
          </cell>
          <cell r="BI513">
            <v>6.4320000000000004</v>
          </cell>
          <cell r="BK513">
            <v>18.8</v>
          </cell>
          <cell r="BL513">
            <v>0</v>
          </cell>
          <cell r="BM513">
            <v>0</v>
          </cell>
          <cell r="BN513">
            <v>0</v>
          </cell>
          <cell r="BO513">
            <v>0</v>
          </cell>
          <cell r="BP513">
            <v>0</v>
          </cell>
          <cell r="BQ513">
            <v>0</v>
          </cell>
          <cell r="BR513">
            <v>24.63</v>
          </cell>
          <cell r="BS513">
            <v>499.3</v>
          </cell>
          <cell r="BT513">
            <v>47</v>
          </cell>
          <cell r="BU513">
            <v>0</v>
          </cell>
          <cell r="BV513">
            <v>0</v>
          </cell>
          <cell r="BW513">
            <v>0</v>
          </cell>
          <cell r="BX513">
            <v>1600</v>
          </cell>
          <cell r="BY513">
            <v>0</v>
          </cell>
          <cell r="BZ513">
            <v>0</v>
          </cell>
          <cell r="CA513">
            <v>0</v>
          </cell>
          <cell r="CB513">
            <v>0</v>
          </cell>
          <cell r="CC513">
            <v>167</v>
          </cell>
          <cell r="CD513">
            <v>0</v>
          </cell>
          <cell r="CE513">
            <v>0</v>
          </cell>
          <cell r="CF513">
            <v>0</v>
          </cell>
          <cell r="CG513">
            <v>0</v>
          </cell>
          <cell r="CH513">
            <v>0</v>
          </cell>
          <cell r="CI513">
            <v>0</v>
          </cell>
          <cell r="CJ513">
            <v>15.4</v>
          </cell>
          <cell r="CK513">
            <v>0</v>
          </cell>
          <cell r="CL513">
            <v>156.4</v>
          </cell>
          <cell r="CM513">
            <v>22.7</v>
          </cell>
          <cell r="CN513">
            <v>7.9</v>
          </cell>
          <cell r="CO513">
            <v>0</v>
          </cell>
          <cell r="CP513">
            <v>0</v>
          </cell>
          <cell r="DW513">
            <v>33</v>
          </cell>
          <cell r="DX513">
            <v>0</v>
          </cell>
          <cell r="DY513">
            <v>2.8</v>
          </cell>
          <cell r="DZ513">
            <v>0</v>
          </cell>
          <cell r="EA513">
            <v>0</v>
          </cell>
          <cell r="EB513">
            <v>135.42801171835401</v>
          </cell>
          <cell r="EC513">
            <v>0</v>
          </cell>
          <cell r="ED513">
            <v>0</v>
          </cell>
          <cell r="EE513">
            <v>0</v>
          </cell>
          <cell r="EF513">
            <v>0</v>
          </cell>
          <cell r="EG513">
            <v>0</v>
          </cell>
          <cell r="EH513">
            <v>46</v>
          </cell>
          <cell r="EI513">
            <v>0</v>
          </cell>
          <cell r="EJ513">
            <v>0</v>
          </cell>
        </row>
        <row r="514">
          <cell r="B514" t="str">
            <v>2016/2017</v>
          </cell>
          <cell r="C514" t="str">
            <v>2026/2027</v>
          </cell>
          <cell r="D514" t="str">
            <v>2043/2044</v>
          </cell>
          <cell r="E514" t="str">
            <v>2016/2017</v>
          </cell>
          <cell r="F514" t="str">
            <v>No Spend</v>
          </cell>
          <cell r="G514" t="str">
            <v>2016/2017</v>
          </cell>
          <cell r="H514" t="str">
            <v>2024/2025</v>
          </cell>
          <cell r="I514" t="str">
            <v>2019/2020</v>
          </cell>
          <cell r="J514" t="str">
            <v>2025/2026</v>
          </cell>
          <cell r="K514" t="str">
            <v>2015/2016</v>
          </cell>
          <cell r="L514" t="str">
            <v>No Spend</v>
          </cell>
          <cell r="M514" t="str">
            <v>2019/2020</v>
          </cell>
          <cell r="N514" t="str">
            <v>2020/2021</v>
          </cell>
          <cell r="O514" t="str">
            <v>2022/2023</v>
          </cell>
          <cell r="P514" t="str">
            <v>No Spend</v>
          </cell>
          <cell r="Q514" t="str">
            <v>2020/2021</v>
          </cell>
          <cell r="R514" t="str">
            <v>2016/2017</v>
          </cell>
          <cell r="S514" t="str">
            <v>2099/2100</v>
          </cell>
          <cell r="T514" t="str">
            <v>2016/2017</v>
          </cell>
          <cell r="U514" t="str">
            <v>Post 2100</v>
          </cell>
          <cell r="V514" t="str">
            <v>No Spend</v>
          </cell>
          <cell r="W514" t="str">
            <v>2028/2029</v>
          </cell>
          <cell r="X514" t="str">
            <v>2020/2021</v>
          </cell>
          <cell r="Y514" t="str">
            <v>2022/2023</v>
          </cell>
          <cell r="Z514" t="str">
            <v>2019/2020</v>
          </cell>
          <cell r="AA514" t="str">
            <v>No Spend</v>
          </cell>
          <cell r="AB514" t="str">
            <v>2026/2027</v>
          </cell>
          <cell r="AC514" t="str">
            <v>2019/2020</v>
          </cell>
          <cell r="AD514" t="str">
            <v>2021/2022</v>
          </cell>
          <cell r="AE514" t="str">
            <v>2043/2044</v>
          </cell>
          <cell r="AF514" t="str">
            <v>2025/2026</v>
          </cell>
          <cell r="AH514" t="str">
            <v>2022/2023</v>
          </cell>
          <cell r="AI514" t="str">
            <v>2025/26</v>
          </cell>
          <cell r="AJ514" t="str">
            <v>2019/2020</v>
          </cell>
          <cell r="AM514" t="str">
            <v>2034/35</v>
          </cell>
          <cell r="AN514" t="str">
            <v>2018/19</v>
          </cell>
          <cell r="AR514" t="str">
            <v>2022/23</v>
          </cell>
          <cell r="AS514" t="str">
            <v>2025/2026</v>
          </cell>
          <cell r="AT514" t="str">
            <v>2023/2024</v>
          </cell>
          <cell r="AV514" t="str">
            <v>2020/21</v>
          </cell>
          <cell r="AW514" t="str">
            <v>2018/2019</v>
          </cell>
          <cell r="AX514" t="str">
            <v>2020/2021</v>
          </cell>
          <cell r="AY514" t="str">
            <v>2017/2018</v>
          </cell>
          <cell r="AZ514" t="str">
            <v>2022/2023</v>
          </cell>
          <cell r="BA514" t="str">
            <v>2017/2018</v>
          </cell>
          <cell r="BB514" t="str">
            <v>2016/2017</v>
          </cell>
          <cell r="BC514" t="str">
            <v>2016/2017</v>
          </cell>
          <cell r="BD514" t="str">
            <v>2021/2022</v>
          </cell>
          <cell r="BE514" t="str">
            <v>2016/2017</v>
          </cell>
          <cell r="BF514" t="str">
            <v>2020/2021</v>
          </cell>
          <cell r="BG514" t="str">
            <v>2018/2019</v>
          </cell>
          <cell r="BH514" t="str">
            <v>2038/2039</v>
          </cell>
          <cell r="BI514" t="str">
            <v>2022/2023</v>
          </cell>
          <cell r="BK514" t="str">
            <v>2020/2021</v>
          </cell>
          <cell r="BL514" t="str">
            <v>2017/2018</v>
          </cell>
          <cell r="BM514" t="str">
            <v>2016/2017</v>
          </cell>
          <cell r="BN514" t="str">
            <v>2083/2084</v>
          </cell>
          <cell r="BO514" t="str">
            <v>2023/2024</v>
          </cell>
          <cell r="BP514" t="str">
            <v>2022/2023</v>
          </cell>
          <cell r="BQ514" t="str">
            <v>2041/2042</v>
          </cell>
          <cell r="BR514" t="str">
            <v>2022/2023</v>
          </cell>
          <cell r="BS514" t="str">
            <v>2022/2023</v>
          </cell>
          <cell r="BT514" t="str">
            <v>2021/2022</v>
          </cell>
          <cell r="BU514" t="str">
            <v>2022/2023</v>
          </cell>
          <cell r="BV514" t="str">
            <v>2022/2023</v>
          </cell>
          <cell r="BW514" t="str">
            <v>2021/2022</v>
          </cell>
          <cell r="BX514" t="str">
            <v>2024/2025</v>
          </cell>
          <cell r="BY514" t="str">
            <v>2016/2017</v>
          </cell>
          <cell r="BZ514" t="str">
            <v>2020/2021</v>
          </cell>
          <cell r="CA514" t="str">
            <v>2017/2018</v>
          </cell>
          <cell r="CB514" t="str">
            <v>2016/2017</v>
          </cell>
          <cell r="CC514" t="str">
            <v>2020/2021</v>
          </cell>
          <cell r="CD514" t="str">
            <v>2021/2022</v>
          </cell>
          <cell r="CE514" t="str">
            <v>2022/2023</v>
          </cell>
          <cell r="CF514" t="str">
            <v>2021/2022</v>
          </cell>
          <cell r="CG514" t="str">
            <v>2019/2020</v>
          </cell>
          <cell r="CI514" t="str">
            <v>2020/2021</v>
          </cell>
          <cell r="CJ514" t="str">
            <v>2020/2021</v>
          </cell>
          <cell r="CK514" t="str">
            <v>2018/2019</v>
          </cell>
          <cell r="CL514" t="str">
            <v>2031/2032</v>
          </cell>
          <cell r="CM514" t="str">
            <v>2027/2028</v>
          </cell>
          <cell r="CN514" t="str">
            <v>2017/2018</v>
          </cell>
          <cell r="CO514" t="str">
            <v>2019/2020</v>
          </cell>
          <cell r="CP514" t="str">
            <v>2021/2022</v>
          </cell>
          <cell r="DW514" t="str">
            <v>2076/2077</v>
          </cell>
          <cell r="DX514" t="str">
            <v>2023/2024</v>
          </cell>
          <cell r="DY514" t="str">
            <v>2022/2023</v>
          </cell>
          <cell r="DZ514" t="str">
            <v>2020/2021</v>
          </cell>
          <cell r="EA514" t="str">
            <v>2018/2019</v>
          </cell>
          <cell r="EB514" t="str">
            <v>2024/2025</v>
          </cell>
          <cell r="EC514" t="str">
            <v>2018/2019</v>
          </cell>
          <cell r="ED514" t="str">
            <v>2015/2016</v>
          </cell>
          <cell r="EE514" t="str">
            <v>2016/2017</v>
          </cell>
          <cell r="EF514" t="str">
            <v>2016/2017</v>
          </cell>
          <cell r="EG514" t="str">
            <v>2022/2023</v>
          </cell>
          <cell r="EH514" t="str">
            <v>2020/2021</v>
          </cell>
          <cell r="EI514" t="str">
            <v>2019/2020</v>
          </cell>
          <cell r="EJ514" t="str">
            <v>2024/2025</v>
          </cell>
        </row>
        <row r="515">
          <cell r="B515" t="str">
            <v>-</v>
          </cell>
          <cell r="C515" t="str">
            <v>-</v>
          </cell>
          <cell r="D515" t="str">
            <v>No</v>
          </cell>
          <cell r="E515" t="str">
            <v>-</v>
          </cell>
          <cell r="F515" t="str">
            <v>Yes</v>
          </cell>
          <cell r="G515" t="str">
            <v>-</v>
          </cell>
          <cell r="H515" t="str">
            <v>Yes</v>
          </cell>
          <cell r="I515" t="str">
            <v>-</v>
          </cell>
          <cell r="J515" t="str">
            <v>No</v>
          </cell>
          <cell r="K515" t="str">
            <v>-</v>
          </cell>
          <cell r="M515" t="str">
            <v>-</v>
          </cell>
          <cell r="N515" t="str">
            <v>-</v>
          </cell>
          <cell r="O515" t="str">
            <v>Yes</v>
          </cell>
          <cell r="P515" t="str">
            <v>-</v>
          </cell>
          <cell r="Q515" t="str">
            <v>-</v>
          </cell>
          <cell r="R515" t="str">
            <v>Yes</v>
          </cell>
          <cell r="S515" t="str">
            <v>Yes</v>
          </cell>
          <cell r="T515" t="str">
            <v>-</v>
          </cell>
          <cell r="U515" t="str">
            <v>-</v>
          </cell>
          <cell r="V515" t="str">
            <v>Yes</v>
          </cell>
          <cell r="W515" t="str">
            <v>-</v>
          </cell>
          <cell r="X515" t="str">
            <v>-</v>
          </cell>
          <cell r="Y515" t="str">
            <v>Yes</v>
          </cell>
          <cell r="Z515" t="str">
            <v>Yes</v>
          </cell>
          <cell r="AA515" t="str">
            <v>Yes</v>
          </cell>
          <cell r="AB515" t="str">
            <v>-</v>
          </cell>
          <cell r="AC515" t="str">
            <v>-</v>
          </cell>
          <cell r="AD515" t="str">
            <v>No</v>
          </cell>
          <cell r="AE515" t="str">
            <v>Yes</v>
          </cell>
          <cell r="AF515" t="str">
            <v>Yes</v>
          </cell>
          <cell r="AG515" t="str">
            <v xml:space="preserve">Yes </v>
          </cell>
          <cell r="AH515" t="str">
            <v>No</v>
          </cell>
          <cell r="AJ515" t="str">
            <v>No</v>
          </cell>
          <cell r="AN515" t="str">
            <v xml:space="preserve">Yes </v>
          </cell>
          <cell r="AO515" t="str">
            <v xml:space="preserve">Yes </v>
          </cell>
          <cell r="AV515" t="str">
            <v xml:space="preserve">Yes </v>
          </cell>
          <cell r="AW515" t="str">
            <v>-</v>
          </cell>
          <cell r="AX515" t="str">
            <v>Yes</v>
          </cell>
          <cell r="AY515" t="str">
            <v>-</v>
          </cell>
          <cell r="AZ515" t="str">
            <v>-</v>
          </cell>
          <cell r="BA515" t="str">
            <v>Yes</v>
          </cell>
          <cell r="BB515" t="str">
            <v>Yes</v>
          </cell>
          <cell r="BC515" t="str">
            <v>Yes</v>
          </cell>
          <cell r="BD515" t="str">
            <v>-</v>
          </cell>
          <cell r="BE515" t="str">
            <v>-</v>
          </cell>
          <cell r="BF515" t="str">
            <v>-</v>
          </cell>
          <cell r="BG515" t="str">
            <v>Yes</v>
          </cell>
          <cell r="BH515" t="str">
            <v>Yes</v>
          </cell>
          <cell r="BI515" t="str">
            <v>No</v>
          </cell>
          <cell r="BK515" t="str">
            <v>-</v>
          </cell>
          <cell r="BL515" t="str">
            <v>-</v>
          </cell>
          <cell r="BM515" t="str">
            <v>-</v>
          </cell>
          <cell r="BN515" t="str">
            <v>-</v>
          </cell>
          <cell r="BO515" t="str">
            <v>-</v>
          </cell>
          <cell r="BP515" t="str">
            <v>Yes</v>
          </cell>
          <cell r="BQ515" t="str">
            <v>Yes</v>
          </cell>
          <cell r="BR515" t="str">
            <v>Yes</v>
          </cell>
          <cell r="BS515" t="str">
            <v>No</v>
          </cell>
          <cell r="BT515" t="str">
            <v>No</v>
          </cell>
          <cell r="BU515" t="str">
            <v>-</v>
          </cell>
          <cell r="BV515" t="str">
            <v>-</v>
          </cell>
          <cell r="BW515" t="str">
            <v>Yes</v>
          </cell>
          <cell r="BX515" t="str">
            <v>-</v>
          </cell>
          <cell r="BY515" t="str">
            <v>Yes</v>
          </cell>
          <cell r="BZ515" t="str">
            <v>-</v>
          </cell>
          <cell r="CA515" t="str">
            <v>-</v>
          </cell>
          <cell r="CB515" t="str">
            <v>Yes</v>
          </cell>
          <cell r="CC515" t="str">
            <v>No</v>
          </cell>
          <cell r="CD515" t="str">
            <v>-</v>
          </cell>
          <cell r="CE515" t="str">
            <v>No</v>
          </cell>
          <cell r="CF515" t="str">
            <v>Yes</v>
          </cell>
          <cell r="CG515" t="str">
            <v>-</v>
          </cell>
          <cell r="CH515" t="str">
            <v>-</v>
          </cell>
          <cell r="CI515" t="str">
            <v>Yes</v>
          </cell>
          <cell r="CJ515" t="str">
            <v>Yes</v>
          </cell>
          <cell r="CK515" t="str">
            <v>No</v>
          </cell>
          <cell r="CL515" t="str">
            <v>Yes</v>
          </cell>
          <cell r="CM515" t="str">
            <v>Yes</v>
          </cell>
          <cell r="CN515" t="str">
            <v>-</v>
          </cell>
          <cell r="CO515" t="str">
            <v>-</v>
          </cell>
          <cell r="CP515" t="str">
            <v>-</v>
          </cell>
          <cell r="DW515" t="str">
            <v>-</v>
          </cell>
          <cell r="DX515" t="str">
            <v>Yes</v>
          </cell>
          <cell r="DY515" t="str">
            <v>No</v>
          </cell>
          <cell r="DZ515" t="str">
            <v>-</v>
          </cell>
          <cell r="EA515" t="str">
            <v>-</v>
          </cell>
          <cell r="EB515" t="str">
            <v>Yes</v>
          </cell>
          <cell r="EC515" t="str">
            <v>Yes</v>
          </cell>
          <cell r="ED515" t="str">
            <v>Yes</v>
          </cell>
          <cell r="EE515" t="str">
            <v>-</v>
          </cell>
          <cell r="EF515" t="str">
            <v>-</v>
          </cell>
          <cell r="EG515" t="str">
            <v>-</v>
          </cell>
          <cell r="EH515" t="str">
            <v>No</v>
          </cell>
          <cell r="EI515" t="str">
            <v>-</v>
          </cell>
          <cell r="EJ515" t="str">
            <v>-</v>
          </cell>
        </row>
        <row r="516">
          <cell r="B516" t="str">
            <v>-</v>
          </cell>
          <cell r="C516" t="str">
            <v>-</v>
          </cell>
          <cell r="D516" t="str">
            <v>-</v>
          </cell>
          <cell r="E516" t="str">
            <v>-</v>
          </cell>
          <cell r="F516" t="str">
            <v>-</v>
          </cell>
          <cell r="G516" t="str">
            <v>-</v>
          </cell>
          <cell r="H516" t="str">
            <v>-</v>
          </cell>
          <cell r="I516" t="str">
            <v>-</v>
          </cell>
          <cell r="J516" t="str">
            <v>-</v>
          </cell>
          <cell r="K516" t="str">
            <v>-</v>
          </cell>
          <cell r="L516" t="str">
            <v>-</v>
          </cell>
          <cell r="M516" t="str">
            <v>-</v>
          </cell>
          <cell r="N516" t="str">
            <v>-</v>
          </cell>
          <cell r="O516" t="str">
            <v>-</v>
          </cell>
          <cell r="P516" t="str">
            <v>-</v>
          </cell>
          <cell r="Q516" t="str">
            <v>-</v>
          </cell>
          <cell r="R516" t="str">
            <v>-</v>
          </cell>
          <cell r="S516" t="str">
            <v>-</v>
          </cell>
          <cell r="T516" t="str">
            <v>-</v>
          </cell>
          <cell r="U516" t="str">
            <v>-</v>
          </cell>
          <cell r="V516" t="str">
            <v>Yes</v>
          </cell>
          <cell r="W516" t="str">
            <v>-</v>
          </cell>
          <cell r="X516" t="str">
            <v>-</v>
          </cell>
          <cell r="Y516" t="str">
            <v>Yes</v>
          </cell>
          <cell r="Z516" t="str">
            <v>-</v>
          </cell>
          <cell r="AA516" t="str">
            <v>-</v>
          </cell>
          <cell r="AB516" t="str">
            <v>-</v>
          </cell>
          <cell r="AC516" t="str">
            <v>-</v>
          </cell>
          <cell r="AD516" t="str">
            <v>-</v>
          </cell>
          <cell r="AE516" t="str">
            <v>Yes</v>
          </cell>
          <cell r="AF516" t="str">
            <v>-</v>
          </cell>
          <cell r="AM516" t="str">
            <v>No</v>
          </cell>
          <cell r="AW516" t="str">
            <v>-</v>
          </cell>
          <cell r="AX516" t="str">
            <v>-</v>
          </cell>
          <cell r="AY516" t="str">
            <v>-</v>
          </cell>
          <cell r="AZ516" t="str">
            <v>-</v>
          </cell>
          <cell r="BA516" t="str">
            <v>-</v>
          </cell>
          <cell r="BB516" t="str">
            <v>-</v>
          </cell>
          <cell r="BC516" t="str">
            <v>Yes</v>
          </cell>
          <cell r="BD516" t="str">
            <v>-</v>
          </cell>
          <cell r="BE516" t="str">
            <v>-</v>
          </cell>
          <cell r="BF516" t="str">
            <v>-</v>
          </cell>
          <cell r="BG516" t="str">
            <v>Yes</v>
          </cell>
          <cell r="BH516" t="str">
            <v>-</v>
          </cell>
          <cell r="BI516" t="str">
            <v>Yes</v>
          </cell>
          <cell r="BK516" t="str">
            <v>-</v>
          </cell>
          <cell r="BL516" t="str">
            <v>-</v>
          </cell>
          <cell r="BM516" t="str">
            <v>-</v>
          </cell>
          <cell r="BN516" t="str">
            <v>-</v>
          </cell>
          <cell r="BO516" t="str">
            <v>-</v>
          </cell>
          <cell r="BP516" t="str">
            <v>-</v>
          </cell>
          <cell r="BQ516" t="str">
            <v>-</v>
          </cell>
          <cell r="BR516" t="str">
            <v>-</v>
          </cell>
          <cell r="BS516" t="str">
            <v>-</v>
          </cell>
          <cell r="BT516" t="str">
            <v>-</v>
          </cell>
          <cell r="BU516" t="str">
            <v>-</v>
          </cell>
          <cell r="BV516" t="str">
            <v>-</v>
          </cell>
          <cell r="BW516" t="str">
            <v>-</v>
          </cell>
          <cell r="BX516" t="str">
            <v>-</v>
          </cell>
          <cell r="BY516" t="str">
            <v>-</v>
          </cell>
          <cell r="BZ516" t="str">
            <v>-</v>
          </cell>
          <cell r="CA516" t="str">
            <v>-</v>
          </cell>
          <cell r="CB516" t="str">
            <v>-</v>
          </cell>
          <cell r="CC516" t="str">
            <v>-</v>
          </cell>
          <cell r="CD516" t="str">
            <v>-</v>
          </cell>
          <cell r="CE516" t="str">
            <v>-</v>
          </cell>
          <cell r="CF516" t="str">
            <v>Yes</v>
          </cell>
          <cell r="CG516" t="str">
            <v>-</v>
          </cell>
          <cell r="CH516" t="str">
            <v>-</v>
          </cell>
          <cell r="CI516" t="str">
            <v>-</v>
          </cell>
          <cell r="CJ516" t="str">
            <v>-</v>
          </cell>
          <cell r="CK516" t="str">
            <v>-</v>
          </cell>
          <cell r="CL516" t="str">
            <v>-</v>
          </cell>
          <cell r="CM516" t="str">
            <v>-</v>
          </cell>
          <cell r="CN516" t="str">
            <v>-</v>
          </cell>
          <cell r="CO516" t="str">
            <v>-</v>
          </cell>
          <cell r="CP516" t="str">
            <v>-</v>
          </cell>
          <cell r="DW516" t="str">
            <v>-</v>
          </cell>
          <cell r="DY516" t="str">
            <v>-</v>
          </cell>
          <cell r="DZ516" t="str">
            <v>-</v>
          </cell>
          <cell r="EA516" t="str">
            <v>-</v>
          </cell>
          <cell r="EB516" t="str">
            <v>Yes</v>
          </cell>
          <cell r="EC516" t="str">
            <v>-</v>
          </cell>
          <cell r="ED516" t="str">
            <v>-</v>
          </cell>
          <cell r="EE516" t="str">
            <v>-</v>
          </cell>
          <cell r="EF516" t="str">
            <v>-</v>
          </cell>
          <cell r="EG516" t="str">
            <v>-</v>
          </cell>
          <cell r="EH516" t="str">
            <v>-</v>
          </cell>
          <cell r="EI516" t="str">
            <v>-</v>
          </cell>
          <cell r="EJ516" t="str">
            <v>-</v>
          </cell>
        </row>
        <row r="517">
          <cell r="B517" t="str">
            <v>-</v>
          </cell>
          <cell r="C517" t="str">
            <v>-</v>
          </cell>
          <cell r="E517" t="str">
            <v>-</v>
          </cell>
          <cell r="F517" t="str">
            <v>-</v>
          </cell>
          <cell r="G517" t="str">
            <v>-</v>
          </cell>
          <cell r="H517" t="str">
            <v>-</v>
          </cell>
          <cell r="I517" t="str">
            <v>-</v>
          </cell>
          <cell r="J517" t="str">
            <v>-</v>
          </cell>
          <cell r="K517" t="str">
            <v>-</v>
          </cell>
          <cell r="L517" t="str">
            <v>-</v>
          </cell>
          <cell r="M517" t="str">
            <v>-</v>
          </cell>
          <cell r="N517" t="str">
            <v>-</v>
          </cell>
          <cell r="O517" t="str">
            <v>-</v>
          </cell>
          <cell r="P517" t="str">
            <v>-</v>
          </cell>
          <cell r="Q517" t="str">
            <v>-</v>
          </cell>
          <cell r="R517" t="str">
            <v>-</v>
          </cell>
          <cell r="S517" t="str">
            <v>-</v>
          </cell>
          <cell r="T517" t="str">
            <v>-</v>
          </cell>
          <cell r="U517" t="str">
            <v>-</v>
          </cell>
          <cell r="V517" t="str">
            <v>Yes</v>
          </cell>
          <cell r="W517" t="str">
            <v>Yes</v>
          </cell>
          <cell r="X517" t="str">
            <v>-</v>
          </cell>
          <cell r="Y517" t="str">
            <v>Yes</v>
          </cell>
          <cell r="Z517" t="str">
            <v>-</v>
          </cell>
          <cell r="AA517" t="str">
            <v>-</v>
          </cell>
          <cell r="AB517" t="str">
            <v>-</v>
          </cell>
          <cell r="AC517" t="str">
            <v>-</v>
          </cell>
          <cell r="AD517" t="str">
            <v>-</v>
          </cell>
          <cell r="AE517" t="str">
            <v>Yes</v>
          </cell>
          <cell r="AF517" t="str">
            <v>-</v>
          </cell>
          <cell r="AW517" t="str">
            <v>-</v>
          </cell>
          <cell r="AX517" t="str">
            <v>-</v>
          </cell>
          <cell r="AY517" t="str">
            <v>Yes</v>
          </cell>
          <cell r="AZ517" t="str">
            <v>-</v>
          </cell>
          <cell r="BA517" t="str">
            <v>-</v>
          </cell>
          <cell r="BB517" t="str">
            <v>-</v>
          </cell>
          <cell r="BC517" t="str">
            <v>-</v>
          </cell>
          <cell r="BD517" t="str">
            <v>No</v>
          </cell>
          <cell r="BE517" t="str">
            <v>-</v>
          </cell>
          <cell r="BF517" t="str">
            <v>-</v>
          </cell>
          <cell r="BG517" t="str">
            <v>Yes</v>
          </cell>
          <cell r="BH517" t="str">
            <v>-</v>
          </cell>
          <cell r="BI517" t="str">
            <v>Yes</v>
          </cell>
          <cell r="BK517" t="str">
            <v>-</v>
          </cell>
          <cell r="BL517" t="str">
            <v>-</v>
          </cell>
          <cell r="BM517" t="str">
            <v>-</v>
          </cell>
          <cell r="BN517" t="str">
            <v>-</v>
          </cell>
          <cell r="BO517" t="str">
            <v>-</v>
          </cell>
          <cell r="BP517" t="str">
            <v>-</v>
          </cell>
          <cell r="BQ517" t="str">
            <v>-</v>
          </cell>
          <cell r="BR517" t="str">
            <v>-</v>
          </cell>
          <cell r="BS517" t="str">
            <v>-</v>
          </cell>
          <cell r="BT517" t="str">
            <v>-</v>
          </cell>
          <cell r="BU517" t="str">
            <v>-</v>
          </cell>
          <cell r="BV517" t="str">
            <v>-</v>
          </cell>
          <cell r="BW517" t="str">
            <v>-</v>
          </cell>
          <cell r="BX517" t="str">
            <v>-</v>
          </cell>
          <cell r="BY517" t="str">
            <v>-</v>
          </cell>
          <cell r="BZ517" t="str">
            <v>-</v>
          </cell>
          <cell r="CA517" t="str">
            <v>-</v>
          </cell>
          <cell r="CB517" t="str">
            <v>-</v>
          </cell>
          <cell r="CC517" t="str">
            <v>-</v>
          </cell>
          <cell r="CD517" t="str">
            <v>-</v>
          </cell>
          <cell r="CE517" t="str">
            <v>-</v>
          </cell>
          <cell r="CF517" t="str">
            <v>Yes</v>
          </cell>
          <cell r="CG517" t="str">
            <v>-</v>
          </cell>
          <cell r="CH517" t="str">
            <v>-</v>
          </cell>
          <cell r="CI517" t="str">
            <v>-</v>
          </cell>
          <cell r="CJ517" t="str">
            <v>-</v>
          </cell>
          <cell r="CK517" t="str">
            <v>-</v>
          </cell>
          <cell r="CL517" t="str">
            <v>-</v>
          </cell>
          <cell r="CM517" t="str">
            <v>-</v>
          </cell>
          <cell r="CN517" t="str">
            <v>-</v>
          </cell>
          <cell r="CO517" t="str">
            <v>-</v>
          </cell>
          <cell r="CP517" t="str">
            <v>-</v>
          </cell>
          <cell r="DW517" t="str">
            <v>-</v>
          </cell>
          <cell r="DY517" t="str">
            <v>-</v>
          </cell>
          <cell r="DZ517" t="str">
            <v>-</v>
          </cell>
          <cell r="EA517" t="str">
            <v>-</v>
          </cell>
          <cell r="EB517" t="str">
            <v>-</v>
          </cell>
          <cell r="EC517" t="str">
            <v>-</v>
          </cell>
          <cell r="ED517" t="str">
            <v>-</v>
          </cell>
          <cell r="EE517" t="str">
            <v>-</v>
          </cell>
          <cell r="EF517" t="str">
            <v>-</v>
          </cell>
          <cell r="EG517" t="str">
            <v>-</v>
          </cell>
          <cell r="EH517" t="str">
            <v>-</v>
          </cell>
          <cell r="EI517" t="str">
            <v>-</v>
          </cell>
          <cell r="EJ517" t="str">
            <v>-</v>
          </cell>
        </row>
        <row r="518">
          <cell r="B518" t="str">
            <v>-</v>
          </cell>
          <cell r="C518" t="str">
            <v>-</v>
          </cell>
          <cell r="D518" t="str">
            <v>-</v>
          </cell>
          <cell r="E518" t="str">
            <v>-</v>
          </cell>
          <cell r="F518" t="str">
            <v>-</v>
          </cell>
          <cell r="G518" t="str">
            <v>-</v>
          </cell>
          <cell r="H518" t="str">
            <v>-</v>
          </cell>
          <cell r="I518" t="str">
            <v>-</v>
          </cell>
          <cell r="J518" t="str">
            <v>No</v>
          </cell>
          <cell r="K518" t="str">
            <v>-</v>
          </cell>
          <cell r="L518" t="str">
            <v>-</v>
          </cell>
          <cell r="M518" t="str">
            <v>-</v>
          </cell>
          <cell r="N518" t="str">
            <v>-</v>
          </cell>
          <cell r="O518" t="str">
            <v>-</v>
          </cell>
          <cell r="P518" t="str">
            <v>-</v>
          </cell>
          <cell r="Q518" t="str">
            <v>-</v>
          </cell>
          <cell r="R518" t="str">
            <v>-</v>
          </cell>
          <cell r="S518" t="str">
            <v>-</v>
          </cell>
          <cell r="T518" t="str">
            <v>-</v>
          </cell>
          <cell r="U518" t="str">
            <v>-</v>
          </cell>
          <cell r="V518" t="str">
            <v>-</v>
          </cell>
          <cell r="W518" t="str">
            <v>-</v>
          </cell>
          <cell r="X518" t="str">
            <v>-</v>
          </cell>
          <cell r="Y518" t="str">
            <v>-</v>
          </cell>
          <cell r="Z518" t="str">
            <v>-</v>
          </cell>
          <cell r="AA518" t="str">
            <v>-</v>
          </cell>
          <cell r="AB518" t="str">
            <v>-</v>
          </cell>
          <cell r="AC518" t="str">
            <v>-</v>
          </cell>
          <cell r="AD518" t="str">
            <v>-</v>
          </cell>
          <cell r="AE518" t="str">
            <v>-</v>
          </cell>
          <cell r="AF518" t="str">
            <v>-</v>
          </cell>
          <cell r="AH518" t="str">
            <v>No</v>
          </cell>
          <cell r="AV518" t="str">
            <v xml:space="preserve">Yes </v>
          </cell>
          <cell r="AW518" t="str">
            <v>-</v>
          </cell>
          <cell r="AX518" t="str">
            <v>-</v>
          </cell>
          <cell r="AY518" t="str">
            <v>-</v>
          </cell>
          <cell r="AZ518" t="str">
            <v>-</v>
          </cell>
          <cell r="BA518" t="str">
            <v>-</v>
          </cell>
          <cell r="BB518" t="str">
            <v>-</v>
          </cell>
          <cell r="BC518" t="str">
            <v>-</v>
          </cell>
          <cell r="BD518" t="str">
            <v>-</v>
          </cell>
          <cell r="BE518" t="str">
            <v>-</v>
          </cell>
          <cell r="BF518" t="str">
            <v>-</v>
          </cell>
          <cell r="BG518" t="str">
            <v>-</v>
          </cell>
          <cell r="BH518" t="str">
            <v>-</v>
          </cell>
          <cell r="BI518" t="str">
            <v>-</v>
          </cell>
          <cell r="BK518" t="str">
            <v>-</v>
          </cell>
          <cell r="BL518" t="str">
            <v>-</v>
          </cell>
          <cell r="BM518" t="str">
            <v>-</v>
          </cell>
          <cell r="BN518" t="str">
            <v>-</v>
          </cell>
          <cell r="BO518" t="str">
            <v>-</v>
          </cell>
          <cell r="BP518" t="str">
            <v>-</v>
          </cell>
          <cell r="BQ518" t="str">
            <v>-</v>
          </cell>
          <cell r="BR518" t="str">
            <v>-</v>
          </cell>
          <cell r="BS518" t="str">
            <v>-</v>
          </cell>
          <cell r="BT518" t="str">
            <v>-</v>
          </cell>
          <cell r="BU518" t="str">
            <v>-</v>
          </cell>
          <cell r="BV518" t="str">
            <v>-</v>
          </cell>
          <cell r="BW518" t="str">
            <v>-</v>
          </cell>
          <cell r="BX518" t="str">
            <v>-</v>
          </cell>
          <cell r="BY518" t="str">
            <v>-</v>
          </cell>
          <cell r="BZ518" t="str">
            <v>-</v>
          </cell>
          <cell r="CA518" t="str">
            <v>-</v>
          </cell>
          <cell r="CB518" t="str">
            <v>-</v>
          </cell>
          <cell r="CC518" t="str">
            <v>-</v>
          </cell>
          <cell r="CD518" t="str">
            <v>-</v>
          </cell>
          <cell r="CE518" t="str">
            <v>-</v>
          </cell>
          <cell r="CF518" t="str">
            <v>-</v>
          </cell>
          <cell r="CG518" t="str">
            <v>-</v>
          </cell>
          <cell r="CH518" t="str">
            <v>-</v>
          </cell>
          <cell r="CI518" t="str">
            <v>-</v>
          </cell>
          <cell r="CJ518" t="str">
            <v>-</v>
          </cell>
          <cell r="CK518" t="str">
            <v>-</v>
          </cell>
          <cell r="CL518" t="str">
            <v>-</v>
          </cell>
          <cell r="CM518" t="str">
            <v>-</v>
          </cell>
          <cell r="CN518" t="str">
            <v>-</v>
          </cell>
          <cell r="CO518" t="str">
            <v>-</v>
          </cell>
          <cell r="CP518" t="str">
            <v>-</v>
          </cell>
          <cell r="DW518" t="str">
            <v>-</v>
          </cell>
          <cell r="DX518" t="str">
            <v>Yes</v>
          </cell>
          <cell r="DY518" t="str">
            <v>No</v>
          </cell>
          <cell r="DZ518" t="str">
            <v>-</v>
          </cell>
          <cell r="EA518" t="str">
            <v>-</v>
          </cell>
          <cell r="EB518" t="str">
            <v>-</v>
          </cell>
          <cell r="EC518" t="str">
            <v>-</v>
          </cell>
          <cell r="ED518" t="str">
            <v>Yes</v>
          </cell>
          <cell r="EE518" t="str">
            <v>-</v>
          </cell>
          <cell r="EF518" t="str">
            <v>-</v>
          </cell>
          <cell r="EG518" t="str">
            <v>-</v>
          </cell>
          <cell r="EH518" t="str">
            <v>-</v>
          </cell>
          <cell r="EI518" t="str">
            <v>-</v>
          </cell>
          <cell r="EJ518" t="str">
            <v>-</v>
          </cell>
        </row>
        <row r="519">
          <cell r="B519">
            <v>0</v>
          </cell>
          <cell r="C519">
            <v>0</v>
          </cell>
          <cell r="D519">
            <v>15</v>
          </cell>
          <cell r="E519">
            <v>0</v>
          </cell>
          <cell r="F519">
            <v>275</v>
          </cell>
          <cell r="G519">
            <v>0</v>
          </cell>
          <cell r="H519">
            <v>12.6</v>
          </cell>
          <cell r="I519">
            <v>10</v>
          </cell>
          <cell r="J519">
            <v>3.3</v>
          </cell>
          <cell r="K519">
            <v>0</v>
          </cell>
          <cell r="L519">
            <v>0</v>
          </cell>
          <cell r="M519">
            <v>0</v>
          </cell>
          <cell r="N519">
            <v>0</v>
          </cell>
          <cell r="O519">
            <v>7.3</v>
          </cell>
          <cell r="P519">
            <v>0</v>
          </cell>
          <cell r="Q519">
            <v>508.9</v>
          </cell>
          <cell r="R519">
            <v>33.299999999999997</v>
          </cell>
          <cell r="S519">
            <v>73.099999999999994</v>
          </cell>
          <cell r="T519">
            <v>0</v>
          </cell>
          <cell r="U519">
            <v>0</v>
          </cell>
          <cell r="V519">
            <v>0</v>
          </cell>
          <cell r="W519">
            <v>0</v>
          </cell>
          <cell r="X519">
            <v>0</v>
          </cell>
          <cell r="Y519">
            <v>104.711</v>
          </cell>
          <cell r="Z519">
            <v>0</v>
          </cell>
          <cell r="AA519">
            <v>12.2</v>
          </cell>
          <cell r="AB519">
            <v>0</v>
          </cell>
          <cell r="AC519">
            <v>0</v>
          </cell>
          <cell r="AD519">
            <v>1154.9880389683799</v>
          </cell>
          <cell r="AE519">
            <v>0</v>
          </cell>
          <cell r="AF519">
            <v>224.4</v>
          </cell>
          <cell r="AG519">
            <v>60.5</v>
          </cell>
          <cell r="AH519">
            <v>0.6</v>
          </cell>
          <cell r="AI519">
            <v>0</v>
          </cell>
          <cell r="AJ519">
            <v>6859.95</v>
          </cell>
          <cell r="AM519">
            <v>0</v>
          </cell>
          <cell r="AN519">
            <v>0</v>
          </cell>
          <cell r="AO519">
            <v>28.5</v>
          </cell>
          <cell r="AV519">
            <v>36.47</v>
          </cell>
          <cell r="AW519">
            <v>0</v>
          </cell>
          <cell r="AX519">
            <v>0.09</v>
          </cell>
          <cell r="AY519">
            <v>0</v>
          </cell>
          <cell r="AZ519">
            <v>1022.92</v>
          </cell>
          <cell r="BA519">
            <v>0</v>
          </cell>
          <cell r="BB519">
            <v>11.470057444045301</v>
          </cell>
          <cell r="BC519">
            <v>10.820198287033699</v>
          </cell>
          <cell r="BD519">
            <v>0</v>
          </cell>
          <cell r="BE519">
            <v>0</v>
          </cell>
          <cell r="BF519">
            <v>0</v>
          </cell>
          <cell r="BG519">
            <v>6.2</v>
          </cell>
          <cell r="BH519">
            <v>61.536223817652797</v>
          </cell>
          <cell r="BI519">
            <v>33.796556144980102</v>
          </cell>
          <cell r="BK519">
            <v>1.19</v>
          </cell>
          <cell r="BL519">
            <v>0</v>
          </cell>
          <cell r="BM519">
            <v>1.07</v>
          </cell>
          <cell r="BN519">
            <v>20.3</v>
          </cell>
          <cell r="BO519">
            <v>0</v>
          </cell>
          <cell r="BP519">
            <v>0</v>
          </cell>
          <cell r="BQ519">
            <v>417.8</v>
          </cell>
          <cell r="BR519">
            <v>89.33</v>
          </cell>
          <cell r="BS519">
            <v>0.5</v>
          </cell>
          <cell r="BT519">
            <v>5.2</v>
          </cell>
          <cell r="BU519">
            <v>8.4</v>
          </cell>
          <cell r="BV519">
            <v>0</v>
          </cell>
          <cell r="BW519">
            <v>145.21</v>
          </cell>
          <cell r="BX519">
            <v>262.02999999999997</v>
          </cell>
          <cell r="BY519">
            <v>32.200000000000003</v>
          </cell>
          <cell r="BZ519">
            <v>0</v>
          </cell>
          <cell r="CA519">
            <v>8.1999999999999993</v>
          </cell>
          <cell r="CB519">
            <v>54.4</v>
          </cell>
          <cell r="CC519">
            <v>0</v>
          </cell>
          <cell r="CD519">
            <v>28</v>
          </cell>
          <cell r="CE519">
            <v>10.87</v>
          </cell>
          <cell r="CF519">
            <v>3.5179999999999998</v>
          </cell>
          <cell r="CG519">
            <v>356.4</v>
          </cell>
          <cell r="CH519">
            <v>0</v>
          </cell>
          <cell r="CI519">
            <v>15.6</v>
          </cell>
          <cell r="CJ519">
            <v>14.3</v>
          </cell>
          <cell r="CK519">
            <v>44.8</v>
          </cell>
          <cell r="CL519">
            <v>0</v>
          </cell>
          <cell r="CM519">
            <v>24.7</v>
          </cell>
          <cell r="CN519">
            <v>124.2</v>
          </cell>
          <cell r="CO519">
            <v>7.55</v>
          </cell>
          <cell r="CP519">
            <v>16.600000000000001</v>
          </cell>
          <cell r="CQ519">
            <v>2127.7690000000002</v>
          </cell>
          <cell r="CR519">
            <v>535.99</v>
          </cell>
          <cell r="CS519">
            <v>983.81600000000003</v>
          </cell>
          <cell r="CT519">
            <v>308.61599999999999</v>
          </cell>
          <cell r="CU519">
            <v>0</v>
          </cell>
          <cell r="CV519">
            <v>189.76400000000001</v>
          </cell>
          <cell r="CW519">
            <v>49.8</v>
          </cell>
          <cell r="CX519">
            <v>7101.0079999999998</v>
          </cell>
          <cell r="CY519">
            <v>0</v>
          </cell>
          <cell r="CZ519">
            <v>1946.422</v>
          </cell>
          <cell r="DA519">
            <v>14.829000000000001</v>
          </cell>
          <cell r="DB519">
            <v>754.06499999999994</v>
          </cell>
          <cell r="DC519">
            <v>0</v>
          </cell>
          <cell r="DD519">
            <v>6.8929999999999998</v>
          </cell>
          <cell r="DE519">
            <v>0</v>
          </cell>
          <cell r="DF519">
            <v>34.893000000000001</v>
          </cell>
          <cell r="DG519">
            <v>2880.8040000000001</v>
          </cell>
          <cell r="DH519">
            <v>78.97</v>
          </cell>
          <cell r="DI519">
            <v>404.92</v>
          </cell>
          <cell r="DJ519">
            <v>52.03</v>
          </cell>
          <cell r="DK519">
            <v>0</v>
          </cell>
          <cell r="DL519">
            <v>38</v>
          </cell>
          <cell r="DM519">
            <v>5188.6959999999999</v>
          </cell>
          <cell r="DN519">
            <v>0</v>
          </cell>
          <cell r="DO519">
            <v>1.879</v>
          </cell>
          <cell r="DP519">
            <v>5316.5189999999993</v>
          </cell>
          <cell r="DQ519">
            <v>86.917000000000002</v>
          </cell>
          <cell r="DR519">
            <v>2525.884</v>
          </cell>
          <cell r="DS519">
            <v>0</v>
          </cell>
          <cell r="DT519">
            <v>472.24299999999999</v>
          </cell>
          <cell r="DU519">
            <v>910.12899999999991</v>
          </cell>
          <cell r="DV519">
            <v>1523.5939999999998</v>
          </cell>
          <cell r="DW519">
            <v>115</v>
          </cell>
          <cell r="DX519">
            <v>50.45</v>
          </cell>
          <cell r="DY519">
            <v>42.1</v>
          </cell>
          <cell r="DZ519">
            <v>0</v>
          </cell>
          <cell r="EA519">
            <v>0</v>
          </cell>
          <cell r="EB519">
            <v>4.54</v>
          </cell>
          <cell r="EC519">
            <v>35.31</v>
          </cell>
          <cell r="ED519">
            <v>2.0948865736758102</v>
          </cell>
          <cell r="EE519">
            <v>0</v>
          </cell>
          <cell r="EF519">
            <v>0</v>
          </cell>
          <cell r="EG519">
            <v>0</v>
          </cell>
          <cell r="EH519">
            <v>30.06</v>
          </cell>
          <cell r="EI519">
            <v>0</v>
          </cell>
          <cell r="EJ519">
            <v>0</v>
          </cell>
        </row>
        <row r="520">
          <cell r="B520">
            <v>0</v>
          </cell>
          <cell r="C520">
            <v>0</v>
          </cell>
          <cell r="D520">
            <v>0</v>
          </cell>
          <cell r="E520">
            <v>0</v>
          </cell>
          <cell r="F520">
            <v>0</v>
          </cell>
          <cell r="G520">
            <v>0</v>
          </cell>
          <cell r="H520">
            <v>0</v>
          </cell>
          <cell r="I520">
            <v>0</v>
          </cell>
          <cell r="J520">
            <v>0</v>
          </cell>
          <cell r="K520">
            <v>0</v>
          </cell>
          <cell r="L520">
            <v>0</v>
          </cell>
          <cell r="M520">
            <v>0</v>
          </cell>
          <cell r="N520">
            <v>0</v>
          </cell>
          <cell r="O520">
            <v>0</v>
          </cell>
          <cell r="P520">
            <v>0</v>
          </cell>
          <cell r="Q520">
            <v>0</v>
          </cell>
          <cell r="R520">
            <v>0</v>
          </cell>
          <cell r="S520">
            <v>0</v>
          </cell>
          <cell r="T520">
            <v>0</v>
          </cell>
          <cell r="U520">
            <v>0</v>
          </cell>
          <cell r="V520">
            <v>1102</v>
          </cell>
          <cell r="W520">
            <v>0</v>
          </cell>
          <cell r="X520">
            <v>0</v>
          </cell>
          <cell r="Y520">
            <v>0</v>
          </cell>
          <cell r="Z520">
            <v>0</v>
          </cell>
          <cell r="AA520">
            <v>0</v>
          </cell>
          <cell r="AB520">
            <v>0</v>
          </cell>
          <cell r="AC520">
            <v>0</v>
          </cell>
          <cell r="AD520">
            <v>0</v>
          </cell>
          <cell r="AE520">
            <v>0</v>
          </cell>
          <cell r="AF520">
            <v>0</v>
          </cell>
          <cell r="AI520">
            <v>0</v>
          </cell>
          <cell r="AJ520">
            <v>0</v>
          </cell>
          <cell r="AM520">
            <v>1303</v>
          </cell>
          <cell r="AN520">
            <v>0</v>
          </cell>
          <cell r="AO520">
            <v>0</v>
          </cell>
          <cell r="AV520">
            <v>0</v>
          </cell>
          <cell r="AW520">
            <v>0</v>
          </cell>
          <cell r="AX520">
            <v>0</v>
          </cell>
          <cell r="AY520">
            <v>0</v>
          </cell>
          <cell r="AZ520">
            <v>0</v>
          </cell>
          <cell r="BA520">
            <v>0</v>
          </cell>
          <cell r="BB520">
            <v>0</v>
          </cell>
          <cell r="BC520">
            <v>81.624725534258005</v>
          </cell>
          <cell r="BD520">
            <v>0</v>
          </cell>
          <cell r="BE520">
            <v>0</v>
          </cell>
          <cell r="BF520">
            <v>0</v>
          </cell>
          <cell r="BG520">
            <v>0</v>
          </cell>
          <cell r="BH520">
            <v>0</v>
          </cell>
          <cell r="BI520">
            <v>0</v>
          </cell>
          <cell r="BK520">
            <v>0</v>
          </cell>
          <cell r="BL520">
            <v>0</v>
          </cell>
          <cell r="BM520">
            <v>0</v>
          </cell>
          <cell r="BN520">
            <v>0</v>
          </cell>
          <cell r="BO520">
            <v>0</v>
          </cell>
          <cell r="BP520">
            <v>0</v>
          </cell>
          <cell r="BQ520">
            <v>0</v>
          </cell>
          <cell r="BR520">
            <v>0</v>
          </cell>
          <cell r="BS520">
            <v>0</v>
          </cell>
          <cell r="BT520">
            <v>0</v>
          </cell>
          <cell r="BU520">
            <v>0</v>
          </cell>
          <cell r="BV520">
            <v>0</v>
          </cell>
          <cell r="BW520">
            <v>0</v>
          </cell>
          <cell r="BX520">
            <v>0</v>
          </cell>
          <cell r="BY520">
            <v>0</v>
          </cell>
          <cell r="BZ520">
            <v>0</v>
          </cell>
          <cell r="CA520">
            <v>0</v>
          </cell>
          <cell r="CB520">
            <v>0</v>
          </cell>
          <cell r="CC520">
            <v>0</v>
          </cell>
          <cell r="CD520">
            <v>217</v>
          </cell>
          <cell r="CE520">
            <v>0</v>
          </cell>
          <cell r="CF520">
            <v>0</v>
          </cell>
          <cell r="CG520">
            <v>0</v>
          </cell>
          <cell r="CH520">
            <v>0</v>
          </cell>
          <cell r="CI520">
            <v>0</v>
          </cell>
          <cell r="CJ520">
            <v>0</v>
          </cell>
          <cell r="CK520">
            <v>0</v>
          </cell>
          <cell r="CL520">
            <v>0</v>
          </cell>
          <cell r="CM520">
            <v>0</v>
          </cell>
          <cell r="CN520">
            <v>0</v>
          </cell>
          <cell r="CO520">
            <v>0</v>
          </cell>
          <cell r="CP520">
            <v>0</v>
          </cell>
          <cell r="CQ520">
            <v>0</v>
          </cell>
          <cell r="CR520">
            <v>0</v>
          </cell>
          <cell r="CS520">
            <v>0</v>
          </cell>
          <cell r="CT520">
            <v>0</v>
          </cell>
          <cell r="CU520">
            <v>0</v>
          </cell>
          <cell r="CV520">
            <v>0</v>
          </cell>
          <cell r="CW520">
            <v>0</v>
          </cell>
          <cell r="CX520">
            <v>0</v>
          </cell>
          <cell r="CY520">
            <v>0</v>
          </cell>
          <cell r="CZ520">
            <v>0</v>
          </cell>
          <cell r="DA520">
            <v>0</v>
          </cell>
          <cell r="DB520">
            <v>0</v>
          </cell>
          <cell r="DC520">
            <v>0</v>
          </cell>
          <cell r="DD520">
            <v>0</v>
          </cell>
          <cell r="DE520">
            <v>0</v>
          </cell>
          <cell r="DF520">
            <v>0</v>
          </cell>
          <cell r="DG520">
            <v>0</v>
          </cell>
          <cell r="DH520">
            <v>0</v>
          </cell>
          <cell r="DI520">
            <v>0</v>
          </cell>
          <cell r="DJ520">
            <v>0</v>
          </cell>
          <cell r="DK520">
            <v>0</v>
          </cell>
          <cell r="DL520">
            <v>0</v>
          </cell>
          <cell r="DM520">
            <v>0</v>
          </cell>
          <cell r="DN520">
            <v>0</v>
          </cell>
          <cell r="DO520">
            <v>0</v>
          </cell>
          <cell r="DP520">
            <v>0</v>
          </cell>
          <cell r="DQ520">
            <v>0</v>
          </cell>
          <cell r="DR520">
            <v>0</v>
          </cell>
          <cell r="DS520">
            <v>0</v>
          </cell>
          <cell r="DT520">
            <v>0</v>
          </cell>
          <cell r="DU520">
            <v>0</v>
          </cell>
          <cell r="DV520">
            <v>0</v>
          </cell>
          <cell r="DW520">
            <v>0</v>
          </cell>
          <cell r="DX520">
            <v>0</v>
          </cell>
          <cell r="DY520">
            <v>0</v>
          </cell>
          <cell r="DZ520">
            <v>0</v>
          </cell>
          <cell r="EA520">
            <v>0</v>
          </cell>
          <cell r="EB520">
            <v>0</v>
          </cell>
          <cell r="EC520">
            <v>0</v>
          </cell>
          <cell r="ED520">
            <v>0</v>
          </cell>
          <cell r="EE520">
            <v>0</v>
          </cell>
          <cell r="EF520">
            <v>0</v>
          </cell>
          <cell r="EG520">
            <v>0</v>
          </cell>
          <cell r="EH520">
            <v>0</v>
          </cell>
          <cell r="EI520">
            <v>0</v>
          </cell>
          <cell r="EJ520">
            <v>0</v>
          </cell>
        </row>
        <row r="521">
          <cell r="B521">
            <v>0</v>
          </cell>
          <cell r="C521">
            <v>0</v>
          </cell>
          <cell r="D521">
            <v>7</v>
          </cell>
          <cell r="E521">
            <v>0</v>
          </cell>
          <cell r="F521">
            <v>0</v>
          </cell>
          <cell r="G521">
            <v>0</v>
          </cell>
          <cell r="H521">
            <v>0</v>
          </cell>
          <cell r="I521">
            <v>0</v>
          </cell>
          <cell r="J521">
            <v>0</v>
          </cell>
          <cell r="K521">
            <v>0</v>
          </cell>
          <cell r="L521">
            <v>0</v>
          </cell>
          <cell r="M521">
            <v>0</v>
          </cell>
          <cell r="N521">
            <v>0</v>
          </cell>
          <cell r="O521">
            <v>0</v>
          </cell>
          <cell r="P521">
            <v>0</v>
          </cell>
          <cell r="Q521">
            <v>0</v>
          </cell>
          <cell r="R521">
            <v>0</v>
          </cell>
          <cell r="S521">
            <v>0</v>
          </cell>
          <cell r="T521">
            <v>0</v>
          </cell>
          <cell r="U521">
            <v>0</v>
          </cell>
          <cell r="V521">
            <v>0</v>
          </cell>
          <cell r="W521">
            <v>1087</v>
          </cell>
          <cell r="X521">
            <v>0</v>
          </cell>
          <cell r="Y521">
            <v>0</v>
          </cell>
          <cell r="Z521">
            <v>0</v>
          </cell>
          <cell r="AA521">
            <v>0</v>
          </cell>
          <cell r="AB521">
            <v>0</v>
          </cell>
          <cell r="AC521">
            <v>0</v>
          </cell>
          <cell r="AD521">
            <v>0</v>
          </cell>
          <cell r="AE521">
            <v>0</v>
          </cell>
          <cell r="AF521">
            <v>0</v>
          </cell>
          <cell r="AI521">
            <v>0</v>
          </cell>
          <cell r="AJ521">
            <v>0</v>
          </cell>
          <cell r="AM521">
            <v>0</v>
          </cell>
          <cell r="AN521">
            <v>0</v>
          </cell>
          <cell r="AO521">
            <v>0</v>
          </cell>
          <cell r="AV521">
            <v>0</v>
          </cell>
          <cell r="AW521">
            <v>0</v>
          </cell>
          <cell r="AX521">
            <v>0</v>
          </cell>
          <cell r="AY521">
            <v>0</v>
          </cell>
          <cell r="AZ521">
            <v>0</v>
          </cell>
          <cell r="BA521">
            <v>0</v>
          </cell>
          <cell r="BB521">
            <v>0</v>
          </cell>
          <cell r="BC521">
            <v>0</v>
          </cell>
          <cell r="BD521">
            <v>0</v>
          </cell>
          <cell r="BE521">
            <v>0</v>
          </cell>
          <cell r="BF521">
            <v>0</v>
          </cell>
          <cell r="BG521">
            <v>0</v>
          </cell>
          <cell r="BH521">
            <v>0</v>
          </cell>
          <cell r="BI521">
            <v>0</v>
          </cell>
          <cell r="BK521">
            <v>0</v>
          </cell>
          <cell r="BL521">
            <v>0</v>
          </cell>
          <cell r="BM521">
            <v>0</v>
          </cell>
          <cell r="BN521">
            <v>0</v>
          </cell>
          <cell r="BO521">
            <v>0</v>
          </cell>
          <cell r="BP521">
            <v>0</v>
          </cell>
          <cell r="BQ521">
            <v>0</v>
          </cell>
          <cell r="BR521">
            <v>0</v>
          </cell>
          <cell r="BS521">
            <v>0</v>
          </cell>
          <cell r="BT521">
            <v>0</v>
          </cell>
          <cell r="BU521">
            <v>0</v>
          </cell>
          <cell r="BV521">
            <v>0</v>
          </cell>
          <cell r="BW521">
            <v>0</v>
          </cell>
          <cell r="BX521">
            <v>0</v>
          </cell>
          <cell r="BY521">
            <v>0</v>
          </cell>
          <cell r="BZ521">
            <v>0</v>
          </cell>
          <cell r="CA521">
            <v>0</v>
          </cell>
          <cell r="CB521">
            <v>0</v>
          </cell>
          <cell r="CC521">
            <v>0</v>
          </cell>
          <cell r="CD521">
            <v>219</v>
          </cell>
          <cell r="CE521">
            <v>0</v>
          </cell>
          <cell r="CF521">
            <v>0</v>
          </cell>
          <cell r="CG521">
            <v>0</v>
          </cell>
          <cell r="CH521">
            <v>0</v>
          </cell>
          <cell r="CI521">
            <v>0</v>
          </cell>
          <cell r="CJ521">
            <v>0</v>
          </cell>
          <cell r="CK521">
            <v>0</v>
          </cell>
          <cell r="CL521">
            <v>0</v>
          </cell>
          <cell r="CM521">
            <v>0</v>
          </cell>
          <cell r="CN521">
            <v>0</v>
          </cell>
          <cell r="CO521">
            <v>0</v>
          </cell>
          <cell r="CP521">
            <v>0</v>
          </cell>
          <cell r="CQ521">
            <v>0</v>
          </cell>
          <cell r="CR521">
            <v>0</v>
          </cell>
          <cell r="CS521">
            <v>0</v>
          </cell>
          <cell r="CT521">
            <v>0</v>
          </cell>
          <cell r="CU521">
            <v>0</v>
          </cell>
          <cell r="CV521">
            <v>0</v>
          </cell>
          <cell r="CW521">
            <v>0</v>
          </cell>
          <cell r="CX521">
            <v>0</v>
          </cell>
          <cell r="CY521">
            <v>0</v>
          </cell>
          <cell r="CZ521">
            <v>0</v>
          </cell>
          <cell r="DA521">
            <v>0</v>
          </cell>
          <cell r="DB521">
            <v>0</v>
          </cell>
          <cell r="DC521">
            <v>0</v>
          </cell>
          <cell r="DD521">
            <v>0</v>
          </cell>
          <cell r="DE521">
            <v>0</v>
          </cell>
          <cell r="DF521">
            <v>0</v>
          </cell>
          <cell r="DG521">
            <v>0</v>
          </cell>
          <cell r="DH521">
            <v>0</v>
          </cell>
          <cell r="DI521">
            <v>0</v>
          </cell>
          <cell r="DJ521">
            <v>0</v>
          </cell>
          <cell r="DK521">
            <v>0</v>
          </cell>
          <cell r="DL521">
            <v>0</v>
          </cell>
          <cell r="DM521">
            <v>0</v>
          </cell>
          <cell r="DN521">
            <v>0</v>
          </cell>
          <cell r="DO521">
            <v>0</v>
          </cell>
          <cell r="DP521">
            <v>0</v>
          </cell>
          <cell r="DQ521">
            <v>0</v>
          </cell>
          <cell r="DR521">
            <v>0</v>
          </cell>
          <cell r="DS521">
            <v>0</v>
          </cell>
          <cell r="DT521">
            <v>0</v>
          </cell>
          <cell r="DU521">
            <v>0</v>
          </cell>
          <cell r="DV521">
            <v>0</v>
          </cell>
          <cell r="DW521">
            <v>0</v>
          </cell>
          <cell r="DX521">
            <v>0</v>
          </cell>
          <cell r="DY521">
            <v>0</v>
          </cell>
          <cell r="DZ521">
            <v>0</v>
          </cell>
          <cell r="EA521">
            <v>0</v>
          </cell>
          <cell r="EB521">
            <v>0</v>
          </cell>
          <cell r="EC521">
            <v>0</v>
          </cell>
          <cell r="ED521">
            <v>0</v>
          </cell>
          <cell r="EE521">
            <v>0</v>
          </cell>
          <cell r="EF521">
            <v>0</v>
          </cell>
          <cell r="EG521">
            <v>0</v>
          </cell>
          <cell r="EH521">
            <v>0</v>
          </cell>
          <cell r="EI521">
            <v>0</v>
          </cell>
          <cell r="EJ521">
            <v>0</v>
          </cell>
        </row>
        <row r="522">
          <cell r="B522">
            <v>0</v>
          </cell>
          <cell r="C522">
            <v>0</v>
          </cell>
          <cell r="D522">
            <v>22</v>
          </cell>
          <cell r="E522">
            <v>0</v>
          </cell>
          <cell r="F522">
            <v>275</v>
          </cell>
          <cell r="G522">
            <v>0</v>
          </cell>
          <cell r="H522">
            <v>12.6</v>
          </cell>
          <cell r="I522">
            <v>10</v>
          </cell>
          <cell r="J522">
            <v>3.3</v>
          </cell>
          <cell r="K522">
            <v>0</v>
          </cell>
          <cell r="L522">
            <v>0</v>
          </cell>
          <cell r="M522">
            <v>0</v>
          </cell>
          <cell r="N522">
            <v>0</v>
          </cell>
          <cell r="O522">
            <v>7.3</v>
          </cell>
          <cell r="P522">
            <v>0</v>
          </cell>
          <cell r="Q522">
            <v>508.9</v>
          </cell>
          <cell r="R522">
            <v>33.299999999999997</v>
          </cell>
          <cell r="S522">
            <v>73.099999999999994</v>
          </cell>
          <cell r="T522">
            <v>0</v>
          </cell>
          <cell r="U522">
            <v>0</v>
          </cell>
          <cell r="V522">
            <v>1102</v>
          </cell>
          <cell r="W522">
            <v>1087</v>
          </cell>
          <cell r="X522">
            <v>0</v>
          </cell>
          <cell r="Y522">
            <v>104.711</v>
          </cell>
          <cell r="Z522">
            <v>0</v>
          </cell>
          <cell r="AA522">
            <v>12.2</v>
          </cell>
          <cell r="AB522">
            <v>0</v>
          </cell>
          <cell r="AC522">
            <v>0</v>
          </cell>
          <cell r="AD522">
            <v>1154.9880389683799</v>
          </cell>
          <cell r="AE522">
            <v>0</v>
          </cell>
          <cell r="AF522">
            <v>224.4</v>
          </cell>
          <cell r="AH522">
            <v>0.6</v>
          </cell>
          <cell r="AI522">
            <v>0</v>
          </cell>
          <cell r="AJ522">
            <v>6859.95</v>
          </cell>
          <cell r="AK522">
            <v>0</v>
          </cell>
          <cell r="AL522">
            <v>0</v>
          </cell>
          <cell r="AM522">
            <v>1303</v>
          </cell>
          <cell r="AN522">
            <v>0</v>
          </cell>
          <cell r="AO522">
            <v>28.5</v>
          </cell>
          <cell r="AP522">
            <v>0</v>
          </cell>
          <cell r="AQ522">
            <v>0</v>
          </cell>
          <cell r="AR522">
            <v>0</v>
          </cell>
          <cell r="AS522">
            <v>0</v>
          </cell>
          <cell r="AT522">
            <v>0</v>
          </cell>
          <cell r="AU522">
            <v>0</v>
          </cell>
          <cell r="AV522">
            <v>36.47</v>
          </cell>
          <cell r="AW522">
            <v>0</v>
          </cell>
          <cell r="AX522">
            <v>0.09</v>
          </cell>
          <cell r="AY522">
            <v>0</v>
          </cell>
          <cell r="AZ522">
            <v>1022.92</v>
          </cell>
          <cell r="BA522">
            <v>0</v>
          </cell>
          <cell r="BB522">
            <v>11.470057444045301</v>
          </cell>
          <cell r="BC522">
            <v>92.444923821291795</v>
          </cell>
          <cell r="BD522">
            <v>0</v>
          </cell>
          <cell r="BE522">
            <v>0</v>
          </cell>
          <cell r="BF522">
            <v>0</v>
          </cell>
          <cell r="BG522">
            <v>6.2</v>
          </cell>
          <cell r="BH522">
            <v>61.536223817652797</v>
          </cell>
          <cell r="BI522">
            <v>33.796556144980102</v>
          </cell>
          <cell r="BK522">
            <v>1.19</v>
          </cell>
          <cell r="BL522">
            <v>0</v>
          </cell>
          <cell r="BM522">
            <v>1.07</v>
          </cell>
          <cell r="BN522">
            <v>20.3</v>
          </cell>
          <cell r="BO522">
            <v>0</v>
          </cell>
          <cell r="BP522">
            <v>0</v>
          </cell>
          <cell r="BQ522">
            <v>417.8</v>
          </cell>
          <cell r="BR522">
            <v>89.33</v>
          </cell>
          <cell r="BS522">
            <v>0.5</v>
          </cell>
          <cell r="BT522">
            <v>5.2</v>
          </cell>
          <cell r="BU522">
            <v>8.4</v>
          </cell>
          <cell r="BV522">
            <v>0</v>
          </cell>
          <cell r="BW522">
            <v>145.21</v>
          </cell>
          <cell r="BX522">
            <v>262.02999999999997</v>
          </cell>
          <cell r="BY522">
            <v>32.200000000000003</v>
          </cell>
          <cell r="BZ522">
            <v>0</v>
          </cell>
          <cell r="CA522">
            <v>8.1999999999999993</v>
          </cell>
          <cell r="CB522">
            <v>54.4</v>
          </cell>
          <cell r="CC522">
            <v>0</v>
          </cell>
          <cell r="CD522">
            <v>464</v>
          </cell>
          <cell r="CE522">
            <v>10.87</v>
          </cell>
          <cell r="CF522">
            <v>3.5179999999999998</v>
          </cell>
          <cell r="CG522">
            <v>356.4</v>
          </cell>
          <cell r="CH522">
            <v>0</v>
          </cell>
          <cell r="CI522">
            <v>15.6</v>
          </cell>
          <cell r="CJ522">
            <v>14.3</v>
          </cell>
          <cell r="CK522">
            <v>44.8</v>
          </cell>
          <cell r="CL522">
            <v>0</v>
          </cell>
          <cell r="CM522">
            <v>24.7</v>
          </cell>
          <cell r="CN522">
            <v>124.2</v>
          </cell>
          <cell r="CO522">
            <v>7.55</v>
          </cell>
          <cell r="CP522">
            <v>16.600000000000001</v>
          </cell>
          <cell r="CQ522">
            <v>2127.7690000000002</v>
          </cell>
          <cell r="CR522">
            <v>535.99</v>
          </cell>
          <cell r="CS522">
            <v>983.81600000000003</v>
          </cell>
          <cell r="CT522">
            <v>308.61599999999999</v>
          </cell>
          <cell r="CU522">
            <v>0</v>
          </cell>
          <cell r="CV522">
            <v>189.76400000000001</v>
          </cell>
          <cell r="CW522">
            <v>49.8</v>
          </cell>
          <cell r="CX522">
            <v>7101.0079999999998</v>
          </cell>
          <cell r="CY522">
            <v>0</v>
          </cell>
          <cell r="CZ522">
            <v>1946.422</v>
          </cell>
          <cell r="DA522">
            <v>14.829000000000001</v>
          </cell>
          <cell r="DB522">
            <v>754.06499999999994</v>
          </cell>
          <cell r="DC522">
            <v>0</v>
          </cell>
          <cell r="DD522">
            <v>6.8929999999999998</v>
          </cell>
          <cell r="DE522">
            <v>0</v>
          </cell>
          <cell r="DF522">
            <v>34.893000000000001</v>
          </cell>
          <cell r="DG522">
            <v>2880.8040000000001</v>
          </cell>
          <cell r="DH522">
            <v>78.97</v>
          </cell>
          <cell r="DI522">
            <v>404.92</v>
          </cell>
          <cell r="DJ522">
            <v>52.03</v>
          </cell>
          <cell r="DK522">
            <v>0</v>
          </cell>
          <cell r="DL522">
            <v>38</v>
          </cell>
          <cell r="DM522">
            <v>5188.6959999999999</v>
          </cell>
          <cell r="DN522">
            <v>0</v>
          </cell>
          <cell r="DO522">
            <v>1.879</v>
          </cell>
          <cell r="DP522">
            <v>5316.5189999999993</v>
          </cell>
          <cell r="DQ522">
            <v>86.917000000000002</v>
          </cell>
          <cell r="DR522">
            <v>2525.884</v>
          </cell>
          <cell r="DS522">
            <v>0</v>
          </cell>
          <cell r="DT522">
            <v>472.24299999999999</v>
          </cell>
          <cell r="DU522">
            <v>910.12899999999991</v>
          </cell>
          <cell r="DV522">
            <v>1523.5939999999998</v>
          </cell>
          <cell r="DW522">
            <v>115</v>
          </cell>
          <cell r="DX522">
            <v>50.45</v>
          </cell>
          <cell r="DY522">
            <v>42.1</v>
          </cell>
          <cell r="DZ522">
            <v>0</v>
          </cell>
          <cell r="EA522">
            <v>0</v>
          </cell>
          <cell r="EB522">
            <v>4.54</v>
          </cell>
          <cell r="EC522">
            <v>35.31</v>
          </cell>
          <cell r="ED522">
            <v>2.0948865736758102</v>
          </cell>
          <cell r="EE522">
            <v>0</v>
          </cell>
          <cell r="EF522">
            <v>0</v>
          </cell>
          <cell r="EG522">
            <v>0</v>
          </cell>
          <cell r="EH522">
            <v>30.06</v>
          </cell>
          <cell r="EI522">
            <v>0</v>
          </cell>
          <cell r="EJ522">
            <v>0</v>
          </cell>
        </row>
        <row r="523">
          <cell r="B523">
            <v>0</v>
          </cell>
          <cell r="C523">
            <v>0</v>
          </cell>
          <cell r="D523">
            <v>17</v>
          </cell>
          <cell r="E523">
            <v>0</v>
          </cell>
          <cell r="F523">
            <v>275</v>
          </cell>
          <cell r="G523">
            <v>0</v>
          </cell>
          <cell r="H523">
            <v>5.97</v>
          </cell>
          <cell r="I523">
            <v>8.5</v>
          </cell>
          <cell r="J523">
            <v>3.3119999999999998</v>
          </cell>
          <cell r="K523">
            <v>0</v>
          </cell>
          <cell r="L523">
            <v>0</v>
          </cell>
          <cell r="M523">
            <v>0</v>
          </cell>
          <cell r="N523">
            <v>0</v>
          </cell>
          <cell r="O523">
            <v>4.3719999999999999</v>
          </cell>
          <cell r="P523">
            <v>0</v>
          </cell>
          <cell r="Q523">
            <v>507.8</v>
          </cell>
          <cell r="R523">
            <v>29.4</v>
          </cell>
          <cell r="S523">
            <v>73.099999999999994</v>
          </cell>
          <cell r="T523">
            <v>0</v>
          </cell>
          <cell r="U523">
            <v>0</v>
          </cell>
          <cell r="V523">
            <v>0</v>
          </cell>
          <cell r="W523">
            <v>0</v>
          </cell>
          <cell r="X523">
            <v>0</v>
          </cell>
          <cell r="Y523">
            <v>97.900999999999996</v>
          </cell>
          <cell r="Z523">
            <v>0</v>
          </cell>
          <cell r="AA523">
            <v>17.600000000000001</v>
          </cell>
          <cell r="AB523">
            <v>0</v>
          </cell>
          <cell r="AC523">
            <v>0</v>
          </cell>
          <cell r="AD523">
            <v>1151.9880389683799</v>
          </cell>
          <cell r="AE523">
            <v>0</v>
          </cell>
          <cell r="AF523">
            <v>236.4</v>
          </cell>
          <cell r="AG523">
            <v>68.8</v>
          </cell>
          <cell r="AH523">
            <v>1.36</v>
          </cell>
          <cell r="AI523">
            <v>0</v>
          </cell>
          <cell r="AJ523">
            <v>6544.28</v>
          </cell>
          <cell r="AM523">
            <v>0</v>
          </cell>
          <cell r="AN523">
            <v>0</v>
          </cell>
          <cell r="AO523">
            <v>28.5</v>
          </cell>
          <cell r="AV523">
            <v>36.47</v>
          </cell>
          <cell r="AW523">
            <v>0</v>
          </cell>
          <cell r="AX523">
            <v>0</v>
          </cell>
          <cell r="AY523">
            <v>0</v>
          </cell>
          <cell r="AZ523">
            <v>911.09</v>
          </cell>
          <cell r="BA523">
            <v>0</v>
          </cell>
          <cell r="BB523">
            <v>1.6780321564754099</v>
          </cell>
          <cell r="BC523">
            <v>6.2804679471676197</v>
          </cell>
          <cell r="BD523">
            <v>0</v>
          </cell>
          <cell r="BE523">
            <v>0</v>
          </cell>
          <cell r="BF523">
            <v>0</v>
          </cell>
          <cell r="BG523">
            <v>6.2</v>
          </cell>
          <cell r="BH523">
            <v>58.019976678938001</v>
          </cell>
          <cell r="BI523">
            <v>16.939941199034202</v>
          </cell>
          <cell r="BK523">
            <v>1.21</v>
          </cell>
          <cell r="BL523">
            <v>0</v>
          </cell>
          <cell r="BM523">
            <v>1.07</v>
          </cell>
          <cell r="BN523">
            <v>3.7930000000000001</v>
          </cell>
          <cell r="BO523">
            <v>0</v>
          </cell>
          <cell r="BP523">
            <v>0</v>
          </cell>
          <cell r="BQ523">
            <v>412.48</v>
          </cell>
          <cell r="BR523">
            <v>87.35</v>
          </cell>
          <cell r="BS523">
            <v>0</v>
          </cell>
          <cell r="BT523">
            <v>4.4000000000000004</v>
          </cell>
          <cell r="BU523">
            <v>6.38</v>
          </cell>
          <cell r="BV523">
            <v>0.02</v>
          </cell>
          <cell r="BW523">
            <v>145.12</v>
          </cell>
          <cell r="BX523">
            <v>282.17</v>
          </cell>
          <cell r="BY523">
            <v>32.200000000000003</v>
          </cell>
          <cell r="BZ523">
            <v>0</v>
          </cell>
          <cell r="CA523">
            <v>8.1999999999999993</v>
          </cell>
          <cell r="CB523">
            <v>54.4</v>
          </cell>
          <cell r="CC523">
            <v>0</v>
          </cell>
          <cell r="CD523">
            <v>2.5</v>
          </cell>
          <cell r="CE523">
            <v>2.76</v>
          </cell>
          <cell r="CF523">
            <v>3.097</v>
          </cell>
          <cell r="CG523">
            <v>343.7</v>
          </cell>
          <cell r="CH523">
            <v>0</v>
          </cell>
          <cell r="CI523">
            <v>13.7</v>
          </cell>
          <cell r="CJ523">
            <v>10.7</v>
          </cell>
          <cell r="CK523">
            <v>42.5</v>
          </cell>
          <cell r="CL523">
            <v>0</v>
          </cell>
          <cell r="CM523">
            <v>24.7</v>
          </cell>
          <cell r="CN523">
            <v>93</v>
          </cell>
          <cell r="CO523">
            <v>7.55</v>
          </cell>
          <cell r="CP523">
            <v>16.600000000000001</v>
          </cell>
          <cell r="CQ523">
            <v>1970.463</v>
          </cell>
          <cell r="CR523">
            <v>603.87300000000005</v>
          </cell>
          <cell r="CS523">
            <v>993.48299999999995</v>
          </cell>
          <cell r="CT523">
            <v>289.77100000000002</v>
          </cell>
          <cell r="CU523">
            <v>0</v>
          </cell>
          <cell r="CV523">
            <v>183.298</v>
          </cell>
          <cell r="CW523">
            <v>49.8</v>
          </cell>
          <cell r="CX523">
            <v>7136.893</v>
          </cell>
          <cell r="CY523">
            <v>0</v>
          </cell>
          <cell r="CZ523">
            <v>2085.5949999999998</v>
          </cell>
          <cell r="DA523">
            <v>8.6229999999999993</v>
          </cell>
          <cell r="DB523">
            <v>685.44799999999998</v>
          </cell>
          <cell r="DC523">
            <v>0</v>
          </cell>
          <cell r="DD523">
            <v>0</v>
          </cell>
          <cell r="DE523">
            <v>0</v>
          </cell>
          <cell r="DF523">
            <v>149.67000000000002</v>
          </cell>
          <cell r="DG523">
            <v>2965.71</v>
          </cell>
          <cell r="DH523">
            <v>48.862000000000002</v>
          </cell>
          <cell r="DI523">
            <v>385.71500000000003</v>
          </cell>
          <cell r="DJ523">
            <v>54.814999999999998</v>
          </cell>
          <cell r="DK523">
            <v>0</v>
          </cell>
          <cell r="DL523">
            <v>106.4</v>
          </cell>
          <cell r="DM523">
            <v>4289.2780000000002</v>
          </cell>
          <cell r="DN523">
            <v>0</v>
          </cell>
          <cell r="DO523">
            <v>0</v>
          </cell>
          <cell r="DP523">
            <v>5310.99</v>
          </cell>
          <cell r="DQ523">
            <v>85.888000000000005</v>
          </cell>
          <cell r="DR523">
            <v>2658.7510000000002</v>
          </cell>
          <cell r="DS523">
            <v>0</v>
          </cell>
          <cell r="DT523">
            <v>471.41800000000001</v>
          </cell>
          <cell r="DU523">
            <v>910.12899999999991</v>
          </cell>
          <cell r="DV523">
            <v>1534.99</v>
          </cell>
          <cell r="DW523">
            <v>96</v>
          </cell>
          <cell r="DX523">
            <v>44.887810999999999</v>
          </cell>
          <cell r="DY523">
            <v>33.96</v>
          </cell>
          <cell r="DZ523">
            <v>2.7416269999999998</v>
          </cell>
          <cell r="EA523">
            <v>0</v>
          </cell>
          <cell r="EB523">
            <v>1.2</v>
          </cell>
          <cell r="EC523">
            <v>35.51</v>
          </cell>
          <cell r="ED523">
            <v>2.0948865736758102</v>
          </cell>
          <cell r="EE523">
            <v>0</v>
          </cell>
          <cell r="EF523">
            <v>0</v>
          </cell>
          <cell r="EG523">
            <v>0</v>
          </cell>
          <cell r="EH523">
            <v>16.908000000000001</v>
          </cell>
          <cell r="EI523">
            <v>0</v>
          </cell>
          <cell r="EJ523">
            <v>2.0439484499999998</v>
          </cell>
        </row>
        <row r="524">
          <cell r="B524">
            <v>0</v>
          </cell>
          <cell r="C524">
            <v>0</v>
          </cell>
          <cell r="D524">
            <v>0</v>
          </cell>
          <cell r="E524">
            <v>0</v>
          </cell>
          <cell r="F524">
            <v>0</v>
          </cell>
          <cell r="G524">
            <v>0</v>
          </cell>
          <cell r="H524">
            <v>0</v>
          </cell>
          <cell r="I524">
            <v>0</v>
          </cell>
          <cell r="J524">
            <v>0</v>
          </cell>
          <cell r="K524">
            <v>0</v>
          </cell>
          <cell r="L524">
            <v>0</v>
          </cell>
          <cell r="M524">
            <v>0</v>
          </cell>
          <cell r="N524">
            <v>0</v>
          </cell>
          <cell r="O524">
            <v>0</v>
          </cell>
          <cell r="P524">
            <v>0</v>
          </cell>
          <cell r="Q524">
            <v>0</v>
          </cell>
          <cell r="R524">
            <v>0</v>
          </cell>
          <cell r="S524">
            <v>0</v>
          </cell>
          <cell r="T524">
            <v>0</v>
          </cell>
          <cell r="U524">
            <v>0</v>
          </cell>
          <cell r="V524">
            <v>939</v>
          </cell>
          <cell r="W524">
            <v>0</v>
          </cell>
          <cell r="X524">
            <v>0</v>
          </cell>
          <cell r="Y524">
            <v>0</v>
          </cell>
          <cell r="Z524">
            <v>0</v>
          </cell>
          <cell r="AA524">
            <v>0</v>
          </cell>
          <cell r="AB524">
            <v>0</v>
          </cell>
          <cell r="AC524">
            <v>0</v>
          </cell>
          <cell r="AD524">
            <v>0</v>
          </cell>
          <cell r="AE524">
            <v>0</v>
          </cell>
          <cell r="AF524">
            <v>0</v>
          </cell>
          <cell r="AI524">
            <v>0</v>
          </cell>
          <cell r="AJ524">
            <v>0</v>
          </cell>
          <cell r="AM524">
            <v>930.1</v>
          </cell>
          <cell r="AN524">
            <v>0</v>
          </cell>
          <cell r="AO524">
            <v>0</v>
          </cell>
          <cell r="AV524">
            <v>0</v>
          </cell>
          <cell r="AW524">
            <v>0</v>
          </cell>
          <cell r="AX524">
            <v>0</v>
          </cell>
          <cell r="AY524">
            <v>0</v>
          </cell>
          <cell r="AZ524">
            <v>0</v>
          </cell>
          <cell r="BA524">
            <v>0</v>
          </cell>
          <cell r="BB524">
            <v>0</v>
          </cell>
          <cell r="BC524">
            <v>80.565124326283197</v>
          </cell>
          <cell r="BD524">
            <v>0</v>
          </cell>
          <cell r="BE524">
            <v>0</v>
          </cell>
          <cell r="BF524">
            <v>0</v>
          </cell>
          <cell r="BG524">
            <v>0</v>
          </cell>
          <cell r="BH524">
            <v>0</v>
          </cell>
          <cell r="BI524">
            <v>0</v>
          </cell>
          <cell r="BK524">
            <v>0</v>
          </cell>
          <cell r="BL524">
            <v>0</v>
          </cell>
          <cell r="BM524">
            <v>0</v>
          </cell>
          <cell r="BN524">
            <v>0</v>
          </cell>
          <cell r="BO524">
            <v>0</v>
          </cell>
          <cell r="BP524">
            <v>0</v>
          </cell>
          <cell r="BQ524">
            <v>0</v>
          </cell>
          <cell r="BR524">
            <v>0</v>
          </cell>
          <cell r="BS524">
            <v>0</v>
          </cell>
          <cell r="BT524">
            <v>0</v>
          </cell>
          <cell r="BU524">
            <v>0</v>
          </cell>
          <cell r="BV524">
            <v>0</v>
          </cell>
          <cell r="BW524">
            <v>0</v>
          </cell>
          <cell r="BX524">
            <v>0</v>
          </cell>
          <cell r="BY524">
            <v>0</v>
          </cell>
          <cell r="BZ524">
            <v>0</v>
          </cell>
          <cell r="CA524">
            <v>0</v>
          </cell>
          <cell r="CB524">
            <v>0</v>
          </cell>
          <cell r="CC524">
            <v>0</v>
          </cell>
          <cell r="CD524">
            <v>217</v>
          </cell>
          <cell r="CE524">
            <v>0</v>
          </cell>
          <cell r="CF524">
            <v>0</v>
          </cell>
          <cell r="CG524">
            <v>0</v>
          </cell>
          <cell r="CH524">
            <v>0</v>
          </cell>
          <cell r="CI524">
            <v>0</v>
          </cell>
          <cell r="CJ524">
            <v>0</v>
          </cell>
          <cell r="CK524">
            <v>0</v>
          </cell>
          <cell r="CL524">
            <v>0</v>
          </cell>
          <cell r="CM524">
            <v>0</v>
          </cell>
          <cell r="CN524">
            <v>0</v>
          </cell>
          <cell r="CO524">
            <v>0</v>
          </cell>
          <cell r="CP524">
            <v>0</v>
          </cell>
          <cell r="CQ524">
            <v>0</v>
          </cell>
          <cell r="CR524">
            <v>0</v>
          </cell>
          <cell r="CS524">
            <v>0</v>
          </cell>
          <cell r="CT524">
            <v>0</v>
          </cell>
          <cell r="CU524">
            <v>0</v>
          </cell>
          <cell r="CV524">
            <v>0</v>
          </cell>
          <cell r="CW524">
            <v>0</v>
          </cell>
          <cell r="CX524">
            <v>0</v>
          </cell>
          <cell r="CY524">
            <v>0</v>
          </cell>
          <cell r="CZ524">
            <v>0</v>
          </cell>
          <cell r="DA524">
            <v>0</v>
          </cell>
          <cell r="DB524">
            <v>0</v>
          </cell>
          <cell r="DC524">
            <v>0</v>
          </cell>
          <cell r="DD524">
            <v>0</v>
          </cell>
          <cell r="DE524">
            <v>0</v>
          </cell>
          <cell r="DF524">
            <v>0</v>
          </cell>
          <cell r="DG524">
            <v>0</v>
          </cell>
          <cell r="DH524">
            <v>0</v>
          </cell>
          <cell r="DI524">
            <v>0</v>
          </cell>
          <cell r="DJ524">
            <v>0</v>
          </cell>
          <cell r="DK524">
            <v>0</v>
          </cell>
          <cell r="DL524">
            <v>0</v>
          </cell>
          <cell r="DM524">
            <v>0</v>
          </cell>
          <cell r="DN524">
            <v>0</v>
          </cell>
          <cell r="DO524">
            <v>0</v>
          </cell>
          <cell r="DP524">
            <v>0</v>
          </cell>
          <cell r="DQ524">
            <v>0</v>
          </cell>
          <cell r="DR524">
            <v>0</v>
          </cell>
          <cell r="DS524">
            <v>0</v>
          </cell>
          <cell r="DT524">
            <v>0</v>
          </cell>
          <cell r="DU524">
            <v>0</v>
          </cell>
          <cell r="DV524">
            <v>0</v>
          </cell>
          <cell r="DW524">
            <v>0</v>
          </cell>
          <cell r="DX524">
            <v>0</v>
          </cell>
          <cell r="DY524">
            <v>0</v>
          </cell>
          <cell r="DZ524">
            <v>0</v>
          </cell>
          <cell r="EA524">
            <v>0</v>
          </cell>
          <cell r="EB524">
            <v>0</v>
          </cell>
          <cell r="EC524">
            <v>0</v>
          </cell>
          <cell r="ED524">
            <v>0</v>
          </cell>
          <cell r="EE524">
            <v>0</v>
          </cell>
          <cell r="EF524">
            <v>0</v>
          </cell>
          <cell r="EG524">
            <v>0</v>
          </cell>
          <cell r="EH524">
            <v>0</v>
          </cell>
          <cell r="EI524">
            <v>0</v>
          </cell>
          <cell r="EJ524">
            <v>0</v>
          </cell>
        </row>
        <row r="525">
          <cell r="B525">
            <v>0</v>
          </cell>
          <cell r="C525">
            <v>0</v>
          </cell>
          <cell r="D525">
            <v>7</v>
          </cell>
          <cell r="E525">
            <v>0</v>
          </cell>
          <cell r="F525">
            <v>0</v>
          </cell>
          <cell r="G525">
            <v>0</v>
          </cell>
          <cell r="H525">
            <v>0</v>
          </cell>
          <cell r="I525">
            <v>0</v>
          </cell>
          <cell r="J525">
            <v>0</v>
          </cell>
          <cell r="K525">
            <v>0</v>
          </cell>
          <cell r="L525">
            <v>0</v>
          </cell>
          <cell r="M525">
            <v>0</v>
          </cell>
          <cell r="N525">
            <v>0</v>
          </cell>
          <cell r="O525">
            <v>0</v>
          </cell>
          <cell r="P525">
            <v>0</v>
          </cell>
          <cell r="Q525">
            <v>0</v>
          </cell>
          <cell r="R525">
            <v>0</v>
          </cell>
          <cell r="S525">
            <v>0</v>
          </cell>
          <cell r="T525">
            <v>0</v>
          </cell>
          <cell r="U525">
            <v>0</v>
          </cell>
          <cell r="V525">
            <v>0</v>
          </cell>
          <cell r="W525">
            <v>1087</v>
          </cell>
          <cell r="X525">
            <v>0</v>
          </cell>
          <cell r="Y525">
            <v>0</v>
          </cell>
          <cell r="Z525">
            <v>0</v>
          </cell>
          <cell r="AA525">
            <v>0</v>
          </cell>
          <cell r="AB525">
            <v>0</v>
          </cell>
          <cell r="AC525">
            <v>0</v>
          </cell>
          <cell r="AD525">
            <v>0</v>
          </cell>
          <cell r="AE525">
            <v>0</v>
          </cell>
          <cell r="AF525">
            <v>0</v>
          </cell>
          <cell r="AI525">
            <v>0</v>
          </cell>
          <cell r="AJ525">
            <v>0</v>
          </cell>
          <cell r="AM525">
            <v>0</v>
          </cell>
          <cell r="AN525">
            <v>0</v>
          </cell>
          <cell r="AO525">
            <v>0</v>
          </cell>
          <cell r="AV525">
            <v>0</v>
          </cell>
          <cell r="AW525">
            <v>0</v>
          </cell>
          <cell r="AX525">
            <v>0</v>
          </cell>
          <cell r="AY525">
            <v>0</v>
          </cell>
          <cell r="AZ525">
            <v>0</v>
          </cell>
          <cell r="BA525">
            <v>0</v>
          </cell>
          <cell r="BB525">
            <v>0</v>
          </cell>
          <cell r="BC525">
            <v>0</v>
          </cell>
          <cell r="BD525">
            <v>0</v>
          </cell>
          <cell r="BE525">
            <v>0</v>
          </cell>
          <cell r="BF525">
            <v>0</v>
          </cell>
          <cell r="BG525">
            <v>0</v>
          </cell>
          <cell r="BH525">
            <v>0</v>
          </cell>
          <cell r="BI525">
            <v>0</v>
          </cell>
          <cell r="BK525">
            <v>0</v>
          </cell>
          <cell r="BL525">
            <v>0</v>
          </cell>
          <cell r="BM525">
            <v>0</v>
          </cell>
          <cell r="BN525">
            <v>0</v>
          </cell>
          <cell r="BO525">
            <v>0</v>
          </cell>
          <cell r="BP525">
            <v>0</v>
          </cell>
          <cell r="BQ525">
            <v>0</v>
          </cell>
          <cell r="BR525">
            <v>0</v>
          </cell>
          <cell r="BS525">
            <v>0</v>
          </cell>
          <cell r="BT525">
            <v>0</v>
          </cell>
          <cell r="BU525">
            <v>0</v>
          </cell>
          <cell r="BV525">
            <v>0</v>
          </cell>
          <cell r="BW525">
            <v>0</v>
          </cell>
          <cell r="BX525">
            <v>0</v>
          </cell>
          <cell r="BY525">
            <v>0</v>
          </cell>
          <cell r="BZ525">
            <v>0</v>
          </cell>
          <cell r="CA525">
            <v>0</v>
          </cell>
          <cell r="CB525">
            <v>0</v>
          </cell>
          <cell r="CC525">
            <v>0</v>
          </cell>
          <cell r="CD525">
            <v>219</v>
          </cell>
          <cell r="CE525">
            <v>0</v>
          </cell>
          <cell r="CF525">
            <v>0</v>
          </cell>
          <cell r="CG525">
            <v>0</v>
          </cell>
          <cell r="CH525">
            <v>0</v>
          </cell>
          <cell r="CI525">
            <v>0</v>
          </cell>
          <cell r="CJ525">
            <v>0</v>
          </cell>
          <cell r="CK525">
            <v>0</v>
          </cell>
          <cell r="CL525">
            <v>0</v>
          </cell>
          <cell r="CM525">
            <v>0</v>
          </cell>
          <cell r="CN525">
            <v>0</v>
          </cell>
          <cell r="CO525">
            <v>0</v>
          </cell>
          <cell r="CP525">
            <v>0</v>
          </cell>
          <cell r="CQ525">
            <v>0</v>
          </cell>
          <cell r="CR525">
            <v>0</v>
          </cell>
          <cell r="CS525">
            <v>0</v>
          </cell>
          <cell r="CT525">
            <v>0</v>
          </cell>
          <cell r="CU525">
            <v>0</v>
          </cell>
          <cell r="CV525">
            <v>0</v>
          </cell>
          <cell r="CW525">
            <v>0</v>
          </cell>
          <cell r="CX525">
            <v>0</v>
          </cell>
          <cell r="CY525">
            <v>0</v>
          </cell>
          <cell r="CZ525">
            <v>0</v>
          </cell>
          <cell r="DA525">
            <v>0</v>
          </cell>
          <cell r="DB525">
            <v>0</v>
          </cell>
          <cell r="DC525">
            <v>0</v>
          </cell>
          <cell r="DD525">
            <v>0</v>
          </cell>
          <cell r="DE525">
            <v>0</v>
          </cell>
          <cell r="DF525">
            <v>0</v>
          </cell>
          <cell r="DG525">
            <v>0</v>
          </cell>
          <cell r="DH525">
            <v>0</v>
          </cell>
          <cell r="DI525">
            <v>0</v>
          </cell>
          <cell r="DJ525">
            <v>0</v>
          </cell>
          <cell r="DK525">
            <v>0</v>
          </cell>
          <cell r="DL525">
            <v>0</v>
          </cell>
          <cell r="DM525">
            <v>0</v>
          </cell>
          <cell r="DN525">
            <v>0</v>
          </cell>
          <cell r="DO525">
            <v>0</v>
          </cell>
          <cell r="DP525">
            <v>0</v>
          </cell>
          <cell r="DQ525">
            <v>0</v>
          </cell>
          <cell r="DR525">
            <v>0</v>
          </cell>
          <cell r="DS525">
            <v>0</v>
          </cell>
          <cell r="DT525">
            <v>0</v>
          </cell>
          <cell r="DU525">
            <v>0</v>
          </cell>
          <cell r="DV525">
            <v>0</v>
          </cell>
          <cell r="DW525">
            <v>0</v>
          </cell>
          <cell r="DX525">
            <v>0</v>
          </cell>
          <cell r="DY525">
            <v>0</v>
          </cell>
          <cell r="DZ525">
            <v>0</v>
          </cell>
          <cell r="EA525">
            <v>0</v>
          </cell>
          <cell r="EB525">
            <v>0</v>
          </cell>
          <cell r="EC525">
            <v>0</v>
          </cell>
          <cell r="ED525">
            <v>0</v>
          </cell>
          <cell r="EE525">
            <v>0</v>
          </cell>
          <cell r="EF525">
            <v>0</v>
          </cell>
          <cell r="EG525">
            <v>0</v>
          </cell>
          <cell r="EH525">
            <v>0</v>
          </cell>
          <cell r="EI525">
            <v>0</v>
          </cell>
          <cell r="EJ525">
            <v>0</v>
          </cell>
        </row>
        <row r="526">
          <cell r="B526">
            <v>0</v>
          </cell>
          <cell r="C526">
            <v>0</v>
          </cell>
          <cell r="D526">
            <v>24</v>
          </cell>
          <cell r="E526">
            <v>0</v>
          </cell>
          <cell r="F526">
            <v>275</v>
          </cell>
          <cell r="G526">
            <v>0</v>
          </cell>
          <cell r="H526">
            <v>5.97</v>
          </cell>
          <cell r="I526">
            <v>8.5</v>
          </cell>
          <cell r="J526">
            <v>3.3119999999999998</v>
          </cell>
          <cell r="K526">
            <v>0</v>
          </cell>
          <cell r="L526">
            <v>0</v>
          </cell>
          <cell r="M526">
            <v>0</v>
          </cell>
          <cell r="N526">
            <v>0</v>
          </cell>
          <cell r="O526">
            <v>4.3719999999999999</v>
          </cell>
          <cell r="P526">
            <v>0</v>
          </cell>
          <cell r="Q526">
            <v>507.8</v>
          </cell>
          <cell r="R526">
            <v>29.4</v>
          </cell>
          <cell r="S526">
            <v>73.099999999999994</v>
          </cell>
          <cell r="T526">
            <v>0</v>
          </cell>
          <cell r="U526">
            <v>0</v>
          </cell>
          <cell r="V526">
            <v>939</v>
          </cell>
          <cell r="W526">
            <v>1087</v>
          </cell>
          <cell r="X526">
            <v>0</v>
          </cell>
          <cell r="Y526">
            <v>97.900999999999996</v>
          </cell>
          <cell r="Z526">
            <v>0</v>
          </cell>
          <cell r="AA526">
            <v>17.600000000000001</v>
          </cell>
          <cell r="AB526">
            <v>0</v>
          </cell>
          <cell r="AC526">
            <v>0</v>
          </cell>
          <cell r="AD526">
            <v>1151.9880389683799</v>
          </cell>
          <cell r="AE526">
            <v>0</v>
          </cell>
          <cell r="AF526">
            <v>236.4</v>
          </cell>
          <cell r="AH526">
            <v>1.36</v>
          </cell>
          <cell r="AI526">
            <v>0</v>
          </cell>
          <cell r="AJ526">
            <v>6544.28</v>
          </cell>
          <cell r="AK526">
            <v>0</v>
          </cell>
          <cell r="AL526">
            <v>0</v>
          </cell>
          <cell r="AM526">
            <v>930.1</v>
          </cell>
          <cell r="AN526">
            <v>0</v>
          </cell>
          <cell r="AO526">
            <v>28.5</v>
          </cell>
          <cell r="AP526">
            <v>0</v>
          </cell>
          <cell r="AQ526">
            <v>0</v>
          </cell>
          <cell r="AR526">
            <v>0</v>
          </cell>
          <cell r="AS526">
            <v>0</v>
          </cell>
          <cell r="AT526">
            <v>0</v>
          </cell>
          <cell r="AU526">
            <v>0</v>
          </cell>
          <cell r="AV526">
            <v>36.47</v>
          </cell>
          <cell r="AW526">
            <v>0</v>
          </cell>
          <cell r="AX526">
            <v>0</v>
          </cell>
          <cell r="AY526">
            <v>0</v>
          </cell>
          <cell r="AZ526">
            <v>911.09</v>
          </cell>
          <cell r="BA526">
            <v>0</v>
          </cell>
          <cell r="BB526">
            <v>1.6780321564754099</v>
          </cell>
          <cell r="BC526">
            <v>86.845592273450904</v>
          </cell>
          <cell r="BD526">
            <v>0</v>
          </cell>
          <cell r="BE526">
            <v>0</v>
          </cell>
          <cell r="BF526">
            <v>0</v>
          </cell>
          <cell r="BG526">
            <v>6.2</v>
          </cell>
          <cell r="BH526">
            <v>58.019976678938001</v>
          </cell>
          <cell r="BI526">
            <v>16.939941199034202</v>
          </cell>
          <cell r="BK526">
            <v>1.21</v>
          </cell>
          <cell r="BL526">
            <v>0</v>
          </cell>
          <cell r="BM526">
            <v>1.07</v>
          </cell>
          <cell r="BN526">
            <v>3.7930000000000001</v>
          </cell>
          <cell r="BO526">
            <v>0</v>
          </cell>
          <cell r="BP526">
            <v>0</v>
          </cell>
          <cell r="BQ526">
            <v>412.48</v>
          </cell>
          <cell r="BR526">
            <v>87.35</v>
          </cell>
          <cell r="BS526">
            <v>0</v>
          </cell>
          <cell r="BT526">
            <v>4.4000000000000004</v>
          </cell>
          <cell r="BU526">
            <v>6.38</v>
          </cell>
          <cell r="BV526">
            <v>0.02</v>
          </cell>
          <cell r="BW526">
            <v>145.12</v>
          </cell>
          <cell r="BX526">
            <v>282.17</v>
          </cell>
          <cell r="BY526">
            <v>32.200000000000003</v>
          </cell>
          <cell r="BZ526">
            <v>0</v>
          </cell>
          <cell r="CA526">
            <v>8.1999999999999993</v>
          </cell>
          <cell r="CB526">
            <v>54.4</v>
          </cell>
          <cell r="CC526">
            <v>0</v>
          </cell>
          <cell r="CD526">
            <v>438.5</v>
          </cell>
          <cell r="CE526">
            <v>2.76</v>
          </cell>
          <cell r="CF526">
            <v>3.097</v>
          </cell>
          <cell r="CG526">
            <v>343.7</v>
          </cell>
          <cell r="CH526">
            <v>0</v>
          </cell>
          <cell r="CI526">
            <v>13.7</v>
          </cell>
          <cell r="CJ526">
            <v>10.7</v>
          </cell>
          <cell r="CK526">
            <v>42.5</v>
          </cell>
          <cell r="CL526">
            <v>0</v>
          </cell>
          <cell r="CM526">
            <v>24.7</v>
          </cell>
          <cell r="CN526">
            <v>93</v>
          </cell>
          <cell r="CO526">
            <v>7.55</v>
          </cell>
          <cell r="CP526">
            <v>16.600000000000001</v>
          </cell>
          <cell r="CQ526">
            <v>1970.463</v>
          </cell>
          <cell r="CR526">
            <v>603.87300000000005</v>
          </cell>
          <cell r="CS526">
            <v>993.48299999999995</v>
          </cell>
          <cell r="CT526">
            <v>289.77100000000002</v>
          </cell>
          <cell r="CU526">
            <v>0</v>
          </cell>
          <cell r="CV526">
            <v>183.298</v>
          </cell>
          <cell r="CW526">
            <v>49.8</v>
          </cell>
          <cell r="CX526">
            <v>7136.893</v>
          </cell>
          <cell r="CY526">
            <v>0</v>
          </cell>
          <cell r="CZ526">
            <v>2085.5949999999998</v>
          </cell>
          <cell r="DA526">
            <v>8.6229999999999993</v>
          </cell>
          <cell r="DB526">
            <v>685.44799999999998</v>
          </cell>
          <cell r="DC526">
            <v>0</v>
          </cell>
          <cell r="DD526">
            <v>0</v>
          </cell>
          <cell r="DE526">
            <v>0</v>
          </cell>
          <cell r="DF526">
            <v>149.67000000000002</v>
          </cell>
          <cell r="DG526">
            <v>2965.71</v>
          </cell>
          <cell r="DH526">
            <v>48.862000000000002</v>
          </cell>
          <cell r="DI526">
            <v>385.71500000000003</v>
          </cell>
          <cell r="DJ526">
            <v>54.814999999999998</v>
          </cell>
          <cell r="DK526">
            <v>0</v>
          </cell>
          <cell r="DL526">
            <v>106.4</v>
          </cell>
          <cell r="DM526">
            <v>4289.2780000000002</v>
          </cell>
          <cell r="DN526">
            <v>0</v>
          </cell>
          <cell r="DO526">
            <v>0</v>
          </cell>
          <cell r="DP526">
            <v>5310.99</v>
          </cell>
          <cell r="DQ526">
            <v>85.888000000000005</v>
          </cell>
          <cell r="DR526">
            <v>2658.7510000000002</v>
          </cell>
          <cell r="DS526">
            <v>0</v>
          </cell>
          <cell r="DT526">
            <v>471.41800000000001</v>
          </cell>
          <cell r="DU526">
            <v>910.12899999999991</v>
          </cell>
          <cell r="DV526">
            <v>1534.99</v>
          </cell>
          <cell r="DW526">
            <v>96</v>
          </cell>
          <cell r="DX526">
            <v>44.887810999999999</v>
          </cell>
          <cell r="DY526">
            <v>33.96</v>
          </cell>
          <cell r="DZ526">
            <v>2.7416269999999998</v>
          </cell>
          <cell r="EA526">
            <v>0</v>
          </cell>
          <cell r="EB526">
            <v>1.2</v>
          </cell>
          <cell r="EC526">
            <v>35.51</v>
          </cell>
          <cell r="ED526">
            <v>2.0948865736758102</v>
          </cell>
          <cell r="EE526">
            <v>0</v>
          </cell>
          <cell r="EF526">
            <v>0</v>
          </cell>
          <cell r="EG526">
            <v>0</v>
          </cell>
          <cell r="EH526">
            <v>16.908000000000001</v>
          </cell>
          <cell r="EI526">
            <v>0</v>
          </cell>
          <cell r="EJ526">
            <v>2.0439484499999998</v>
          </cell>
        </row>
        <row r="527">
          <cell r="B527">
            <v>0</v>
          </cell>
          <cell r="C527">
            <v>0.8</v>
          </cell>
          <cell r="D527">
            <v>25</v>
          </cell>
          <cell r="E527">
            <v>0</v>
          </cell>
          <cell r="F527">
            <v>8.6999999999999993</v>
          </cell>
          <cell r="G527">
            <v>0</v>
          </cell>
          <cell r="H527">
            <v>20.56</v>
          </cell>
          <cell r="I527">
            <v>3.9</v>
          </cell>
          <cell r="J527">
            <v>44.9</v>
          </cell>
          <cell r="K527">
            <v>0</v>
          </cell>
          <cell r="L527">
            <v>0</v>
          </cell>
          <cell r="M527">
            <v>0</v>
          </cell>
          <cell r="N527">
            <v>0</v>
          </cell>
          <cell r="O527">
            <v>69.5</v>
          </cell>
          <cell r="P527">
            <v>24.43</v>
          </cell>
          <cell r="Q527">
            <v>122</v>
          </cell>
          <cell r="R527">
            <v>1.6</v>
          </cell>
          <cell r="S527">
            <v>0</v>
          </cell>
          <cell r="T527">
            <v>0</v>
          </cell>
          <cell r="U527">
            <v>0</v>
          </cell>
          <cell r="V527">
            <v>0</v>
          </cell>
          <cell r="W527">
            <v>0</v>
          </cell>
          <cell r="X527">
            <v>0</v>
          </cell>
          <cell r="Y527">
            <v>4.9109999999999996</v>
          </cell>
          <cell r="Z527">
            <v>10.5</v>
          </cell>
          <cell r="AA527">
            <v>23.4</v>
          </cell>
          <cell r="AB527">
            <v>0</v>
          </cell>
          <cell r="AC527">
            <v>50</v>
          </cell>
          <cell r="AD527">
            <v>741.167916251007</v>
          </cell>
          <cell r="AE527">
            <v>0</v>
          </cell>
          <cell r="AF527">
            <v>1.6</v>
          </cell>
          <cell r="AG527">
            <v>106.3</v>
          </cell>
          <cell r="AH527">
            <v>8.6</v>
          </cell>
          <cell r="AI527">
            <v>0</v>
          </cell>
          <cell r="AJ527">
            <v>220.24</v>
          </cell>
          <cell r="AM527">
            <v>0</v>
          </cell>
          <cell r="AN527">
            <v>0</v>
          </cell>
          <cell r="AO527">
            <v>35.6</v>
          </cell>
          <cell r="AV527">
            <v>10.76</v>
          </cell>
          <cell r="AW527">
            <v>0</v>
          </cell>
          <cell r="AX527">
            <v>0</v>
          </cell>
          <cell r="AY527">
            <v>0</v>
          </cell>
          <cell r="AZ527">
            <v>60.29</v>
          </cell>
          <cell r="BA527">
            <v>1.512</v>
          </cell>
          <cell r="BB527">
            <v>5.2902735268741702E-2</v>
          </cell>
          <cell r="BC527">
            <v>9.9795075859250009</v>
          </cell>
          <cell r="BD527">
            <v>0</v>
          </cell>
          <cell r="BE527">
            <v>0</v>
          </cell>
          <cell r="BF527">
            <v>12.7</v>
          </cell>
          <cell r="BG527">
            <v>4</v>
          </cell>
          <cell r="BH527">
            <v>80.645897406897902</v>
          </cell>
          <cell r="BI527">
            <v>11.492238091000599</v>
          </cell>
          <cell r="BK527">
            <v>0</v>
          </cell>
          <cell r="BL527">
            <v>2.4</v>
          </cell>
          <cell r="BM527">
            <v>3</v>
          </cell>
          <cell r="BN527">
            <v>152.80000000000001</v>
          </cell>
          <cell r="BO527">
            <v>6.6</v>
          </cell>
          <cell r="BP527">
            <v>9.0029292638562808</v>
          </cell>
          <cell r="BQ527">
            <v>82</v>
          </cell>
          <cell r="BR527">
            <v>3.19</v>
          </cell>
          <cell r="BS527">
            <v>28</v>
          </cell>
          <cell r="BT527">
            <v>5.2</v>
          </cell>
          <cell r="BU527">
            <v>115.7</v>
          </cell>
          <cell r="BV527">
            <v>0</v>
          </cell>
          <cell r="BW527">
            <v>2.69</v>
          </cell>
          <cell r="BX527">
            <v>33.47</v>
          </cell>
          <cell r="BY527">
            <v>12.8</v>
          </cell>
          <cell r="BZ527">
            <v>0</v>
          </cell>
          <cell r="CA527">
            <v>22.9</v>
          </cell>
          <cell r="CB527">
            <v>0</v>
          </cell>
          <cell r="CC527">
            <v>14.6</v>
          </cell>
          <cell r="CD527">
            <v>4</v>
          </cell>
          <cell r="CE527">
            <v>29.17</v>
          </cell>
          <cell r="CF527">
            <v>16.378</v>
          </cell>
          <cell r="CG527">
            <v>51</v>
          </cell>
          <cell r="CH527">
            <v>0</v>
          </cell>
          <cell r="CI527">
            <v>10.8</v>
          </cell>
          <cell r="CJ527">
            <v>11</v>
          </cell>
          <cell r="CK527">
            <v>0</v>
          </cell>
          <cell r="CL527">
            <v>6.4</v>
          </cell>
          <cell r="CM527">
            <v>25.3</v>
          </cell>
          <cell r="CN527">
            <v>20.6</v>
          </cell>
          <cell r="CO527">
            <v>23.9</v>
          </cell>
          <cell r="CP527">
            <v>5.8</v>
          </cell>
          <cell r="CQ527">
            <v>221.286</v>
          </cell>
          <cell r="CR527">
            <v>44.286999999999999</v>
          </cell>
          <cell r="CS527">
            <v>342.62900000000002</v>
          </cell>
          <cell r="CT527">
            <v>84.542000000000002</v>
          </cell>
          <cell r="CU527">
            <v>0</v>
          </cell>
          <cell r="CV527">
            <v>275.10399999999998</v>
          </cell>
          <cell r="CW527">
            <v>9.8580000000000005</v>
          </cell>
          <cell r="CX527">
            <v>574.20100000000002</v>
          </cell>
          <cell r="CY527">
            <v>0</v>
          </cell>
          <cell r="CZ527">
            <v>528.45899999999995</v>
          </cell>
          <cell r="DA527">
            <v>1.4</v>
          </cell>
          <cell r="DB527">
            <v>169.87799999999999</v>
          </cell>
          <cell r="DC527">
            <v>51.853000000000002</v>
          </cell>
          <cell r="DD527">
            <v>0</v>
          </cell>
          <cell r="DE527">
            <v>0</v>
          </cell>
          <cell r="DF527">
            <v>88.097999999999999</v>
          </cell>
          <cell r="DG527">
            <v>810.41700000000003</v>
          </cell>
          <cell r="DH527">
            <v>34.075000000000003</v>
          </cell>
          <cell r="DI527">
            <v>138.35900000000001</v>
          </cell>
          <cell r="DJ527">
            <v>83.808000000000007</v>
          </cell>
          <cell r="DK527">
            <v>0</v>
          </cell>
          <cell r="DL527">
            <v>39</v>
          </cell>
          <cell r="DM527">
            <v>417.565</v>
          </cell>
          <cell r="DN527">
            <v>2.4500000000000002</v>
          </cell>
          <cell r="DO527">
            <v>54.843000000000004</v>
          </cell>
          <cell r="DP527">
            <v>548.85299999999995</v>
          </cell>
          <cell r="DQ527">
            <v>41.194000000000003</v>
          </cell>
          <cell r="DR527">
            <v>894.577</v>
          </cell>
          <cell r="DS527">
            <v>0</v>
          </cell>
          <cell r="DT527">
            <v>293.18299999999999</v>
          </cell>
          <cell r="DU527">
            <v>19.471</v>
          </cell>
          <cell r="DV527">
            <v>14.204000000000001</v>
          </cell>
          <cell r="DW527">
            <v>91.4</v>
          </cell>
          <cell r="DX527">
            <v>50.82</v>
          </cell>
          <cell r="DY527">
            <v>1.33</v>
          </cell>
          <cell r="DZ527">
            <v>0</v>
          </cell>
          <cell r="EA527">
            <v>0</v>
          </cell>
          <cell r="EB527">
            <v>74.938849272071394</v>
          </cell>
          <cell r="EC527">
            <v>0</v>
          </cell>
          <cell r="ED527">
            <v>0.39931650000000002</v>
          </cell>
          <cell r="EE527">
            <v>0</v>
          </cell>
          <cell r="EF527">
            <v>0</v>
          </cell>
          <cell r="EG527">
            <v>0</v>
          </cell>
          <cell r="EH527">
            <v>0</v>
          </cell>
          <cell r="EI527">
            <v>18.7</v>
          </cell>
          <cell r="EJ527">
            <v>0.81</v>
          </cell>
        </row>
        <row r="528">
          <cell r="B528">
            <v>0</v>
          </cell>
          <cell r="C528">
            <v>0</v>
          </cell>
          <cell r="D528">
            <v>0</v>
          </cell>
          <cell r="E528">
            <v>0</v>
          </cell>
          <cell r="F528">
            <v>0</v>
          </cell>
          <cell r="G528">
            <v>0</v>
          </cell>
          <cell r="H528">
            <v>0</v>
          </cell>
          <cell r="I528">
            <v>0</v>
          </cell>
          <cell r="J528">
            <v>0</v>
          </cell>
          <cell r="K528">
            <v>0</v>
          </cell>
          <cell r="L528">
            <v>0</v>
          </cell>
          <cell r="M528">
            <v>0</v>
          </cell>
          <cell r="N528">
            <v>0</v>
          </cell>
          <cell r="O528">
            <v>0</v>
          </cell>
          <cell r="P528">
            <v>0</v>
          </cell>
          <cell r="Q528">
            <v>0</v>
          </cell>
          <cell r="R528">
            <v>0</v>
          </cell>
          <cell r="S528">
            <v>0</v>
          </cell>
          <cell r="T528">
            <v>0</v>
          </cell>
          <cell r="U528">
            <v>0</v>
          </cell>
          <cell r="V528">
            <v>692</v>
          </cell>
          <cell r="W528">
            <v>1131</v>
          </cell>
          <cell r="X528">
            <v>0</v>
          </cell>
          <cell r="Y528">
            <v>0</v>
          </cell>
          <cell r="Z528">
            <v>0</v>
          </cell>
          <cell r="AA528">
            <v>0</v>
          </cell>
          <cell r="AB528">
            <v>0</v>
          </cell>
          <cell r="AC528">
            <v>0</v>
          </cell>
          <cell r="AD528">
            <v>0</v>
          </cell>
          <cell r="AE528">
            <v>310.862683</v>
          </cell>
          <cell r="AF528">
            <v>0</v>
          </cell>
          <cell r="AI528">
            <v>0</v>
          </cell>
          <cell r="AJ528">
            <v>0</v>
          </cell>
          <cell r="AM528">
            <v>778</v>
          </cell>
          <cell r="AN528">
            <v>0</v>
          </cell>
          <cell r="AV528">
            <v>0</v>
          </cell>
          <cell r="AW528">
            <v>0</v>
          </cell>
          <cell r="AX528">
            <v>0</v>
          </cell>
          <cell r="AY528">
            <v>0</v>
          </cell>
          <cell r="AZ528">
            <v>0</v>
          </cell>
          <cell r="BA528">
            <v>0</v>
          </cell>
          <cell r="BB528">
            <v>0</v>
          </cell>
          <cell r="BC528">
            <v>98.416045122059899</v>
          </cell>
          <cell r="BD528">
            <v>0</v>
          </cell>
          <cell r="BE528">
            <v>0</v>
          </cell>
          <cell r="BF528">
            <v>0</v>
          </cell>
          <cell r="BG528">
            <v>0</v>
          </cell>
          <cell r="BH528">
            <v>0</v>
          </cell>
          <cell r="BI528">
            <v>0</v>
          </cell>
          <cell r="BK528">
            <v>0</v>
          </cell>
          <cell r="BL528">
            <v>0</v>
          </cell>
          <cell r="BM528">
            <v>0</v>
          </cell>
          <cell r="BN528">
            <v>0</v>
          </cell>
          <cell r="BO528">
            <v>0</v>
          </cell>
          <cell r="BP528">
            <v>0</v>
          </cell>
          <cell r="BQ528">
            <v>0</v>
          </cell>
          <cell r="BR528">
            <v>0</v>
          </cell>
          <cell r="BS528">
            <v>0</v>
          </cell>
          <cell r="BT528">
            <v>0</v>
          </cell>
          <cell r="BU528">
            <v>0</v>
          </cell>
          <cell r="BV528">
            <v>0</v>
          </cell>
          <cell r="BW528">
            <v>0</v>
          </cell>
          <cell r="BX528">
            <v>0</v>
          </cell>
          <cell r="BY528">
            <v>0</v>
          </cell>
          <cell r="BZ528">
            <v>0</v>
          </cell>
          <cell r="CA528">
            <v>0</v>
          </cell>
          <cell r="CB528">
            <v>0</v>
          </cell>
          <cell r="CC528">
            <v>0</v>
          </cell>
          <cell r="CD528">
            <v>189</v>
          </cell>
          <cell r="CE528">
            <v>0</v>
          </cell>
          <cell r="CF528">
            <v>0</v>
          </cell>
          <cell r="CG528">
            <v>0</v>
          </cell>
          <cell r="CH528">
            <v>0</v>
          </cell>
          <cell r="CI528">
            <v>0</v>
          </cell>
          <cell r="CJ528">
            <v>0</v>
          </cell>
          <cell r="CK528">
            <v>0</v>
          </cell>
          <cell r="CL528">
            <v>54</v>
          </cell>
          <cell r="CM528">
            <v>0</v>
          </cell>
          <cell r="CN528">
            <v>0</v>
          </cell>
          <cell r="CO528">
            <v>0</v>
          </cell>
          <cell r="CP528">
            <v>0</v>
          </cell>
          <cell r="CQ528">
            <v>0</v>
          </cell>
          <cell r="CR528">
            <v>0</v>
          </cell>
          <cell r="CS528">
            <v>0</v>
          </cell>
          <cell r="CT528">
            <v>0</v>
          </cell>
          <cell r="CU528">
            <v>0</v>
          </cell>
          <cell r="CV528">
            <v>0</v>
          </cell>
          <cell r="CW528">
            <v>0</v>
          </cell>
          <cell r="CX528">
            <v>0</v>
          </cell>
          <cell r="CY528">
            <v>0</v>
          </cell>
          <cell r="CZ528">
            <v>0</v>
          </cell>
          <cell r="DA528">
            <v>0</v>
          </cell>
          <cell r="DB528">
            <v>0</v>
          </cell>
          <cell r="DC528">
            <v>0</v>
          </cell>
          <cell r="DD528">
            <v>0</v>
          </cell>
          <cell r="DE528">
            <v>0</v>
          </cell>
          <cell r="DF528">
            <v>0</v>
          </cell>
          <cell r="DG528">
            <v>0</v>
          </cell>
          <cell r="DH528">
            <v>0</v>
          </cell>
          <cell r="DI528">
            <v>0</v>
          </cell>
          <cell r="DJ528">
            <v>0</v>
          </cell>
          <cell r="DK528">
            <v>0</v>
          </cell>
          <cell r="DL528">
            <v>0</v>
          </cell>
          <cell r="DM528">
            <v>0</v>
          </cell>
          <cell r="DN528">
            <v>0</v>
          </cell>
          <cell r="DO528">
            <v>0</v>
          </cell>
          <cell r="DP528">
            <v>0</v>
          </cell>
          <cell r="DQ528">
            <v>0</v>
          </cell>
          <cell r="DR528">
            <v>0</v>
          </cell>
          <cell r="DS528">
            <v>0</v>
          </cell>
          <cell r="DT528">
            <v>0</v>
          </cell>
          <cell r="DU528">
            <v>0</v>
          </cell>
          <cell r="DV528">
            <v>0</v>
          </cell>
          <cell r="DW528">
            <v>0</v>
          </cell>
          <cell r="DX528">
            <v>0</v>
          </cell>
          <cell r="DY528">
            <v>0</v>
          </cell>
          <cell r="DZ528">
            <v>0</v>
          </cell>
          <cell r="EA528">
            <v>0</v>
          </cell>
          <cell r="EB528">
            <v>0</v>
          </cell>
          <cell r="EC528">
            <v>0</v>
          </cell>
          <cell r="ED528">
            <v>0</v>
          </cell>
          <cell r="EE528">
            <v>0</v>
          </cell>
          <cell r="EF528">
            <v>0</v>
          </cell>
          <cell r="EG528">
            <v>0</v>
          </cell>
          <cell r="EH528">
            <v>0</v>
          </cell>
          <cell r="EI528">
            <v>0</v>
          </cell>
          <cell r="EJ528">
            <v>0</v>
          </cell>
        </row>
        <row r="529">
          <cell r="B529">
            <v>0</v>
          </cell>
          <cell r="C529">
            <v>0</v>
          </cell>
          <cell r="D529">
            <v>7</v>
          </cell>
          <cell r="E529">
            <v>0</v>
          </cell>
          <cell r="F529">
            <v>0</v>
          </cell>
          <cell r="G529">
            <v>0</v>
          </cell>
          <cell r="H529">
            <v>0</v>
          </cell>
          <cell r="I529">
            <v>0</v>
          </cell>
          <cell r="J529">
            <v>0</v>
          </cell>
          <cell r="K529">
            <v>0</v>
          </cell>
          <cell r="L529">
            <v>0</v>
          </cell>
          <cell r="M529">
            <v>0</v>
          </cell>
          <cell r="N529">
            <v>0</v>
          </cell>
          <cell r="O529">
            <v>0</v>
          </cell>
          <cell r="P529">
            <v>0</v>
          </cell>
          <cell r="Q529">
            <v>0</v>
          </cell>
          <cell r="R529">
            <v>0</v>
          </cell>
          <cell r="S529">
            <v>0</v>
          </cell>
          <cell r="T529">
            <v>0</v>
          </cell>
          <cell r="U529">
            <v>0</v>
          </cell>
          <cell r="V529">
            <v>0</v>
          </cell>
          <cell r="W529">
            <v>0</v>
          </cell>
          <cell r="X529">
            <v>0</v>
          </cell>
          <cell r="Y529">
            <v>0</v>
          </cell>
          <cell r="Z529">
            <v>0</v>
          </cell>
          <cell r="AA529">
            <v>0</v>
          </cell>
          <cell r="AB529">
            <v>0</v>
          </cell>
          <cell r="AC529">
            <v>0</v>
          </cell>
          <cell r="AD529">
            <v>0</v>
          </cell>
          <cell r="AE529">
            <v>0</v>
          </cell>
          <cell r="AF529">
            <v>0</v>
          </cell>
          <cell r="AI529">
            <v>0</v>
          </cell>
          <cell r="AJ529">
            <v>0</v>
          </cell>
          <cell r="AM529">
            <v>0</v>
          </cell>
          <cell r="AN529">
            <v>0</v>
          </cell>
          <cell r="AV529">
            <v>0</v>
          </cell>
          <cell r="AW529">
            <v>0</v>
          </cell>
          <cell r="AX529">
            <v>0</v>
          </cell>
          <cell r="AY529">
            <v>0</v>
          </cell>
          <cell r="AZ529">
            <v>0</v>
          </cell>
          <cell r="BA529">
            <v>0</v>
          </cell>
          <cell r="BB529">
            <v>0</v>
          </cell>
          <cell r="BC529">
            <v>0</v>
          </cell>
          <cell r="BD529">
            <v>0</v>
          </cell>
          <cell r="BE529">
            <v>0</v>
          </cell>
          <cell r="BF529">
            <v>1.97</v>
          </cell>
          <cell r="BG529">
            <v>0</v>
          </cell>
          <cell r="BH529">
            <v>0</v>
          </cell>
          <cell r="BI529">
            <v>0</v>
          </cell>
          <cell r="BK529">
            <v>0</v>
          </cell>
          <cell r="BL529">
            <v>0</v>
          </cell>
          <cell r="BM529">
            <v>0</v>
          </cell>
          <cell r="BN529">
            <v>9.9</v>
          </cell>
          <cell r="BO529">
            <v>0</v>
          </cell>
          <cell r="BP529">
            <v>0</v>
          </cell>
          <cell r="BQ529">
            <v>0</v>
          </cell>
          <cell r="BR529">
            <v>0</v>
          </cell>
          <cell r="BS529">
            <v>0</v>
          </cell>
          <cell r="BT529">
            <v>0</v>
          </cell>
          <cell r="BU529">
            <v>0</v>
          </cell>
          <cell r="BV529">
            <v>0</v>
          </cell>
          <cell r="BW529">
            <v>0</v>
          </cell>
          <cell r="BX529">
            <v>0</v>
          </cell>
          <cell r="BY529">
            <v>0</v>
          </cell>
          <cell r="BZ529">
            <v>0</v>
          </cell>
          <cell r="CA529">
            <v>0</v>
          </cell>
          <cell r="CB529">
            <v>0</v>
          </cell>
          <cell r="CC529">
            <v>0</v>
          </cell>
          <cell r="CD529">
            <v>0</v>
          </cell>
          <cell r="CE529">
            <v>0</v>
          </cell>
          <cell r="CF529">
            <v>0</v>
          </cell>
          <cell r="CG529">
            <v>0</v>
          </cell>
          <cell r="CH529">
            <v>0</v>
          </cell>
          <cell r="CI529">
            <v>0</v>
          </cell>
          <cell r="CJ529">
            <v>0</v>
          </cell>
          <cell r="CK529">
            <v>0</v>
          </cell>
          <cell r="CL529">
            <v>0</v>
          </cell>
          <cell r="CM529">
            <v>0</v>
          </cell>
          <cell r="CN529">
            <v>0</v>
          </cell>
          <cell r="CO529">
            <v>0</v>
          </cell>
          <cell r="CP529">
            <v>0</v>
          </cell>
          <cell r="CQ529">
            <v>0</v>
          </cell>
          <cell r="CR529">
            <v>0</v>
          </cell>
          <cell r="CS529">
            <v>0</v>
          </cell>
          <cell r="CT529">
            <v>0</v>
          </cell>
          <cell r="CU529">
            <v>0</v>
          </cell>
          <cell r="CV529">
            <v>0</v>
          </cell>
          <cell r="CW529">
            <v>0</v>
          </cell>
          <cell r="CX529">
            <v>0</v>
          </cell>
          <cell r="CY529">
            <v>0</v>
          </cell>
          <cell r="CZ529">
            <v>0</v>
          </cell>
          <cell r="DA529">
            <v>0</v>
          </cell>
          <cell r="DB529">
            <v>0</v>
          </cell>
          <cell r="DC529">
            <v>0</v>
          </cell>
          <cell r="DD529">
            <v>0</v>
          </cell>
          <cell r="DE529">
            <v>0</v>
          </cell>
          <cell r="DF529">
            <v>0</v>
          </cell>
          <cell r="DG529">
            <v>0</v>
          </cell>
          <cell r="DH529">
            <v>0</v>
          </cell>
          <cell r="DI529">
            <v>0</v>
          </cell>
          <cell r="DJ529">
            <v>0</v>
          </cell>
          <cell r="DK529">
            <v>0</v>
          </cell>
          <cell r="DL529">
            <v>0</v>
          </cell>
          <cell r="DM529">
            <v>0</v>
          </cell>
          <cell r="DN529">
            <v>0</v>
          </cell>
          <cell r="DO529">
            <v>0</v>
          </cell>
          <cell r="DP529">
            <v>0</v>
          </cell>
          <cell r="DQ529">
            <v>0</v>
          </cell>
          <cell r="DR529">
            <v>0</v>
          </cell>
          <cell r="DS529">
            <v>0</v>
          </cell>
          <cell r="DT529">
            <v>0</v>
          </cell>
          <cell r="DU529">
            <v>0</v>
          </cell>
          <cell r="DV529">
            <v>0</v>
          </cell>
          <cell r="DW529">
            <v>0</v>
          </cell>
          <cell r="DX529">
            <v>0</v>
          </cell>
          <cell r="DY529">
            <v>0</v>
          </cell>
          <cell r="DZ529">
            <v>0</v>
          </cell>
          <cell r="EA529">
            <v>0</v>
          </cell>
          <cell r="EB529">
            <v>0</v>
          </cell>
          <cell r="EC529">
            <v>0</v>
          </cell>
          <cell r="ED529">
            <v>0</v>
          </cell>
          <cell r="EE529">
            <v>0</v>
          </cell>
          <cell r="EF529">
            <v>0</v>
          </cell>
          <cell r="EG529">
            <v>0</v>
          </cell>
          <cell r="EH529">
            <v>0</v>
          </cell>
          <cell r="EI529">
            <v>0</v>
          </cell>
          <cell r="EJ529">
            <v>0</v>
          </cell>
        </row>
        <row r="530">
          <cell r="B530">
            <v>0</v>
          </cell>
          <cell r="C530">
            <v>0.8</v>
          </cell>
          <cell r="D530">
            <v>32</v>
          </cell>
          <cell r="E530">
            <v>0</v>
          </cell>
          <cell r="F530">
            <v>8.6999999999999993</v>
          </cell>
          <cell r="G530">
            <v>0</v>
          </cell>
          <cell r="H530">
            <v>20.56</v>
          </cell>
          <cell r="I530">
            <v>3.9</v>
          </cell>
          <cell r="J530">
            <v>44.9</v>
          </cell>
          <cell r="K530">
            <v>0</v>
          </cell>
          <cell r="L530">
            <v>0</v>
          </cell>
          <cell r="M530">
            <v>0</v>
          </cell>
          <cell r="N530">
            <v>0</v>
          </cell>
          <cell r="O530">
            <v>69.5</v>
          </cell>
          <cell r="P530">
            <v>24.43</v>
          </cell>
          <cell r="Q530">
            <v>122</v>
          </cell>
          <cell r="R530">
            <v>1.6</v>
          </cell>
          <cell r="S530">
            <v>0</v>
          </cell>
          <cell r="T530">
            <v>0</v>
          </cell>
          <cell r="U530">
            <v>0</v>
          </cell>
          <cell r="V530">
            <v>692</v>
          </cell>
          <cell r="W530">
            <v>1131</v>
          </cell>
          <cell r="X530">
            <v>0</v>
          </cell>
          <cell r="Y530">
            <v>4.9109999999999996</v>
          </cell>
          <cell r="Z530">
            <v>10.5</v>
          </cell>
          <cell r="AA530">
            <v>23.4</v>
          </cell>
          <cell r="AB530">
            <v>0</v>
          </cell>
          <cell r="AC530">
            <v>50</v>
          </cell>
          <cell r="AD530">
            <v>741.167916251007</v>
          </cell>
          <cell r="AE530">
            <v>310.862683</v>
          </cell>
          <cell r="AF530">
            <v>1.6</v>
          </cell>
          <cell r="AH530">
            <v>8.6</v>
          </cell>
          <cell r="AI530">
            <v>0</v>
          </cell>
          <cell r="AJ530">
            <v>220.24</v>
          </cell>
          <cell r="AK530">
            <v>0</v>
          </cell>
          <cell r="AL530">
            <v>0</v>
          </cell>
          <cell r="AM530">
            <v>778</v>
          </cell>
          <cell r="AN530">
            <v>0</v>
          </cell>
          <cell r="AO530">
            <v>35.6</v>
          </cell>
          <cell r="AP530">
            <v>0</v>
          </cell>
          <cell r="AQ530">
            <v>0</v>
          </cell>
          <cell r="AR530">
            <v>0</v>
          </cell>
          <cell r="AS530">
            <v>0</v>
          </cell>
          <cell r="AT530">
            <v>0</v>
          </cell>
          <cell r="AU530">
            <v>0</v>
          </cell>
          <cell r="AV530">
            <v>10.76</v>
          </cell>
          <cell r="AW530">
            <v>0</v>
          </cell>
          <cell r="AX530">
            <v>0</v>
          </cell>
          <cell r="AY530">
            <v>0</v>
          </cell>
          <cell r="AZ530">
            <v>60.29</v>
          </cell>
          <cell r="BA530">
            <v>1.512</v>
          </cell>
          <cell r="BB530">
            <v>5.2902735268741702E-2</v>
          </cell>
          <cell r="BC530">
            <v>108.395552707985</v>
          </cell>
          <cell r="BD530">
            <v>0</v>
          </cell>
          <cell r="BE530">
            <v>0</v>
          </cell>
          <cell r="BF530">
            <v>14.67</v>
          </cell>
          <cell r="BG530">
            <v>4</v>
          </cell>
          <cell r="BH530">
            <v>80.645897406897902</v>
          </cell>
          <cell r="BI530">
            <v>11.492238091000599</v>
          </cell>
          <cell r="BK530">
            <v>0</v>
          </cell>
          <cell r="BL530">
            <v>2.4</v>
          </cell>
          <cell r="BM530">
            <v>3</v>
          </cell>
          <cell r="BN530">
            <v>162.69999999999999</v>
          </cell>
          <cell r="BO530">
            <v>6.6</v>
          </cell>
          <cell r="BP530">
            <v>9.0029292638562808</v>
          </cell>
          <cell r="BQ530">
            <v>82</v>
          </cell>
          <cell r="BR530">
            <v>3.19</v>
          </cell>
          <cell r="BS530">
            <v>28</v>
          </cell>
          <cell r="BT530">
            <v>5.2</v>
          </cell>
          <cell r="BU530">
            <v>115.7</v>
          </cell>
          <cell r="BV530">
            <v>0</v>
          </cell>
          <cell r="BW530">
            <v>2.69</v>
          </cell>
          <cell r="BX530">
            <v>33.47</v>
          </cell>
          <cell r="BY530">
            <v>12.8</v>
          </cell>
          <cell r="BZ530">
            <v>0</v>
          </cell>
          <cell r="CA530">
            <v>22.9</v>
          </cell>
          <cell r="CB530">
            <v>0</v>
          </cell>
          <cell r="CC530">
            <v>14.6</v>
          </cell>
          <cell r="CD530">
            <v>193</v>
          </cell>
          <cell r="CE530">
            <v>29.17</v>
          </cell>
          <cell r="CF530">
            <v>16.378</v>
          </cell>
          <cell r="CG530">
            <v>51</v>
          </cell>
          <cell r="CH530">
            <v>0</v>
          </cell>
          <cell r="CI530">
            <v>10.8</v>
          </cell>
          <cell r="CJ530">
            <v>11</v>
          </cell>
          <cell r="CK530">
            <v>0</v>
          </cell>
          <cell r="CL530">
            <v>60.4</v>
          </cell>
          <cell r="CM530">
            <v>25.3</v>
          </cell>
          <cell r="CN530">
            <v>20.6</v>
          </cell>
          <cell r="CO530">
            <v>23.9</v>
          </cell>
          <cell r="CP530">
            <v>5.8</v>
          </cell>
          <cell r="CQ530">
            <v>221.286</v>
          </cell>
          <cell r="CR530">
            <v>44.286999999999999</v>
          </cell>
          <cell r="CS530">
            <v>342.62900000000002</v>
          </cell>
          <cell r="CT530">
            <v>84.542000000000002</v>
          </cell>
          <cell r="CU530">
            <v>0</v>
          </cell>
          <cell r="CV530">
            <v>275.10399999999998</v>
          </cell>
          <cell r="CW530">
            <v>9.8580000000000005</v>
          </cell>
          <cell r="CX530">
            <v>574.20100000000002</v>
          </cell>
          <cell r="CY530">
            <v>0</v>
          </cell>
          <cell r="CZ530">
            <v>528.45899999999995</v>
          </cell>
          <cell r="DA530">
            <v>1.4</v>
          </cell>
          <cell r="DB530">
            <v>169.87799999999999</v>
          </cell>
          <cell r="DC530">
            <v>51.853000000000002</v>
          </cell>
          <cell r="DD530">
            <v>0</v>
          </cell>
          <cell r="DE530">
            <v>0</v>
          </cell>
          <cell r="DF530">
            <v>88.097999999999999</v>
          </cell>
          <cell r="DG530">
            <v>810.41700000000003</v>
          </cell>
          <cell r="DH530">
            <v>34.075000000000003</v>
          </cell>
          <cell r="DI530">
            <v>138.35900000000001</v>
          </cell>
          <cell r="DJ530">
            <v>83.808000000000007</v>
          </cell>
          <cell r="DK530">
            <v>0</v>
          </cell>
          <cell r="DL530">
            <v>39</v>
          </cell>
          <cell r="DM530">
            <v>417.565</v>
          </cell>
          <cell r="DN530">
            <v>2.4500000000000002</v>
          </cell>
          <cell r="DO530">
            <v>54.843000000000004</v>
          </cell>
          <cell r="DP530">
            <v>548.85299999999995</v>
          </cell>
          <cell r="DQ530">
            <v>41.194000000000003</v>
          </cell>
          <cell r="DR530">
            <v>894.577</v>
          </cell>
          <cell r="DS530">
            <v>0</v>
          </cell>
          <cell r="DT530">
            <v>293.18299999999999</v>
          </cell>
          <cell r="DU530">
            <v>19.471</v>
          </cell>
          <cell r="DV530">
            <v>14.204000000000001</v>
          </cell>
          <cell r="DW530">
            <v>91.4</v>
          </cell>
          <cell r="DX530">
            <v>50.82</v>
          </cell>
          <cell r="DY530">
            <v>1.33</v>
          </cell>
          <cell r="DZ530">
            <v>0</v>
          </cell>
          <cell r="EA530">
            <v>0</v>
          </cell>
          <cell r="EB530">
            <v>74.938849272071394</v>
          </cell>
          <cell r="EC530">
            <v>0</v>
          </cell>
          <cell r="ED530">
            <v>0.39931650000000002</v>
          </cell>
          <cell r="EE530">
            <v>0</v>
          </cell>
          <cell r="EF530">
            <v>0</v>
          </cell>
          <cell r="EG530">
            <v>0</v>
          </cell>
          <cell r="EH530">
            <v>0</v>
          </cell>
          <cell r="EI530">
            <v>18.7</v>
          </cell>
          <cell r="EJ530">
            <v>0.81</v>
          </cell>
        </row>
        <row r="531">
          <cell r="B531">
            <v>0</v>
          </cell>
          <cell r="C531">
            <v>5.8</v>
          </cell>
          <cell r="D531">
            <v>33.5</v>
          </cell>
          <cell r="E531">
            <v>0</v>
          </cell>
          <cell r="F531">
            <v>8.6999999999999993</v>
          </cell>
          <cell r="G531">
            <v>0</v>
          </cell>
          <cell r="H531">
            <v>20.56</v>
          </cell>
          <cell r="I531">
            <v>3.9</v>
          </cell>
          <cell r="J531">
            <v>44.88</v>
          </cell>
          <cell r="K531">
            <v>0</v>
          </cell>
          <cell r="L531">
            <v>0</v>
          </cell>
          <cell r="M531">
            <v>0</v>
          </cell>
          <cell r="N531">
            <v>0</v>
          </cell>
          <cell r="O531">
            <v>69.5</v>
          </cell>
          <cell r="P531">
            <v>15.799989999999999</v>
          </cell>
          <cell r="Q531">
            <v>115.7</v>
          </cell>
          <cell r="R531">
            <v>0.9</v>
          </cell>
          <cell r="S531">
            <v>0</v>
          </cell>
          <cell r="T531">
            <v>0</v>
          </cell>
          <cell r="U531">
            <v>0</v>
          </cell>
          <cell r="V531">
            <v>0</v>
          </cell>
          <cell r="W531">
            <v>0</v>
          </cell>
          <cell r="X531">
            <v>0</v>
          </cell>
          <cell r="Y531">
            <v>9.0030000000000001</v>
          </cell>
          <cell r="Z531">
            <v>10.5</v>
          </cell>
          <cell r="AA531">
            <v>22.1</v>
          </cell>
          <cell r="AB531">
            <v>0</v>
          </cell>
          <cell r="AC531">
            <v>50</v>
          </cell>
          <cell r="AD531">
            <v>720.167916251007</v>
          </cell>
          <cell r="AE531">
            <v>0</v>
          </cell>
          <cell r="AF531">
            <v>4.5</v>
          </cell>
          <cell r="AG531">
            <v>120.5</v>
          </cell>
          <cell r="AH531">
            <v>11.3</v>
          </cell>
          <cell r="AI531">
            <v>0</v>
          </cell>
          <cell r="AJ531">
            <v>515.20000000000005</v>
          </cell>
          <cell r="AM531">
            <v>0</v>
          </cell>
          <cell r="AN531">
            <v>0</v>
          </cell>
          <cell r="AO531">
            <v>35.6</v>
          </cell>
          <cell r="AV531">
            <v>10.76</v>
          </cell>
          <cell r="AW531">
            <v>0</v>
          </cell>
          <cell r="AX531">
            <v>0</v>
          </cell>
          <cell r="AY531">
            <v>0</v>
          </cell>
          <cell r="AZ531">
            <v>41.3</v>
          </cell>
          <cell r="BA531">
            <v>1.512</v>
          </cell>
          <cell r="BB531">
            <v>2.2890000000000001</v>
          </cell>
          <cell r="BC531">
            <v>13.7864283408414</v>
          </cell>
          <cell r="BD531">
            <v>0.5</v>
          </cell>
          <cell r="BE531">
            <v>0</v>
          </cell>
          <cell r="BF531">
            <v>12.7</v>
          </cell>
          <cell r="BG531">
            <v>4</v>
          </cell>
          <cell r="BH531">
            <v>72.747023822209798</v>
          </cell>
          <cell r="BI531">
            <v>20.52</v>
          </cell>
          <cell r="BK531">
            <v>0</v>
          </cell>
          <cell r="BL531">
            <v>2.4</v>
          </cell>
          <cell r="BM531">
            <v>3</v>
          </cell>
          <cell r="BN531">
            <v>16.100000000000001</v>
          </cell>
          <cell r="BO531">
            <v>6.6</v>
          </cell>
          <cell r="BP531">
            <v>9.0029292638562808</v>
          </cell>
          <cell r="BQ531">
            <v>86.3</v>
          </cell>
          <cell r="BR531">
            <v>0</v>
          </cell>
          <cell r="BS531">
            <v>13.560201184</v>
          </cell>
          <cell r="BT531">
            <v>3.1</v>
          </cell>
          <cell r="BU531">
            <v>77.69</v>
          </cell>
          <cell r="BV531">
            <v>0</v>
          </cell>
          <cell r="BW531">
            <v>2.5299999999999998</v>
          </cell>
          <cell r="BX531">
            <v>35.65</v>
          </cell>
          <cell r="BY531">
            <v>12.8</v>
          </cell>
          <cell r="BZ531">
            <v>0</v>
          </cell>
          <cell r="CA531">
            <v>22.9</v>
          </cell>
          <cell r="CB531">
            <v>0</v>
          </cell>
          <cell r="CC531">
            <v>30.5</v>
          </cell>
          <cell r="CD531">
            <v>4</v>
          </cell>
          <cell r="CE531">
            <v>21.89</v>
          </cell>
          <cell r="CF531">
            <v>16.378</v>
          </cell>
          <cell r="CG531">
            <v>38</v>
          </cell>
          <cell r="CH531">
            <v>0</v>
          </cell>
          <cell r="CI531">
            <v>10.8</v>
          </cell>
          <cell r="CJ531">
            <v>15.2</v>
          </cell>
          <cell r="CK531">
            <v>13.1</v>
          </cell>
          <cell r="CL531">
            <v>6.4</v>
          </cell>
          <cell r="CM531">
            <v>25.3</v>
          </cell>
          <cell r="CN531">
            <v>38.799999999999997</v>
          </cell>
          <cell r="CO531">
            <v>22.9</v>
          </cell>
          <cell r="CP531">
            <v>5.8</v>
          </cell>
          <cell r="CQ531">
            <v>239.21199999999999</v>
          </cell>
          <cell r="CR531">
            <v>46.808</v>
          </cell>
          <cell r="CS531">
            <v>304.97300000000001</v>
          </cell>
          <cell r="CT531">
            <v>81.284000000000006</v>
          </cell>
          <cell r="CU531">
            <v>0</v>
          </cell>
          <cell r="CV531">
            <v>275.10399999999998</v>
          </cell>
          <cell r="CW531">
            <v>9.8580000000000005</v>
          </cell>
          <cell r="CX531">
            <v>571.97900000000004</v>
          </cell>
          <cell r="CY531">
            <v>0</v>
          </cell>
          <cell r="CZ531">
            <v>570.70500000000004</v>
          </cell>
          <cell r="DA531">
            <v>1.8560000000000001</v>
          </cell>
          <cell r="DB531">
            <v>196.12100000000001</v>
          </cell>
          <cell r="DC531">
            <v>52.945999999999998</v>
          </cell>
          <cell r="DD531">
            <v>0</v>
          </cell>
          <cell r="DE531">
            <v>0</v>
          </cell>
          <cell r="DF531">
            <v>84.335999999999999</v>
          </cell>
          <cell r="DG531">
            <v>778.84299999999996</v>
          </cell>
          <cell r="DH531">
            <v>61.558999999999997</v>
          </cell>
          <cell r="DI531">
            <v>125.712</v>
          </cell>
          <cell r="DJ531">
            <v>70.608000000000004</v>
          </cell>
          <cell r="DK531">
            <v>0</v>
          </cell>
          <cell r="DL531">
            <v>44</v>
          </cell>
          <cell r="DM531">
            <v>523.81200000000001</v>
          </cell>
          <cell r="DN531">
            <v>2.4500000000000002</v>
          </cell>
          <cell r="DO531">
            <v>54.843000000000004</v>
          </cell>
          <cell r="DP531">
            <v>575.98800000000006</v>
          </cell>
          <cell r="DQ531">
            <v>41.015999999999998</v>
          </cell>
          <cell r="DR531">
            <v>894.76900000000001</v>
          </cell>
          <cell r="DS531">
            <v>0</v>
          </cell>
          <cell r="DT531">
            <v>293</v>
          </cell>
          <cell r="DU531">
            <v>17.376000000000001</v>
          </cell>
          <cell r="DV531">
            <v>13.706</v>
          </cell>
          <cell r="DW531">
            <v>109</v>
          </cell>
          <cell r="DX531">
            <v>50.068456027948301</v>
          </cell>
          <cell r="DY531">
            <v>2.7</v>
          </cell>
          <cell r="DZ531">
            <v>7.7</v>
          </cell>
          <cell r="EA531">
            <v>0</v>
          </cell>
          <cell r="EB531">
            <v>74.693099281118293</v>
          </cell>
          <cell r="EC531">
            <v>0</v>
          </cell>
          <cell r="ED531">
            <v>0.39176464699569002</v>
          </cell>
          <cell r="EE531">
            <v>0</v>
          </cell>
          <cell r="EF531">
            <v>0</v>
          </cell>
          <cell r="EG531">
            <v>0</v>
          </cell>
          <cell r="EH531">
            <v>18.100000000000001</v>
          </cell>
          <cell r="EI531">
            <v>18.7</v>
          </cell>
          <cell r="EJ531">
            <v>1.2</v>
          </cell>
        </row>
        <row r="532">
          <cell r="B532">
            <v>0</v>
          </cell>
          <cell r="C532">
            <v>0</v>
          </cell>
          <cell r="D532">
            <v>0</v>
          </cell>
          <cell r="E532">
            <v>0</v>
          </cell>
          <cell r="F532">
            <v>0</v>
          </cell>
          <cell r="G532">
            <v>0</v>
          </cell>
          <cell r="H532">
            <v>0</v>
          </cell>
          <cell r="I532">
            <v>0</v>
          </cell>
          <cell r="J532">
            <v>0</v>
          </cell>
          <cell r="K532">
            <v>0</v>
          </cell>
          <cell r="L532">
            <v>0</v>
          </cell>
          <cell r="M532">
            <v>0</v>
          </cell>
          <cell r="N532">
            <v>0</v>
          </cell>
          <cell r="O532">
            <v>0</v>
          </cell>
          <cell r="P532">
            <v>0</v>
          </cell>
          <cell r="Q532">
            <v>0</v>
          </cell>
          <cell r="R532">
            <v>0</v>
          </cell>
          <cell r="S532">
            <v>0</v>
          </cell>
          <cell r="T532">
            <v>0</v>
          </cell>
          <cell r="U532">
            <v>0</v>
          </cell>
          <cell r="V532">
            <v>434</v>
          </cell>
          <cell r="W532">
            <v>1131</v>
          </cell>
          <cell r="X532">
            <v>0</v>
          </cell>
          <cell r="Y532">
            <v>0</v>
          </cell>
          <cell r="Z532">
            <v>0</v>
          </cell>
          <cell r="AA532">
            <v>0</v>
          </cell>
          <cell r="AB532">
            <v>0</v>
          </cell>
          <cell r="AC532">
            <v>0</v>
          </cell>
          <cell r="AD532">
            <v>0</v>
          </cell>
          <cell r="AE532">
            <v>0</v>
          </cell>
          <cell r="AF532">
            <v>0</v>
          </cell>
          <cell r="AI532">
            <v>0</v>
          </cell>
          <cell r="AJ532">
            <v>0</v>
          </cell>
          <cell r="AM532">
            <v>778</v>
          </cell>
          <cell r="AN532">
            <v>0</v>
          </cell>
          <cell r="AO532">
            <v>0</v>
          </cell>
          <cell r="AV532">
            <v>0</v>
          </cell>
          <cell r="AW532">
            <v>0</v>
          </cell>
          <cell r="AX532">
            <v>0</v>
          </cell>
          <cell r="AY532">
            <v>0</v>
          </cell>
          <cell r="AZ532">
            <v>0</v>
          </cell>
          <cell r="BA532">
            <v>0</v>
          </cell>
          <cell r="BB532">
            <v>0</v>
          </cell>
          <cell r="BC532">
            <v>97.871862459158606</v>
          </cell>
          <cell r="BD532">
            <v>0</v>
          </cell>
          <cell r="BE532">
            <v>0</v>
          </cell>
          <cell r="BF532">
            <v>0</v>
          </cell>
          <cell r="BG532">
            <v>0</v>
          </cell>
          <cell r="BH532">
            <v>0</v>
          </cell>
          <cell r="BI532">
            <v>0</v>
          </cell>
          <cell r="BK532">
            <v>0</v>
          </cell>
          <cell r="BL532">
            <v>0</v>
          </cell>
          <cell r="BM532">
            <v>0</v>
          </cell>
          <cell r="BN532">
            <v>0</v>
          </cell>
          <cell r="BO532">
            <v>0</v>
          </cell>
          <cell r="BP532">
            <v>0</v>
          </cell>
          <cell r="BQ532">
            <v>0</v>
          </cell>
          <cell r="BR532">
            <v>0</v>
          </cell>
          <cell r="BS532">
            <v>0</v>
          </cell>
          <cell r="BT532">
            <v>0</v>
          </cell>
          <cell r="BU532">
            <v>0</v>
          </cell>
          <cell r="BV532">
            <v>0</v>
          </cell>
          <cell r="BW532">
            <v>0</v>
          </cell>
          <cell r="BX532">
            <v>0</v>
          </cell>
          <cell r="BY532">
            <v>0</v>
          </cell>
          <cell r="BZ532">
            <v>0</v>
          </cell>
          <cell r="CA532">
            <v>0</v>
          </cell>
          <cell r="CB532">
            <v>0</v>
          </cell>
          <cell r="CC532">
            <v>0</v>
          </cell>
          <cell r="CD532">
            <v>189</v>
          </cell>
          <cell r="CE532">
            <v>0</v>
          </cell>
          <cell r="CF532">
            <v>0</v>
          </cell>
          <cell r="CG532">
            <v>0</v>
          </cell>
          <cell r="CH532">
            <v>0</v>
          </cell>
          <cell r="CI532">
            <v>0</v>
          </cell>
          <cell r="CJ532">
            <v>0</v>
          </cell>
          <cell r="CK532">
            <v>0</v>
          </cell>
          <cell r="CL532">
            <v>54</v>
          </cell>
          <cell r="CM532">
            <v>0</v>
          </cell>
          <cell r="CN532">
            <v>0</v>
          </cell>
          <cell r="CO532">
            <v>0</v>
          </cell>
          <cell r="CP532">
            <v>0</v>
          </cell>
          <cell r="CQ532">
            <v>0</v>
          </cell>
          <cell r="CR532">
            <v>0</v>
          </cell>
          <cell r="CS532">
            <v>0</v>
          </cell>
          <cell r="CT532">
            <v>0</v>
          </cell>
          <cell r="CU532">
            <v>0</v>
          </cell>
          <cell r="CV532">
            <v>0</v>
          </cell>
          <cell r="CW532">
            <v>0</v>
          </cell>
          <cell r="CX532">
            <v>0</v>
          </cell>
          <cell r="CY532">
            <v>0</v>
          </cell>
          <cell r="CZ532">
            <v>0</v>
          </cell>
          <cell r="DA532">
            <v>0</v>
          </cell>
          <cell r="DB532">
            <v>0</v>
          </cell>
          <cell r="DC532">
            <v>0</v>
          </cell>
          <cell r="DD532">
            <v>0</v>
          </cell>
          <cell r="DE532">
            <v>0</v>
          </cell>
          <cell r="DF532">
            <v>0</v>
          </cell>
          <cell r="DG532">
            <v>0</v>
          </cell>
          <cell r="DH532">
            <v>0</v>
          </cell>
          <cell r="DI532">
            <v>0</v>
          </cell>
          <cell r="DJ532">
            <v>0</v>
          </cell>
          <cell r="DK532">
            <v>0</v>
          </cell>
          <cell r="DL532">
            <v>0</v>
          </cell>
          <cell r="DM532">
            <v>0</v>
          </cell>
          <cell r="DN532">
            <v>0</v>
          </cell>
          <cell r="DO532">
            <v>0</v>
          </cell>
          <cell r="DP532">
            <v>0</v>
          </cell>
          <cell r="DQ532">
            <v>0</v>
          </cell>
          <cell r="DR532">
            <v>0</v>
          </cell>
          <cell r="DS532">
            <v>0</v>
          </cell>
          <cell r="DT532">
            <v>0</v>
          </cell>
          <cell r="DU532">
            <v>0</v>
          </cell>
          <cell r="DV532">
            <v>0</v>
          </cell>
          <cell r="DW532">
            <v>0</v>
          </cell>
          <cell r="DX532">
            <v>0</v>
          </cell>
          <cell r="DY532">
            <v>0</v>
          </cell>
          <cell r="DZ532">
            <v>4.8</v>
          </cell>
          <cell r="EA532">
            <v>0</v>
          </cell>
          <cell r="EB532">
            <v>0</v>
          </cell>
          <cell r="EC532">
            <v>0</v>
          </cell>
          <cell r="ED532">
            <v>0</v>
          </cell>
          <cell r="EE532">
            <v>0</v>
          </cell>
          <cell r="EF532">
            <v>0</v>
          </cell>
          <cell r="EG532">
            <v>0</v>
          </cell>
          <cell r="EH532">
            <v>0</v>
          </cell>
          <cell r="EI532">
            <v>0</v>
          </cell>
          <cell r="EJ532">
            <v>0</v>
          </cell>
        </row>
        <row r="533">
          <cell r="B533">
            <v>0</v>
          </cell>
          <cell r="C533">
            <v>0</v>
          </cell>
          <cell r="D533">
            <v>7</v>
          </cell>
          <cell r="E533">
            <v>0</v>
          </cell>
          <cell r="F533">
            <v>0</v>
          </cell>
          <cell r="G533">
            <v>0</v>
          </cell>
          <cell r="H533">
            <v>0</v>
          </cell>
          <cell r="I533">
            <v>0</v>
          </cell>
          <cell r="J533">
            <v>0</v>
          </cell>
          <cell r="K533">
            <v>0</v>
          </cell>
          <cell r="L533">
            <v>0</v>
          </cell>
          <cell r="M533">
            <v>0</v>
          </cell>
          <cell r="N533">
            <v>0</v>
          </cell>
          <cell r="O533">
            <v>0</v>
          </cell>
          <cell r="P533">
            <v>0</v>
          </cell>
          <cell r="Q533">
            <v>0</v>
          </cell>
          <cell r="R533">
            <v>0</v>
          </cell>
          <cell r="S533">
            <v>0</v>
          </cell>
          <cell r="T533">
            <v>0</v>
          </cell>
          <cell r="U533">
            <v>0</v>
          </cell>
          <cell r="V533">
            <v>0</v>
          </cell>
          <cell r="W533">
            <v>0</v>
          </cell>
          <cell r="X533">
            <v>0</v>
          </cell>
          <cell r="Y533">
            <v>0</v>
          </cell>
          <cell r="Z533">
            <v>0</v>
          </cell>
          <cell r="AA533">
            <v>0</v>
          </cell>
          <cell r="AB533">
            <v>0</v>
          </cell>
          <cell r="AC533">
            <v>0</v>
          </cell>
          <cell r="AD533">
            <v>0</v>
          </cell>
          <cell r="AE533">
            <v>0</v>
          </cell>
          <cell r="AF533">
            <v>0</v>
          </cell>
          <cell r="AI533">
            <v>0</v>
          </cell>
          <cell r="AJ533">
            <v>0</v>
          </cell>
          <cell r="AM533">
            <v>0</v>
          </cell>
          <cell r="AN533">
            <v>0</v>
          </cell>
          <cell r="AO533">
            <v>0</v>
          </cell>
          <cell r="AV533">
            <v>0</v>
          </cell>
          <cell r="AW533">
            <v>0</v>
          </cell>
          <cell r="AX533">
            <v>0</v>
          </cell>
          <cell r="AY533">
            <v>0</v>
          </cell>
          <cell r="AZ533">
            <v>0</v>
          </cell>
          <cell r="BA533">
            <v>0</v>
          </cell>
          <cell r="BB533">
            <v>0</v>
          </cell>
          <cell r="BC533">
            <v>0</v>
          </cell>
          <cell r="BD533">
            <v>0</v>
          </cell>
          <cell r="BE533">
            <v>0</v>
          </cell>
          <cell r="BF533">
            <v>1.97</v>
          </cell>
          <cell r="BG533">
            <v>0</v>
          </cell>
          <cell r="BH533">
            <v>0</v>
          </cell>
          <cell r="BI533">
            <v>0</v>
          </cell>
          <cell r="BK533">
            <v>0</v>
          </cell>
          <cell r="BL533">
            <v>0</v>
          </cell>
          <cell r="BM533">
            <v>0</v>
          </cell>
          <cell r="BN533">
            <v>10.4</v>
          </cell>
          <cell r="BO533">
            <v>0</v>
          </cell>
          <cell r="BP533">
            <v>0</v>
          </cell>
          <cell r="BQ533">
            <v>0</v>
          </cell>
          <cell r="BR533">
            <v>0</v>
          </cell>
          <cell r="BS533">
            <v>0</v>
          </cell>
          <cell r="BT533">
            <v>0</v>
          </cell>
          <cell r="BU533">
            <v>0</v>
          </cell>
          <cell r="BV533">
            <v>0</v>
          </cell>
          <cell r="BW533">
            <v>0</v>
          </cell>
          <cell r="BX533">
            <v>0</v>
          </cell>
          <cell r="BY533">
            <v>0</v>
          </cell>
          <cell r="BZ533">
            <v>0</v>
          </cell>
          <cell r="CA533">
            <v>0</v>
          </cell>
          <cell r="CB533">
            <v>0</v>
          </cell>
          <cell r="CC533">
            <v>0</v>
          </cell>
          <cell r="CD533">
            <v>0</v>
          </cell>
          <cell r="CE533">
            <v>0</v>
          </cell>
          <cell r="CF533">
            <v>0</v>
          </cell>
          <cell r="CG533">
            <v>0</v>
          </cell>
          <cell r="CH533">
            <v>0</v>
          </cell>
          <cell r="CI533">
            <v>0</v>
          </cell>
          <cell r="CJ533">
            <v>0</v>
          </cell>
          <cell r="CK533">
            <v>0</v>
          </cell>
          <cell r="CL533">
            <v>0</v>
          </cell>
          <cell r="CM533">
            <v>0</v>
          </cell>
          <cell r="CN533">
            <v>0</v>
          </cell>
          <cell r="CO533">
            <v>0</v>
          </cell>
          <cell r="CP533">
            <v>0</v>
          </cell>
          <cell r="CQ533">
            <v>0</v>
          </cell>
          <cell r="CR533">
            <v>0</v>
          </cell>
          <cell r="CS533">
            <v>0</v>
          </cell>
          <cell r="CT533">
            <v>0</v>
          </cell>
          <cell r="CU533">
            <v>0</v>
          </cell>
          <cell r="CV533">
            <v>0</v>
          </cell>
          <cell r="CW533">
            <v>0</v>
          </cell>
          <cell r="CX533">
            <v>0</v>
          </cell>
          <cell r="CY533">
            <v>0</v>
          </cell>
          <cell r="CZ533">
            <v>0</v>
          </cell>
          <cell r="DA533">
            <v>0</v>
          </cell>
          <cell r="DB533">
            <v>0</v>
          </cell>
          <cell r="DC533">
            <v>0</v>
          </cell>
          <cell r="DD533">
            <v>0</v>
          </cell>
          <cell r="DE533">
            <v>0</v>
          </cell>
          <cell r="DF533">
            <v>0</v>
          </cell>
          <cell r="DG533">
            <v>0</v>
          </cell>
          <cell r="DH533">
            <v>0</v>
          </cell>
          <cell r="DI533">
            <v>0</v>
          </cell>
          <cell r="DJ533">
            <v>0</v>
          </cell>
          <cell r="DK533">
            <v>0</v>
          </cell>
          <cell r="DL533">
            <v>0</v>
          </cell>
          <cell r="DM533">
            <v>0</v>
          </cell>
          <cell r="DN533">
            <v>0</v>
          </cell>
          <cell r="DO533">
            <v>0</v>
          </cell>
          <cell r="DP533">
            <v>0</v>
          </cell>
          <cell r="DQ533">
            <v>0</v>
          </cell>
          <cell r="DR533">
            <v>0</v>
          </cell>
          <cell r="DS533">
            <v>0</v>
          </cell>
          <cell r="DT533">
            <v>0</v>
          </cell>
          <cell r="DU533">
            <v>0</v>
          </cell>
          <cell r="DV533">
            <v>0</v>
          </cell>
          <cell r="DW533">
            <v>0</v>
          </cell>
          <cell r="DX533">
            <v>0</v>
          </cell>
          <cell r="DY533">
            <v>0</v>
          </cell>
          <cell r="DZ533">
            <v>0</v>
          </cell>
          <cell r="EA533">
            <v>0</v>
          </cell>
          <cell r="EB533">
            <v>0</v>
          </cell>
          <cell r="EC533">
            <v>0</v>
          </cell>
          <cell r="ED533">
            <v>0</v>
          </cell>
          <cell r="EE533">
            <v>0</v>
          </cell>
          <cell r="EF533">
            <v>0</v>
          </cell>
          <cell r="EG533">
            <v>0</v>
          </cell>
          <cell r="EH533">
            <v>0</v>
          </cell>
          <cell r="EI533">
            <v>0</v>
          </cell>
          <cell r="EJ533">
            <v>0</v>
          </cell>
        </row>
        <row r="534">
          <cell r="B534">
            <v>0</v>
          </cell>
          <cell r="C534">
            <v>5.8</v>
          </cell>
          <cell r="D534">
            <v>40.5</v>
          </cell>
          <cell r="E534">
            <v>0</v>
          </cell>
          <cell r="F534">
            <v>8.6999999999999993</v>
          </cell>
          <cell r="G534">
            <v>0</v>
          </cell>
          <cell r="H534">
            <v>20.56</v>
          </cell>
          <cell r="I534">
            <v>3.9</v>
          </cell>
          <cell r="J534">
            <v>44.88</v>
          </cell>
          <cell r="K534">
            <v>0</v>
          </cell>
          <cell r="L534">
            <v>0</v>
          </cell>
          <cell r="M534">
            <v>0</v>
          </cell>
          <cell r="N534">
            <v>0</v>
          </cell>
          <cell r="O534">
            <v>69.5</v>
          </cell>
          <cell r="P534">
            <v>15.799989999999999</v>
          </cell>
          <cell r="Q534">
            <v>115.7</v>
          </cell>
          <cell r="R534">
            <v>0.9</v>
          </cell>
          <cell r="S534">
            <v>0</v>
          </cell>
          <cell r="T534">
            <v>0</v>
          </cell>
          <cell r="U534">
            <v>0</v>
          </cell>
          <cell r="V534">
            <v>434</v>
          </cell>
          <cell r="W534">
            <v>1131</v>
          </cell>
          <cell r="X534">
            <v>0</v>
          </cell>
          <cell r="Y534">
            <v>9.0030000000000001</v>
          </cell>
          <cell r="Z534">
            <v>10.5</v>
          </cell>
          <cell r="AA534">
            <v>22.1</v>
          </cell>
          <cell r="AB534">
            <v>0</v>
          </cell>
          <cell r="AC534">
            <v>50</v>
          </cell>
          <cell r="AD534">
            <v>720.167916251007</v>
          </cell>
          <cell r="AE534">
            <v>0</v>
          </cell>
          <cell r="AF534">
            <v>4.5</v>
          </cell>
          <cell r="AH534">
            <v>11.3</v>
          </cell>
          <cell r="AI534">
            <v>0</v>
          </cell>
          <cell r="AJ534">
            <v>515.20000000000005</v>
          </cell>
          <cell r="AK534">
            <v>0</v>
          </cell>
          <cell r="AL534">
            <v>0</v>
          </cell>
          <cell r="AM534">
            <v>778</v>
          </cell>
          <cell r="AN534">
            <v>0</v>
          </cell>
          <cell r="AO534">
            <v>35.6</v>
          </cell>
          <cell r="AP534">
            <v>0</v>
          </cell>
          <cell r="AQ534">
            <v>0</v>
          </cell>
          <cell r="AR534">
            <v>0</v>
          </cell>
          <cell r="AS534">
            <v>0</v>
          </cell>
          <cell r="AT534">
            <v>0</v>
          </cell>
          <cell r="AU534">
            <v>0</v>
          </cell>
          <cell r="AV534">
            <v>10.76</v>
          </cell>
          <cell r="AW534">
            <v>0</v>
          </cell>
          <cell r="AX534">
            <v>0</v>
          </cell>
          <cell r="AY534">
            <v>0</v>
          </cell>
          <cell r="AZ534">
            <v>41.3</v>
          </cell>
          <cell r="BA534">
            <v>1.512</v>
          </cell>
          <cell r="BB534">
            <v>2.2890000000000001</v>
          </cell>
          <cell r="BC534">
            <v>111.6582908</v>
          </cell>
          <cell r="BD534">
            <v>0.5</v>
          </cell>
          <cell r="BE534">
            <v>0</v>
          </cell>
          <cell r="BF534">
            <v>14.67</v>
          </cell>
          <cell r="BG534">
            <v>4</v>
          </cell>
          <cell r="BH534">
            <v>72.747023822209798</v>
          </cell>
          <cell r="BI534">
            <v>20.52</v>
          </cell>
          <cell r="BK534">
            <v>0</v>
          </cell>
          <cell r="BL534">
            <v>2.4</v>
          </cell>
          <cell r="BM534">
            <v>3</v>
          </cell>
          <cell r="BN534">
            <v>26.5</v>
          </cell>
          <cell r="BO534">
            <v>6.6</v>
          </cell>
          <cell r="BP534">
            <v>9.0029292638562808</v>
          </cell>
          <cell r="BQ534">
            <v>86.3</v>
          </cell>
          <cell r="BR534">
            <v>0</v>
          </cell>
          <cell r="BS534">
            <v>13.560201184</v>
          </cell>
          <cell r="BT534">
            <v>3.1</v>
          </cell>
          <cell r="BU534">
            <v>77.69</v>
          </cell>
          <cell r="BV534">
            <v>0</v>
          </cell>
          <cell r="BW534">
            <v>2.5299999999999998</v>
          </cell>
          <cell r="BX534">
            <v>35.65</v>
          </cell>
          <cell r="BY534">
            <v>12.8</v>
          </cell>
          <cell r="BZ534">
            <v>0</v>
          </cell>
          <cell r="CA534">
            <v>22.9</v>
          </cell>
          <cell r="CB534">
            <v>0</v>
          </cell>
          <cell r="CC534">
            <v>30.5</v>
          </cell>
          <cell r="CD534">
            <v>193</v>
          </cell>
          <cell r="CE534">
            <v>21.89</v>
          </cell>
          <cell r="CF534">
            <v>16.378</v>
          </cell>
          <cell r="CG534">
            <v>38</v>
          </cell>
          <cell r="CH534">
            <v>0</v>
          </cell>
          <cell r="CI534">
            <v>10.8</v>
          </cell>
          <cell r="CJ534">
            <v>15.2</v>
          </cell>
          <cell r="CK534">
            <v>13.1</v>
          </cell>
          <cell r="CL534">
            <v>60.4</v>
          </cell>
          <cell r="CM534">
            <v>25.3</v>
          </cell>
          <cell r="CN534">
            <v>38.799999999999997</v>
          </cell>
          <cell r="CO534">
            <v>22.9</v>
          </cell>
          <cell r="CP534">
            <v>5.8</v>
          </cell>
          <cell r="CQ534">
            <v>239.21199999999999</v>
          </cell>
          <cell r="CR534">
            <v>46.808</v>
          </cell>
          <cell r="CS534">
            <v>304.97300000000001</v>
          </cell>
          <cell r="CT534">
            <v>81.284000000000006</v>
          </cell>
          <cell r="CU534">
            <v>0</v>
          </cell>
          <cell r="CV534">
            <v>275.10399999999998</v>
          </cell>
          <cell r="CW534">
            <v>9.8580000000000005</v>
          </cell>
          <cell r="CX534">
            <v>571.97900000000004</v>
          </cell>
          <cell r="CY534">
            <v>0</v>
          </cell>
          <cell r="CZ534">
            <v>570.70500000000004</v>
          </cell>
          <cell r="DA534">
            <v>1.8560000000000001</v>
          </cell>
          <cell r="DB534">
            <v>196.12100000000001</v>
          </cell>
          <cell r="DC534">
            <v>52.945999999999998</v>
          </cell>
          <cell r="DD534">
            <v>0</v>
          </cell>
          <cell r="DE534">
            <v>0</v>
          </cell>
          <cell r="DF534">
            <v>84.335999999999999</v>
          </cell>
          <cell r="DG534">
            <v>778.84299999999996</v>
          </cell>
          <cell r="DH534">
            <v>61.558999999999997</v>
          </cell>
          <cell r="DI534">
            <v>125.712</v>
          </cell>
          <cell r="DJ534">
            <v>70.608000000000004</v>
          </cell>
          <cell r="DK534">
            <v>0</v>
          </cell>
          <cell r="DL534">
            <v>44</v>
          </cell>
          <cell r="DM534">
            <v>523.81200000000001</v>
          </cell>
          <cell r="DN534">
            <v>2.4500000000000002</v>
          </cell>
          <cell r="DO534">
            <v>54.843000000000004</v>
          </cell>
          <cell r="DP534">
            <v>575.98800000000006</v>
          </cell>
          <cell r="DQ534">
            <v>41.015999999999998</v>
          </cell>
          <cell r="DR534">
            <v>894.76900000000001</v>
          </cell>
          <cell r="DS534">
            <v>0</v>
          </cell>
          <cell r="DT534">
            <v>293</v>
          </cell>
          <cell r="DU534">
            <v>17.376000000000001</v>
          </cell>
          <cell r="DV534">
            <v>13.706</v>
          </cell>
          <cell r="DW534">
            <v>109</v>
          </cell>
          <cell r="DX534">
            <v>50.068456027948301</v>
          </cell>
          <cell r="DY534">
            <v>2.7</v>
          </cell>
          <cell r="DZ534">
            <v>12.5</v>
          </cell>
          <cell r="EA534">
            <v>0</v>
          </cell>
          <cell r="EB534">
            <v>74.693099281118293</v>
          </cell>
          <cell r="EC534">
            <v>0</v>
          </cell>
          <cell r="ED534">
            <v>0.39176464699569002</v>
          </cell>
          <cell r="EE534">
            <v>0</v>
          </cell>
          <cell r="EF534">
            <v>0</v>
          </cell>
          <cell r="EG534">
            <v>0</v>
          </cell>
          <cell r="EH534">
            <v>18.100000000000001</v>
          </cell>
          <cell r="EI534">
            <v>18.7</v>
          </cell>
          <cell r="EJ534">
            <v>1.2</v>
          </cell>
        </row>
        <row r="535">
          <cell r="B535">
            <v>0</v>
          </cell>
          <cell r="C535">
            <v>1.6</v>
          </cell>
          <cell r="D535">
            <v>75</v>
          </cell>
          <cell r="E535">
            <v>0</v>
          </cell>
          <cell r="F535">
            <v>0</v>
          </cell>
          <cell r="G535">
            <v>0</v>
          </cell>
          <cell r="H535">
            <v>20.45</v>
          </cell>
          <cell r="I535">
            <v>3.6</v>
          </cell>
          <cell r="J535">
            <v>97.8</v>
          </cell>
          <cell r="K535">
            <v>0</v>
          </cell>
          <cell r="L535">
            <v>0</v>
          </cell>
          <cell r="M535">
            <v>0</v>
          </cell>
          <cell r="N535">
            <v>0</v>
          </cell>
          <cell r="O535">
            <v>101.3</v>
          </cell>
          <cell r="P535">
            <v>58.286999999999999</v>
          </cell>
          <cell r="Q535">
            <v>92.9</v>
          </cell>
          <cell r="R535">
            <v>0.1</v>
          </cell>
          <cell r="S535">
            <v>0</v>
          </cell>
          <cell r="T535">
            <v>0</v>
          </cell>
          <cell r="U535">
            <v>0</v>
          </cell>
          <cell r="V535">
            <v>0</v>
          </cell>
          <cell r="W535">
            <v>0</v>
          </cell>
          <cell r="X535">
            <v>0</v>
          </cell>
          <cell r="Y535">
            <v>0</v>
          </cell>
          <cell r="Z535">
            <v>46.8</v>
          </cell>
          <cell r="AA535">
            <v>43.9</v>
          </cell>
          <cell r="AB535">
            <v>0</v>
          </cell>
          <cell r="AC535">
            <v>0</v>
          </cell>
          <cell r="AD535">
            <v>780.25891059008302</v>
          </cell>
          <cell r="AE535">
            <v>0</v>
          </cell>
          <cell r="AF535">
            <v>0.3</v>
          </cell>
          <cell r="AG535">
            <v>411.5</v>
          </cell>
          <cell r="AH535">
            <v>8.1</v>
          </cell>
          <cell r="AI535">
            <v>0</v>
          </cell>
          <cell r="AJ535">
            <v>348.17</v>
          </cell>
          <cell r="AM535">
            <v>0</v>
          </cell>
          <cell r="AN535">
            <v>0</v>
          </cell>
          <cell r="AO535">
            <v>45</v>
          </cell>
          <cell r="AV535">
            <v>0</v>
          </cell>
          <cell r="AW535">
            <v>0</v>
          </cell>
          <cell r="AX535">
            <v>0</v>
          </cell>
          <cell r="AY535">
            <v>0</v>
          </cell>
          <cell r="AZ535">
            <v>0</v>
          </cell>
          <cell r="BA535">
            <v>0</v>
          </cell>
          <cell r="BB535">
            <v>0</v>
          </cell>
          <cell r="BC535">
            <v>9.6069031146500006</v>
          </cell>
          <cell r="BD535">
            <v>0</v>
          </cell>
          <cell r="BE535">
            <v>0</v>
          </cell>
          <cell r="BF535">
            <v>22.8</v>
          </cell>
          <cell r="BG535">
            <v>0</v>
          </cell>
          <cell r="BH535">
            <v>54.238670940266204</v>
          </cell>
          <cell r="BI535">
            <v>3.0041072353130098</v>
          </cell>
          <cell r="BK535">
            <v>0</v>
          </cell>
          <cell r="BL535">
            <v>1.3</v>
          </cell>
          <cell r="BM535">
            <v>2</v>
          </cell>
          <cell r="BN535">
            <v>280.39999999999998</v>
          </cell>
          <cell r="BO535">
            <v>13.464</v>
          </cell>
          <cell r="BP535">
            <v>0</v>
          </cell>
          <cell r="BQ535">
            <v>85</v>
          </cell>
          <cell r="BR535">
            <v>3.11</v>
          </cell>
          <cell r="BS535">
            <v>108.6</v>
          </cell>
          <cell r="BT535">
            <v>1</v>
          </cell>
          <cell r="BU535">
            <v>57.2</v>
          </cell>
          <cell r="BV535">
            <v>0</v>
          </cell>
          <cell r="BW535">
            <v>0</v>
          </cell>
          <cell r="BX535">
            <v>14.73</v>
          </cell>
          <cell r="BY535">
            <v>0</v>
          </cell>
          <cell r="BZ535">
            <v>0</v>
          </cell>
          <cell r="CA535">
            <v>34.9</v>
          </cell>
          <cell r="CB535">
            <v>0</v>
          </cell>
          <cell r="CC535">
            <v>14.7</v>
          </cell>
          <cell r="CD535">
            <v>33</v>
          </cell>
          <cell r="CE535">
            <v>16.95</v>
          </cell>
          <cell r="CF535">
            <v>8.6199999999999992</v>
          </cell>
          <cell r="CG535">
            <v>67</v>
          </cell>
          <cell r="CH535">
            <v>0</v>
          </cell>
          <cell r="CI535">
            <v>11.4</v>
          </cell>
          <cell r="CJ535">
            <v>12</v>
          </cell>
          <cell r="CK535">
            <v>0</v>
          </cell>
          <cell r="CL535">
            <v>84.6</v>
          </cell>
          <cell r="CM535">
            <v>33.4</v>
          </cell>
          <cell r="CN535">
            <v>0</v>
          </cell>
          <cell r="CO535">
            <v>13.5</v>
          </cell>
          <cell r="CP535">
            <v>2.6</v>
          </cell>
          <cell r="CQ535">
            <v>83.349000000000004</v>
          </cell>
          <cell r="CR535">
            <v>11.664</v>
          </cell>
          <cell r="CS535">
            <v>513.76300000000003</v>
          </cell>
          <cell r="CT535">
            <v>83.150999999999996</v>
          </cell>
          <cell r="CU535">
            <v>0</v>
          </cell>
          <cell r="CV535">
            <v>405.59699999999998</v>
          </cell>
          <cell r="CW535">
            <v>37.654000000000003</v>
          </cell>
          <cell r="CX535">
            <v>467.96100000000001</v>
          </cell>
          <cell r="CY535">
            <v>0</v>
          </cell>
          <cell r="CZ535">
            <v>487.46199999999999</v>
          </cell>
          <cell r="DA535">
            <v>0</v>
          </cell>
          <cell r="DB535">
            <v>111.827</v>
          </cell>
          <cell r="DC535">
            <v>55.875</v>
          </cell>
          <cell r="DD535">
            <v>87.93</v>
          </cell>
          <cell r="DE535">
            <v>0</v>
          </cell>
          <cell r="DF535">
            <v>138.60599999999999</v>
          </cell>
          <cell r="DG535">
            <v>740.66</v>
          </cell>
          <cell r="DH535">
            <v>11.099</v>
          </cell>
          <cell r="DI535">
            <v>33.396000000000001</v>
          </cell>
          <cell r="DJ535">
            <v>86.837000000000003</v>
          </cell>
          <cell r="DK535">
            <v>0</v>
          </cell>
          <cell r="DL535">
            <v>39</v>
          </cell>
          <cell r="DM535">
            <v>407.21899999999999</v>
          </cell>
          <cell r="DN535">
            <v>12.641999999999999</v>
          </cell>
          <cell r="DO535">
            <v>124.595</v>
          </cell>
          <cell r="DP535">
            <v>372.15899999999999</v>
          </cell>
          <cell r="DQ535">
            <v>42.753999999999998</v>
          </cell>
          <cell r="DR535">
            <v>964.029</v>
          </cell>
          <cell r="DS535">
            <v>0</v>
          </cell>
          <cell r="DT535">
            <v>429.36500000000001</v>
          </cell>
          <cell r="DU535">
            <v>0</v>
          </cell>
          <cell r="DV535">
            <v>10.797000000000001</v>
          </cell>
          <cell r="DW535">
            <v>5.8</v>
          </cell>
          <cell r="DX535">
            <v>24.992000000000001</v>
          </cell>
          <cell r="DY535">
            <v>0</v>
          </cell>
          <cell r="DZ535">
            <v>0</v>
          </cell>
          <cell r="EA535">
            <v>0</v>
          </cell>
          <cell r="EB535">
            <v>114.82555642726</v>
          </cell>
          <cell r="EC535">
            <v>0</v>
          </cell>
          <cell r="ED535">
            <v>0</v>
          </cell>
          <cell r="EE535">
            <v>0</v>
          </cell>
          <cell r="EF535">
            <v>0</v>
          </cell>
          <cell r="EG535">
            <v>0</v>
          </cell>
          <cell r="EH535">
            <v>0</v>
          </cell>
          <cell r="EI535">
            <v>43.8</v>
          </cell>
          <cell r="EJ535">
            <v>0</v>
          </cell>
        </row>
        <row r="536">
          <cell r="B536">
            <v>0</v>
          </cell>
          <cell r="C536">
            <v>0</v>
          </cell>
          <cell r="D536">
            <v>0</v>
          </cell>
          <cell r="E536">
            <v>0</v>
          </cell>
          <cell r="F536">
            <v>0</v>
          </cell>
          <cell r="G536">
            <v>0</v>
          </cell>
          <cell r="H536">
            <v>0</v>
          </cell>
          <cell r="I536">
            <v>0</v>
          </cell>
          <cell r="J536">
            <v>0</v>
          </cell>
          <cell r="K536">
            <v>0</v>
          </cell>
          <cell r="L536">
            <v>0</v>
          </cell>
          <cell r="M536">
            <v>0</v>
          </cell>
          <cell r="N536">
            <v>0</v>
          </cell>
          <cell r="O536">
            <v>0</v>
          </cell>
          <cell r="P536">
            <v>0</v>
          </cell>
          <cell r="Q536">
            <v>0</v>
          </cell>
          <cell r="R536">
            <v>0</v>
          </cell>
          <cell r="S536">
            <v>0</v>
          </cell>
          <cell r="T536">
            <v>0</v>
          </cell>
          <cell r="U536">
            <v>0</v>
          </cell>
          <cell r="V536">
            <v>572</v>
          </cell>
          <cell r="W536">
            <v>1152</v>
          </cell>
          <cell r="X536">
            <v>0</v>
          </cell>
          <cell r="Y536">
            <v>0</v>
          </cell>
          <cell r="Z536">
            <v>0</v>
          </cell>
          <cell r="AA536">
            <v>0</v>
          </cell>
          <cell r="AB536">
            <v>0</v>
          </cell>
          <cell r="AC536">
            <v>0</v>
          </cell>
          <cell r="AD536">
            <v>0</v>
          </cell>
          <cell r="AE536">
            <v>53.125042000000001</v>
          </cell>
          <cell r="AF536">
            <v>0</v>
          </cell>
          <cell r="AI536">
            <v>0</v>
          </cell>
          <cell r="AJ536">
            <v>0</v>
          </cell>
          <cell r="AM536">
            <v>1674</v>
          </cell>
          <cell r="AN536">
            <v>0</v>
          </cell>
          <cell r="AO536">
            <v>0</v>
          </cell>
          <cell r="AV536">
            <v>0</v>
          </cell>
          <cell r="AW536">
            <v>0</v>
          </cell>
          <cell r="AX536">
            <v>0</v>
          </cell>
          <cell r="AY536">
            <v>0</v>
          </cell>
          <cell r="AZ536">
            <v>0</v>
          </cell>
          <cell r="BA536">
            <v>0</v>
          </cell>
          <cell r="BB536">
            <v>0</v>
          </cell>
          <cell r="BC536">
            <v>3.3798501868404198</v>
          </cell>
          <cell r="BD536">
            <v>0</v>
          </cell>
          <cell r="BE536">
            <v>0</v>
          </cell>
          <cell r="BF536">
            <v>0</v>
          </cell>
          <cell r="BG536">
            <v>0</v>
          </cell>
          <cell r="BH536">
            <v>0</v>
          </cell>
          <cell r="BI536">
            <v>0</v>
          </cell>
          <cell r="BK536">
            <v>0</v>
          </cell>
          <cell r="BL536">
            <v>0</v>
          </cell>
          <cell r="BM536">
            <v>0</v>
          </cell>
          <cell r="BN536">
            <v>0</v>
          </cell>
          <cell r="BO536">
            <v>0</v>
          </cell>
          <cell r="BP536">
            <v>0</v>
          </cell>
          <cell r="BQ536">
            <v>0</v>
          </cell>
          <cell r="BR536">
            <v>0</v>
          </cell>
          <cell r="BS536">
            <v>0</v>
          </cell>
          <cell r="BT536">
            <v>0</v>
          </cell>
          <cell r="BU536">
            <v>0</v>
          </cell>
          <cell r="BV536">
            <v>0</v>
          </cell>
          <cell r="BW536">
            <v>0</v>
          </cell>
          <cell r="BX536">
            <v>0</v>
          </cell>
          <cell r="BY536">
            <v>0</v>
          </cell>
          <cell r="BZ536">
            <v>0</v>
          </cell>
          <cell r="CA536">
            <v>0</v>
          </cell>
          <cell r="CB536">
            <v>0</v>
          </cell>
          <cell r="CC536">
            <v>0</v>
          </cell>
          <cell r="CD536">
            <v>166</v>
          </cell>
          <cell r="CE536">
            <v>0</v>
          </cell>
          <cell r="CF536">
            <v>0</v>
          </cell>
          <cell r="CG536">
            <v>0</v>
          </cell>
          <cell r="CH536">
            <v>0</v>
          </cell>
          <cell r="CI536">
            <v>0</v>
          </cell>
          <cell r="CJ536">
            <v>0</v>
          </cell>
          <cell r="CK536">
            <v>0</v>
          </cell>
          <cell r="CL536">
            <v>2.2000000000000002</v>
          </cell>
          <cell r="CM536">
            <v>0</v>
          </cell>
          <cell r="CN536">
            <v>0</v>
          </cell>
          <cell r="CO536">
            <v>0</v>
          </cell>
          <cell r="CP536">
            <v>0</v>
          </cell>
          <cell r="CQ536">
            <v>0</v>
          </cell>
          <cell r="CR536">
            <v>0</v>
          </cell>
          <cell r="CS536">
            <v>0</v>
          </cell>
          <cell r="CT536">
            <v>0</v>
          </cell>
          <cell r="CU536">
            <v>0</v>
          </cell>
          <cell r="CV536">
            <v>0</v>
          </cell>
          <cell r="CW536">
            <v>0</v>
          </cell>
          <cell r="CX536">
            <v>0</v>
          </cell>
          <cell r="CY536">
            <v>0</v>
          </cell>
          <cell r="CZ536">
            <v>0</v>
          </cell>
          <cell r="DA536">
            <v>0</v>
          </cell>
          <cell r="DB536">
            <v>0</v>
          </cell>
          <cell r="DC536">
            <v>0</v>
          </cell>
          <cell r="DD536">
            <v>0</v>
          </cell>
          <cell r="DE536">
            <v>0</v>
          </cell>
          <cell r="DF536">
            <v>0</v>
          </cell>
          <cell r="DG536">
            <v>0</v>
          </cell>
          <cell r="DH536">
            <v>0</v>
          </cell>
          <cell r="DI536">
            <v>0</v>
          </cell>
          <cell r="DJ536">
            <v>0</v>
          </cell>
          <cell r="DK536">
            <v>0</v>
          </cell>
          <cell r="DL536">
            <v>0</v>
          </cell>
          <cell r="DM536">
            <v>0</v>
          </cell>
          <cell r="DN536">
            <v>0</v>
          </cell>
          <cell r="DO536">
            <v>0</v>
          </cell>
          <cell r="DP536">
            <v>0</v>
          </cell>
          <cell r="DQ536">
            <v>0</v>
          </cell>
          <cell r="DR536">
            <v>0</v>
          </cell>
          <cell r="DS536">
            <v>0</v>
          </cell>
          <cell r="DT536">
            <v>0</v>
          </cell>
          <cell r="DU536">
            <v>0</v>
          </cell>
          <cell r="DV536">
            <v>0</v>
          </cell>
          <cell r="DW536">
            <v>0</v>
          </cell>
          <cell r="DX536">
            <v>0</v>
          </cell>
          <cell r="DY536">
            <v>0</v>
          </cell>
          <cell r="DZ536">
            <v>0</v>
          </cell>
          <cell r="EA536">
            <v>0</v>
          </cell>
          <cell r="EB536">
            <v>0</v>
          </cell>
          <cell r="EC536">
            <v>0</v>
          </cell>
          <cell r="ED536">
            <v>0</v>
          </cell>
          <cell r="EE536">
            <v>0</v>
          </cell>
          <cell r="EF536">
            <v>0</v>
          </cell>
          <cell r="EG536">
            <v>0</v>
          </cell>
          <cell r="EH536">
            <v>0</v>
          </cell>
          <cell r="EI536">
            <v>0</v>
          </cell>
          <cell r="EJ536">
            <v>0</v>
          </cell>
        </row>
        <row r="537">
          <cell r="B537">
            <v>0</v>
          </cell>
          <cell r="C537">
            <v>0</v>
          </cell>
          <cell r="D537">
            <v>7</v>
          </cell>
          <cell r="E537">
            <v>0</v>
          </cell>
          <cell r="F537">
            <v>0</v>
          </cell>
          <cell r="G537">
            <v>0</v>
          </cell>
          <cell r="H537">
            <v>0</v>
          </cell>
          <cell r="I537">
            <v>0</v>
          </cell>
          <cell r="J537">
            <v>0</v>
          </cell>
          <cell r="K537">
            <v>0</v>
          </cell>
          <cell r="L537">
            <v>0</v>
          </cell>
          <cell r="M537">
            <v>0</v>
          </cell>
          <cell r="N537">
            <v>0</v>
          </cell>
          <cell r="O537">
            <v>0</v>
          </cell>
          <cell r="P537">
            <v>0</v>
          </cell>
          <cell r="Q537">
            <v>0</v>
          </cell>
          <cell r="R537">
            <v>0</v>
          </cell>
          <cell r="S537">
            <v>0</v>
          </cell>
          <cell r="T537">
            <v>0</v>
          </cell>
          <cell r="U537">
            <v>0</v>
          </cell>
          <cell r="V537">
            <v>0</v>
          </cell>
          <cell r="W537">
            <v>0</v>
          </cell>
          <cell r="X537">
            <v>0</v>
          </cell>
          <cell r="Y537">
            <v>0</v>
          </cell>
          <cell r="Z537">
            <v>0</v>
          </cell>
          <cell r="AA537">
            <v>0</v>
          </cell>
          <cell r="AB537">
            <v>0</v>
          </cell>
          <cell r="AC537">
            <v>0</v>
          </cell>
          <cell r="AD537">
            <v>0</v>
          </cell>
          <cell r="AE537">
            <v>0</v>
          </cell>
          <cell r="AF537">
            <v>0</v>
          </cell>
          <cell r="AI537">
            <v>0</v>
          </cell>
          <cell r="AJ537">
            <v>0</v>
          </cell>
          <cell r="AM537">
            <v>0</v>
          </cell>
          <cell r="AN537">
            <v>0</v>
          </cell>
          <cell r="AO537">
            <v>0</v>
          </cell>
          <cell r="AV537">
            <v>0</v>
          </cell>
          <cell r="AW537">
            <v>0</v>
          </cell>
          <cell r="AX537">
            <v>0</v>
          </cell>
          <cell r="AY537">
            <v>0</v>
          </cell>
          <cell r="AZ537">
            <v>0</v>
          </cell>
          <cell r="BA537">
            <v>0</v>
          </cell>
          <cell r="BB537">
            <v>0</v>
          </cell>
          <cell r="BC537">
            <v>0</v>
          </cell>
          <cell r="BD537">
            <v>0</v>
          </cell>
          <cell r="BE537">
            <v>0</v>
          </cell>
          <cell r="BF537">
            <v>1.048</v>
          </cell>
          <cell r="BG537">
            <v>0</v>
          </cell>
          <cell r="BH537">
            <v>0</v>
          </cell>
          <cell r="BI537">
            <v>0</v>
          </cell>
          <cell r="BK537">
            <v>0</v>
          </cell>
          <cell r="BL537">
            <v>0</v>
          </cell>
          <cell r="BM537">
            <v>0</v>
          </cell>
          <cell r="BN537">
            <v>13.1</v>
          </cell>
          <cell r="BO537">
            <v>0</v>
          </cell>
          <cell r="BP537">
            <v>0</v>
          </cell>
          <cell r="BQ537">
            <v>0</v>
          </cell>
          <cell r="BR537">
            <v>0</v>
          </cell>
          <cell r="BS537">
            <v>0</v>
          </cell>
          <cell r="BT537">
            <v>0</v>
          </cell>
          <cell r="BU537">
            <v>0</v>
          </cell>
          <cell r="BV537">
            <v>0</v>
          </cell>
          <cell r="BW537">
            <v>0</v>
          </cell>
          <cell r="BX537">
            <v>0</v>
          </cell>
          <cell r="BY537">
            <v>0</v>
          </cell>
          <cell r="BZ537">
            <v>0</v>
          </cell>
          <cell r="CA537">
            <v>0</v>
          </cell>
          <cell r="CB537">
            <v>0</v>
          </cell>
          <cell r="CC537">
            <v>0</v>
          </cell>
          <cell r="CD537">
            <v>0</v>
          </cell>
          <cell r="CE537">
            <v>0</v>
          </cell>
          <cell r="CF537">
            <v>0</v>
          </cell>
          <cell r="CG537">
            <v>0</v>
          </cell>
          <cell r="CH537">
            <v>0</v>
          </cell>
          <cell r="CI537">
            <v>0</v>
          </cell>
          <cell r="CJ537">
            <v>10</v>
          </cell>
          <cell r="CK537">
            <v>0</v>
          </cell>
          <cell r="CL537">
            <v>0</v>
          </cell>
          <cell r="CM537">
            <v>0</v>
          </cell>
          <cell r="CN537">
            <v>0</v>
          </cell>
          <cell r="CO537">
            <v>0</v>
          </cell>
          <cell r="CP537">
            <v>0</v>
          </cell>
          <cell r="CQ537">
            <v>0</v>
          </cell>
          <cell r="CR537">
            <v>0</v>
          </cell>
          <cell r="CS537">
            <v>0</v>
          </cell>
          <cell r="CT537">
            <v>0</v>
          </cell>
          <cell r="CU537">
            <v>0</v>
          </cell>
          <cell r="CV537">
            <v>0</v>
          </cell>
          <cell r="CW537">
            <v>0</v>
          </cell>
          <cell r="CX537">
            <v>0</v>
          </cell>
          <cell r="CY537">
            <v>0</v>
          </cell>
          <cell r="CZ537">
            <v>0</v>
          </cell>
          <cell r="DA537">
            <v>0</v>
          </cell>
          <cell r="DB537">
            <v>0</v>
          </cell>
          <cell r="DC537">
            <v>0</v>
          </cell>
          <cell r="DD537">
            <v>0</v>
          </cell>
          <cell r="DE537">
            <v>0</v>
          </cell>
          <cell r="DF537">
            <v>0</v>
          </cell>
          <cell r="DG537">
            <v>0</v>
          </cell>
          <cell r="DH537">
            <v>0</v>
          </cell>
          <cell r="DI537">
            <v>0</v>
          </cell>
          <cell r="DJ537">
            <v>0</v>
          </cell>
          <cell r="DK537">
            <v>0</v>
          </cell>
          <cell r="DL537">
            <v>0</v>
          </cell>
          <cell r="DM537">
            <v>0</v>
          </cell>
          <cell r="DN537">
            <v>0</v>
          </cell>
          <cell r="DO537">
            <v>0</v>
          </cell>
          <cell r="DP537">
            <v>0</v>
          </cell>
          <cell r="DQ537">
            <v>0</v>
          </cell>
          <cell r="DR537">
            <v>0</v>
          </cell>
          <cell r="DS537">
            <v>0</v>
          </cell>
          <cell r="DT537">
            <v>0</v>
          </cell>
          <cell r="DU537">
            <v>0</v>
          </cell>
          <cell r="DV537">
            <v>0</v>
          </cell>
          <cell r="DW537">
            <v>0</v>
          </cell>
          <cell r="DX537">
            <v>0</v>
          </cell>
          <cell r="DY537">
            <v>0</v>
          </cell>
          <cell r="DZ537">
            <v>0</v>
          </cell>
          <cell r="EA537">
            <v>0</v>
          </cell>
          <cell r="EB537">
            <v>0</v>
          </cell>
          <cell r="EC537">
            <v>0</v>
          </cell>
          <cell r="ED537">
            <v>0</v>
          </cell>
          <cell r="EE537">
            <v>0</v>
          </cell>
          <cell r="EF537">
            <v>0</v>
          </cell>
          <cell r="EG537">
            <v>0</v>
          </cell>
          <cell r="EH537">
            <v>0</v>
          </cell>
          <cell r="EI537">
            <v>0</v>
          </cell>
          <cell r="EJ537">
            <v>0</v>
          </cell>
        </row>
        <row r="538">
          <cell r="B538">
            <v>0</v>
          </cell>
          <cell r="C538">
            <v>1.6</v>
          </cell>
          <cell r="D538">
            <v>82</v>
          </cell>
          <cell r="E538">
            <v>0</v>
          </cell>
          <cell r="F538">
            <v>0</v>
          </cell>
          <cell r="G538">
            <v>0</v>
          </cell>
          <cell r="H538">
            <v>20.45</v>
          </cell>
          <cell r="I538">
            <v>3.6</v>
          </cell>
          <cell r="J538">
            <v>97.8</v>
          </cell>
          <cell r="K538">
            <v>0</v>
          </cell>
          <cell r="L538">
            <v>0</v>
          </cell>
          <cell r="M538">
            <v>0</v>
          </cell>
          <cell r="N538">
            <v>0</v>
          </cell>
          <cell r="O538">
            <v>101.3</v>
          </cell>
          <cell r="P538">
            <v>58.286999999999999</v>
          </cell>
          <cell r="Q538">
            <v>92.9</v>
          </cell>
          <cell r="R538">
            <v>0.1</v>
          </cell>
          <cell r="S538">
            <v>0</v>
          </cell>
          <cell r="T538">
            <v>0</v>
          </cell>
          <cell r="U538">
            <v>0</v>
          </cell>
          <cell r="V538">
            <v>572</v>
          </cell>
          <cell r="W538">
            <v>1152</v>
          </cell>
          <cell r="X538">
            <v>0</v>
          </cell>
          <cell r="Y538">
            <v>0</v>
          </cell>
          <cell r="Z538">
            <v>46.8</v>
          </cell>
          <cell r="AA538">
            <v>43.9</v>
          </cell>
          <cell r="AB538">
            <v>0</v>
          </cell>
          <cell r="AC538">
            <v>0</v>
          </cell>
          <cell r="AD538">
            <v>780.25891059008302</v>
          </cell>
          <cell r="AE538">
            <v>53.125042000000001</v>
          </cell>
          <cell r="AF538">
            <v>0.3</v>
          </cell>
          <cell r="AH538">
            <v>8.1</v>
          </cell>
          <cell r="AI538">
            <v>0</v>
          </cell>
          <cell r="AJ538">
            <v>348.17</v>
          </cell>
          <cell r="AK538">
            <v>0</v>
          </cell>
          <cell r="AL538">
            <v>0</v>
          </cell>
          <cell r="AM538">
            <v>1674</v>
          </cell>
          <cell r="AN538">
            <v>0</v>
          </cell>
          <cell r="AO538">
            <v>45</v>
          </cell>
          <cell r="AP538">
            <v>0</v>
          </cell>
          <cell r="AQ538">
            <v>0</v>
          </cell>
          <cell r="AR538">
            <v>0</v>
          </cell>
          <cell r="AS538">
            <v>0</v>
          </cell>
          <cell r="AT538">
            <v>0</v>
          </cell>
          <cell r="AU538">
            <v>0</v>
          </cell>
          <cell r="AV538">
            <v>0</v>
          </cell>
          <cell r="AW538">
            <v>0</v>
          </cell>
          <cell r="AX538">
            <v>0</v>
          </cell>
          <cell r="AY538">
            <v>0</v>
          </cell>
          <cell r="AZ538">
            <v>0</v>
          </cell>
          <cell r="BA538">
            <v>0</v>
          </cell>
          <cell r="BB538">
            <v>0</v>
          </cell>
          <cell r="BC538">
            <v>12.986753301490401</v>
          </cell>
          <cell r="BD538">
            <v>0</v>
          </cell>
          <cell r="BE538">
            <v>0</v>
          </cell>
          <cell r="BF538">
            <v>23.847999999999999</v>
          </cell>
          <cell r="BG538">
            <v>0</v>
          </cell>
          <cell r="BH538">
            <v>54.238670940266204</v>
          </cell>
          <cell r="BI538">
            <v>3.0041072353130098</v>
          </cell>
          <cell r="BK538">
            <v>0</v>
          </cell>
          <cell r="BL538">
            <v>1.3</v>
          </cell>
          <cell r="BM538">
            <v>2</v>
          </cell>
          <cell r="BN538">
            <v>293.5</v>
          </cell>
          <cell r="BO538">
            <v>13.464</v>
          </cell>
          <cell r="BP538">
            <v>0</v>
          </cell>
          <cell r="BQ538">
            <v>85</v>
          </cell>
          <cell r="BR538">
            <v>3.11</v>
          </cell>
          <cell r="BS538">
            <v>108.6</v>
          </cell>
          <cell r="BT538">
            <v>1</v>
          </cell>
          <cell r="BU538">
            <v>57.2</v>
          </cell>
          <cell r="BV538">
            <v>0</v>
          </cell>
          <cell r="BW538">
            <v>0</v>
          </cell>
          <cell r="BX538">
            <v>14.73</v>
          </cell>
          <cell r="BY538">
            <v>0</v>
          </cell>
          <cell r="BZ538">
            <v>0</v>
          </cell>
          <cell r="CA538">
            <v>34.9</v>
          </cell>
          <cell r="CB538">
            <v>0</v>
          </cell>
          <cell r="CC538">
            <v>14.7</v>
          </cell>
          <cell r="CD538">
            <v>199</v>
          </cell>
          <cell r="CE538">
            <v>16.95</v>
          </cell>
          <cell r="CF538">
            <v>8.6199999999999992</v>
          </cell>
          <cell r="CG538">
            <v>67</v>
          </cell>
          <cell r="CH538">
            <v>0</v>
          </cell>
          <cell r="CI538">
            <v>11.4</v>
          </cell>
          <cell r="CJ538">
            <v>22</v>
          </cell>
          <cell r="CK538">
            <v>0</v>
          </cell>
          <cell r="CL538">
            <v>86.8</v>
          </cell>
          <cell r="CM538">
            <v>33.4</v>
          </cell>
          <cell r="CN538">
            <v>0</v>
          </cell>
          <cell r="CO538">
            <v>13.5</v>
          </cell>
          <cell r="CP538">
            <v>2.6</v>
          </cell>
          <cell r="CQ538">
            <v>83.349000000000004</v>
          </cell>
          <cell r="CR538">
            <v>11.664</v>
          </cell>
          <cell r="CS538">
            <v>513.76300000000003</v>
          </cell>
          <cell r="CT538">
            <v>83.150999999999996</v>
          </cell>
          <cell r="CU538">
            <v>0</v>
          </cell>
          <cell r="CV538">
            <v>405.59699999999998</v>
          </cell>
          <cell r="CW538">
            <v>37.654000000000003</v>
          </cell>
          <cell r="CX538">
            <v>467.96100000000001</v>
          </cell>
          <cell r="CY538">
            <v>0</v>
          </cell>
          <cell r="CZ538">
            <v>487.46199999999999</v>
          </cell>
          <cell r="DA538">
            <v>0</v>
          </cell>
          <cell r="DB538">
            <v>111.827</v>
          </cell>
          <cell r="DC538">
            <v>55.875</v>
          </cell>
          <cell r="DD538">
            <v>87.93</v>
          </cell>
          <cell r="DE538">
            <v>0</v>
          </cell>
          <cell r="DF538">
            <v>138.60599999999999</v>
          </cell>
          <cell r="DG538">
            <v>740.66</v>
          </cell>
          <cell r="DH538">
            <v>11.099</v>
          </cell>
          <cell r="DI538">
            <v>33.396000000000001</v>
          </cell>
          <cell r="DJ538">
            <v>86.837000000000003</v>
          </cell>
          <cell r="DK538">
            <v>0</v>
          </cell>
          <cell r="DL538">
            <v>39</v>
          </cell>
          <cell r="DM538">
            <v>407.21899999999999</v>
          </cell>
          <cell r="DN538">
            <v>12.641999999999999</v>
          </cell>
          <cell r="DO538">
            <v>124.595</v>
          </cell>
          <cell r="DP538">
            <v>372.15899999999999</v>
          </cell>
          <cell r="DQ538">
            <v>42.753999999999998</v>
          </cell>
          <cell r="DR538">
            <v>964.029</v>
          </cell>
          <cell r="DS538">
            <v>0</v>
          </cell>
          <cell r="DT538">
            <v>429.36500000000001</v>
          </cell>
          <cell r="DU538">
            <v>0</v>
          </cell>
          <cell r="DV538">
            <v>10.797000000000001</v>
          </cell>
          <cell r="DW538">
            <v>5.8</v>
          </cell>
          <cell r="DX538">
            <v>24.992000000000001</v>
          </cell>
          <cell r="DY538">
            <v>0</v>
          </cell>
          <cell r="DZ538">
            <v>0</v>
          </cell>
          <cell r="EA538">
            <v>0</v>
          </cell>
          <cell r="EB538">
            <v>114.82555642726</v>
          </cell>
          <cell r="EC538">
            <v>0</v>
          </cell>
          <cell r="ED538">
            <v>0</v>
          </cell>
          <cell r="EE538">
            <v>0</v>
          </cell>
          <cell r="EF538">
            <v>0</v>
          </cell>
          <cell r="EG538">
            <v>0</v>
          </cell>
          <cell r="EH538">
            <v>0</v>
          </cell>
          <cell r="EI538">
            <v>43.8</v>
          </cell>
          <cell r="EJ538">
            <v>0</v>
          </cell>
        </row>
        <row r="539">
          <cell r="B539">
            <v>0</v>
          </cell>
          <cell r="C539">
            <v>0.9</v>
          </cell>
          <cell r="D539">
            <v>73</v>
          </cell>
          <cell r="E539">
            <v>0</v>
          </cell>
          <cell r="F539">
            <v>0</v>
          </cell>
          <cell r="G539">
            <v>0</v>
          </cell>
          <cell r="H539">
            <v>20.45</v>
          </cell>
          <cell r="I539">
            <v>3.6</v>
          </cell>
          <cell r="J539">
            <v>97.75</v>
          </cell>
          <cell r="K539">
            <v>0</v>
          </cell>
          <cell r="L539">
            <v>0</v>
          </cell>
          <cell r="M539">
            <v>0</v>
          </cell>
          <cell r="N539">
            <v>0</v>
          </cell>
          <cell r="O539">
            <v>101.3</v>
          </cell>
          <cell r="P539">
            <v>57.01</v>
          </cell>
          <cell r="Q539">
            <v>93.4</v>
          </cell>
          <cell r="R539">
            <v>0.3</v>
          </cell>
          <cell r="S539">
            <v>0</v>
          </cell>
          <cell r="T539">
            <v>0</v>
          </cell>
          <cell r="U539">
            <v>0</v>
          </cell>
          <cell r="V539">
            <v>0</v>
          </cell>
          <cell r="W539">
            <v>0</v>
          </cell>
          <cell r="X539">
            <v>0</v>
          </cell>
          <cell r="Y539">
            <v>0</v>
          </cell>
          <cell r="Z539">
            <v>46.8</v>
          </cell>
          <cell r="AA539">
            <v>25.7</v>
          </cell>
          <cell r="AB539">
            <v>0</v>
          </cell>
          <cell r="AC539">
            <v>0</v>
          </cell>
          <cell r="AD539">
            <v>780.25891059008302</v>
          </cell>
          <cell r="AE539">
            <v>0</v>
          </cell>
          <cell r="AF539">
            <v>0.3</v>
          </cell>
          <cell r="AG539">
            <v>404.5</v>
          </cell>
          <cell r="AH539">
            <v>11.5</v>
          </cell>
          <cell r="AI539">
            <v>0</v>
          </cell>
          <cell r="AJ539">
            <v>279.60000000000002</v>
          </cell>
          <cell r="AM539">
            <v>0</v>
          </cell>
          <cell r="AN539">
            <v>0</v>
          </cell>
          <cell r="AO539">
            <v>71.3</v>
          </cell>
          <cell r="AV539">
            <v>0</v>
          </cell>
          <cell r="AW539">
            <v>0</v>
          </cell>
          <cell r="AX539">
            <v>0</v>
          </cell>
          <cell r="AY539">
            <v>0</v>
          </cell>
          <cell r="AZ539">
            <v>32.22</v>
          </cell>
          <cell r="BA539">
            <v>0</v>
          </cell>
          <cell r="BB539">
            <v>0</v>
          </cell>
          <cell r="BC539">
            <v>9.8306005933897307</v>
          </cell>
          <cell r="BD539">
            <v>0</v>
          </cell>
          <cell r="BE539">
            <v>0</v>
          </cell>
          <cell r="BF539">
            <v>22.8</v>
          </cell>
          <cell r="BG539">
            <v>0</v>
          </cell>
          <cell r="BH539">
            <v>66.806675376019498</v>
          </cell>
          <cell r="BI539">
            <v>7.4863748384147</v>
          </cell>
          <cell r="BK539">
            <v>0</v>
          </cell>
          <cell r="BL539">
            <v>1.3</v>
          </cell>
          <cell r="BM539">
            <v>2</v>
          </cell>
          <cell r="BN539">
            <v>52.35</v>
          </cell>
          <cell r="BO539">
            <v>13.464</v>
          </cell>
          <cell r="BP539">
            <v>0</v>
          </cell>
          <cell r="BQ539">
            <v>108.81</v>
          </cell>
          <cell r="BR539">
            <v>3.11</v>
          </cell>
          <cell r="BS539">
            <v>108.210551071262</v>
          </cell>
          <cell r="BT539">
            <v>3.4</v>
          </cell>
          <cell r="BU539">
            <v>67.34</v>
          </cell>
          <cell r="BV539">
            <v>0</v>
          </cell>
          <cell r="BW539">
            <v>0</v>
          </cell>
          <cell r="BX539">
            <v>18.29</v>
          </cell>
          <cell r="BY539">
            <v>0</v>
          </cell>
          <cell r="BZ539">
            <v>0</v>
          </cell>
          <cell r="CA539">
            <v>34.9</v>
          </cell>
          <cell r="CB539">
            <v>0</v>
          </cell>
          <cell r="CC539">
            <v>48.7</v>
          </cell>
          <cell r="CD539">
            <v>33</v>
          </cell>
          <cell r="CE539">
            <v>10.3</v>
          </cell>
          <cell r="CF539">
            <v>8.6199999999999992</v>
          </cell>
          <cell r="CG539">
            <v>67</v>
          </cell>
          <cell r="CH539">
            <v>0</v>
          </cell>
          <cell r="CI539">
            <v>11.4</v>
          </cell>
          <cell r="CJ539">
            <v>12</v>
          </cell>
          <cell r="CK539">
            <v>2</v>
          </cell>
          <cell r="CL539">
            <v>84.6</v>
          </cell>
          <cell r="CM539">
            <v>33.4</v>
          </cell>
          <cell r="CN539">
            <v>30</v>
          </cell>
          <cell r="CO539">
            <v>13.5</v>
          </cell>
          <cell r="CP539">
            <v>2.4</v>
          </cell>
          <cell r="CQ539">
            <v>90.602000000000004</v>
          </cell>
          <cell r="CR539">
            <v>11.664</v>
          </cell>
          <cell r="CS539">
            <v>513.76300000000003</v>
          </cell>
          <cell r="CT539">
            <v>83.150999999999996</v>
          </cell>
          <cell r="CU539">
            <v>0</v>
          </cell>
          <cell r="CV539">
            <v>405.6</v>
          </cell>
          <cell r="CW539">
            <v>37.654000000000003</v>
          </cell>
          <cell r="CX539">
            <v>538.35199999999998</v>
          </cell>
          <cell r="CY539">
            <v>0</v>
          </cell>
          <cell r="CZ539">
            <v>557.43899999999996</v>
          </cell>
          <cell r="DA539">
            <v>0</v>
          </cell>
          <cell r="DB539">
            <v>145.113</v>
          </cell>
          <cell r="DC539">
            <v>55.026000000000003</v>
          </cell>
          <cell r="DD539">
            <v>21.681000000000001</v>
          </cell>
          <cell r="DE539">
            <v>0</v>
          </cell>
          <cell r="DF539">
            <v>138.10400000000001</v>
          </cell>
          <cell r="DG539">
            <v>737.44899999999996</v>
          </cell>
          <cell r="DH539">
            <v>12.253</v>
          </cell>
          <cell r="DI539">
            <v>46.246000000000002</v>
          </cell>
          <cell r="DJ539">
            <v>86.966999999999999</v>
          </cell>
          <cell r="DK539">
            <v>0</v>
          </cell>
          <cell r="DL539">
            <v>31</v>
          </cell>
          <cell r="DM539">
            <v>407.22</v>
          </cell>
          <cell r="DN539">
            <v>12.641999999999999</v>
          </cell>
          <cell r="DO539">
            <v>124.595</v>
          </cell>
          <cell r="DP539">
            <v>417.60500000000002</v>
          </cell>
          <cell r="DQ539">
            <v>42.753999999999998</v>
          </cell>
          <cell r="DR539">
            <v>1025.5450000000001</v>
          </cell>
          <cell r="DS539">
            <v>0</v>
          </cell>
          <cell r="DT539">
            <v>429</v>
          </cell>
          <cell r="DU539">
            <v>0</v>
          </cell>
          <cell r="DV539">
            <v>7.2489999999999997</v>
          </cell>
          <cell r="DW539">
            <v>16</v>
          </cell>
          <cell r="DX539">
            <v>38.939347956143401</v>
          </cell>
          <cell r="DY539">
            <v>0</v>
          </cell>
          <cell r="DZ539">
            <v>2.2000000000000002</v>
          </cell>
          <cell r="EA539">
            <v>0</v>
          </cell>
          <cell r="EB539">
            <v>105.306276114436</v>
          </cell>
          <cell r="EC539">
            <v>0</v>
          </cell>
          <cell r="ED539">
            <v>0</v>
          </cell>
          <cell r="EE539">
            <v>0</v>
          </cell>
          <cell r="EF539">
            <v>0</v>
          </cell>
          <cell r="EG539">
            <v>0</v>
          </cell>
          <cell r="EH539">
            <v>0</v>
          </cell>
          <cell r="EI539">
            <v>43.8</v>
          </cell>
          <cell r="EJ539">
            <v>0</v>
          </cell>
        </row>
        <row r="540">
          <cell r="B540">
            <v>0</v>
          </cell>
          <cell r="C540">
            <v>0</v>
          </cell>
          <cell r="D540">
            <v>0</v>
          </cell>
          <cell r="E540">
            <v>0</v>
          </cell>
          <cell r="F540">
            <v>0</v>
          </cell>
          <cell r="G540">
            <v>0</v>
          </cell>
          <cell r="H540">
            <v>0</v>
          </cell>
          <cell r="I540">
            <v>0</v>
          </cell>
          <cell r="J540">
            <v>0</v>
          </cell>
          <cell r="K540">
            <v>0</v>
          </cell>
          <cell r="L540">
            <v>0</v>
          </cell>
          <cell r="M540">
            <v>0</v>
          </cell>
          <cell r="N540">
            <v>0</v>
          </cell>
          <cell r="O540">
            <v>0</v>
          </cell>
          <cell r="P540">
            <v>0</v>
          </cell>
          <cell r="Q540">
            <v>0</v>
          </cell>
          <cell r="R540">
            <v>0</v>
          </cell>
          <cell r="S540">
            <v>0</v>
          </cell>
          <cell r="T540">
            <v>0</v>
          </cell>
          <cell r="U540">
            <v>0</v>
          </cell>
          <cell r="V540">
            <v>365</v>
          </cell>
          <cell r="W540">
            <v>1152</v>
          </cell>
          <cell r="X540">
            <v>0</v>
          </cell>
          <cell r="Y540">
            <v>0</v>
          </cell>
          <cell r="Z540">
            <v>0</v>
          </cell>
          <cell r="AA540">
            <v>0</v>
          </cell>
          <cell r="AB540">
            <v>0</v>
          </cell>
          <cell r="AC540">
            <v>0</v>
          </cell>
          <cell r="AD540">
            <v>0</v>
          </cell>
          <cell r="AE540">
            <v>0</v>
          </cell>
          <cell r="AF540">
            <v>0</v>
          </cell>
          <cell r="AI540">
            <v>0</v>
          </cell>
          <cell r="AJ540">
            <v>0</v>
          </cell>
          <cell r="AM540">
            <v>1674</v>
          </cell>
          <cell r="AN540">
            <v>0</v>
          </cell>
          <cell r="AO540">
            <v>0</v>
          </cell>
          <cell r="AV540">
            <v>0</v>
          </cell>
          <cell r="AW540">
            <v>0</v>
          </cell>
          <cell r="AX540">
            <v>0</v>
          </cell>
          <cell r="AY540">
            <v>0</v>
          </cell>
          <cell r="AZ540">
            <v>0</v>
          </cell>
          <cell r="BA540">
            <v>0</v>
          </cell>
          <cell r="BB540">
            <v>0</v>
          </cell>
          <cell r="BC540">
            <v>3.0520808866102702</v>
          </cell>
          <cell r="BD540">
            <v>0</v>
          </cell>
          <cell r="BE540">
            <v>0</v>
          </cell>
          <cell r="BF540">
            <v>0</v>
          </cell>
          <cell r="BG540">
            <v>0</v>
          </cell>
          <cell r="BH540">
            <v>0</v>
          </cell>
          <cell r="BI540">
            <v>0</v>
          </cell>
          <cell r="BK540">
            <v>0</v>
          </cell>
          <cell r="BL540">
            <v>0</v>
          </cell>
          <cell r="BM540">
            <v>0</v>
          </cell>
          <cell r="BN540">
            <v>0</v>
          </cell>
          <cell r="BO540">
            <v>0</v>
          </cell>
          <cell r="BP540">
            <v>0</v>
          </cell>
          <cell r="BQ540">
            <v>0</v>
          </cell>
          <cell r="BR540">
            <v>0</v>
          </cell>
          <cell r="BS540">
            <v>0</v>
          </cell>
          <cell r="BT540">
            <v>0</v>
          </cell>
          <cell r="BU540">
            <v>0</v>
          </cell>
          <cell r="BV540">
            <v>0</v>
          </cell>
          <cell r="BW540">
            <v>0</v>
          </cell>
          <cell r="BX540">
            <v>0</v>
          </cell>
          <cell r="BY540">
            <v>0</v>
          </cell>
          <cell r="BZ540">
            <v>0</v>
          </cell>
          <cell r="CA540">
            <v>0</v>
          </cell>
          <cell r="CB540">
            <v>0</v>
          </cell>
          <cell r="CC540">
            <v>0</v>
          </cell>
          <cell r="CD540">
            <v>166</v>
          </cell>
          <cell r="CE540">
            <v>0</v>
          </cell>
          <cell r="CF540">
            <v>0</v>
          </cell>
          <cell r="CG540">
            <v>0</v>
          </cell>
          <cell r="CH540">
            <v>0</v>
          </cell>
          <cell r="CI540">
            <v>0</v>
          </cell>
          <cell r="CJ540">
            <v>0</v>
          </cell>
          <cell r="CK540">
            <v>0</v>
          </cell>
          <cell r="CL540">
            <v>2.2000000000000002</v>
          </cell>
          <cell r="CM540">
            <v>0</v>
          </cell>
          <cell r="CN540">
            <v>0</v>
          </cell>
          <cell r="CO540">
            <v>0</v>
          </cell>
          <cell r="CP540">
            <v>0</v>
          </cell>
          <cell r="CQ540">
            <v>0</v>
          </cell>
          <cell r="CR540">
            <v>0</v>
          </cell>
          <cell r="CS540">
            <v>0</v>
          </cell>
          <cell r="CT540">
            <v>0</v>
          </cell>
          <cell r="CU540">
            <v>0</v>
          </cell>
          <cell r="CV540">
            <v>0</v>
          </cell>
          <cell r="CW540">
            <v>0</v>
          </cell>
          <cell r="CX540">
            <v>0</v>
          </cell>
          <cell r="CY540">
            <v>0</v>
          </cell>
          <cell r="CZ540">
            <v>0</v>
          </cell>
          <cell r="DA540">
            <v>0</v>
          </cell>
          <cell r="DB540">
            <v>0</v>
          </cell>
          <cell r="DC540">
            <v>0</v>
          </cell>
          <cell r="DD540">
            <v>0</v>
          </cell>
          <cell r="DE540">
            <v>0</v>
          </cell>
          <cell r="DF540">
            <v>0</v>
          </cell>
          <cell r="DG540">
            <v>0</v>
          </cell>
          <cell r="DH540">
            <v>0</v>
          </cell>
          <cell r="DI540">
            <v>0</v>
          </cell>
          <cell r="DJ540">
            <v>0</v>
          </cell>
          <cell r="DK540">
            <v>0</v>
          </cell>
          <cell r="DL540">
            <v>0</v>
          </cell>
          <cell r="DM540">
            <v>0</v>
          </cell>
          <cell r="DN540">
            <v>0</v>
          </cell>
          <cell r="DO540">
            <v>0</v>
          </cell>
          <cell r="DP540">
            <v>0</v>
          </cell>
          <cell r="DQ540">
            <v>0</v>
          </cell>
          <cell r="DR540">
            <v>0</v>
          </cell>
          <cell r="DS540">
            <v>0</v>
          </cell>
          <cell r="DT540">
            <v>0</v>
          </cell>
          <cell r="DU540">
            <v>0</v>
          </cell>
          <cell r="DV540">
            <v>0</v>
          </cell>
          <cell r="DW540">
            <v>0</v>
          </cell>
          <cell r="DX540">
            <v>0</v>
          </cell>
          <cell r="DY540">
            <v>0</v>
          </cell>
          <cell r="DZ540">
            <v>4.0999999999999996</v>
          </cell>
          <cell r="EA540">
            <v>0</v>
          </cell>
          <cell r="EB540">
            <v>0</v>
          </cell>
          <cell r="EC540">
            <v>0</v>
          </cell>
          <cell r="ED540">
            <v>0</v>
          </cell>
          <cell r="EE540">
            <v>0</v>
          </cell>
          <cell r="EF540">
            <v>0</v>
          </cell>
          <cell r="EG540">
            <v>0</v>
          </cell>
          <cell r="EH540">
            <v>0</v>
          </cell>
          <cell r="EI540">
            <v>0</v>
          </cell>
          <cell r="EJ540">
            <v>0</v>
          </cell>
        </row>
        <row r="541">
          <cell r="B541">
            <v>0</v>
          </cell>
          <cell r="C541">
            <v>0</v>
          </cell>
          <cell r="D541">
            <v>7</v>
          </cell>
          <cell r="E541">
            <v>0</v>
          </cell>
          <cell r="F541">
            <v>0</v>
          </cell>
          <cell r="G541">
            <v>0</v>
          </cell>
          <cell r="H541">
            <v>0</v>
          </cell>
          <cell r="I541">
            <v>0</v>
          </cell>
          <cell r="J541">
            <v>0</v>
          </cell>
          <cell r="K541">
            <v>0</v>
          </cell>
          <cell r="L541">
            <v>0</v>
          </cell>
          <cell r="M541">
            <v>0</v>
          </cell>
          <cell r="N541">
            <v>0</v>
          </cell>
          <cell r="O541">
            <v>0</v>
          </cell>
          <cell r="P541">
            <v>0</v>
          </cell>
          <cell r="Q541">
            <v>0</v>
          </cell>
          <cell r="R541">
            <v>0</v>
          </cell>
          <cell r="S541">
            <v>0</v>
          </cell>
          <cell r="T541">
            <v>0</v>
          </cell>
          <cell r="U541">
            <v>0</v>
          </cell>
          <cell r="V541">
            <v>0</v>
          </cell>
          <cell r="W541">
            <v>0</v>
          </cell>
          <cell r="X541">
            <v>0</v>
          </cell>
          <cell r="Y541">
            <v>0</v>
          </cell>
          <cell r="Z541">
            <v>0</v>
          </cell>
          <cell r="AA541">
            <v>0</v>
          </cell>
          <cell r="AB541">
            <v>0</v>
          </cell>
          <cell r="AC541">
            <v>0</v>
          </cell>
          <cell r="AD541">
            <v>0</v>
          </cell>
          <cell r="AE541">
            <v>0</v>
          </cell>
          <cell r="AF541">
            <v>0</v>
          </cell>
          <cell r="AI541">
            <v>0</v>
          </cell>
          <cell r="AJ541">
            <v>0</v>
          </cell>
          <cell r="AM541">
            <v>0</v>
          </cell>
          <cell r="AN541">
            <v>0</v>
          </cell>
          <cell r="AO541">
            <v>0</v>
          </cell>
          <cell r="AV541">
            <v>0</v>
          </cell>
          <cell r="AW541">
            <v>0</v>
          </cell>
          <cell r="AX541">
            <v>0</v>
          </cell>
          <cell r="AY541">
            <v>0</v>
          </cell>
          <cell r="AZ541">
            <v>0</v>
          </cell>
          <cell r="BA541">
            <v>0</v>
          </cell>
          <cell r="BB541">
            <v>0</v>
          </cell>
          <cell r="BC541">
            <v>0</v>
          </cell>
          <cell r="BD541">
            <v>0</v>
          </cell>
          <cell r="BE541">
            <v>0</v>
          </cell>
          <cell r="BF541">
            <v>1.048</v>
          </cell>
          <cell r="BG541">
            <v>0</v>
          </cell>
          <cell r="BH541">
            <v>0</v>
          </cell>
          <cell r="BI541">
            <v>0</v>
          </cell>
          <cell r="BK541">
            <v>0</v>
          </cell>
          <cell r="BL541">
            <v>0</v>
          </cell>
          <cell r="BM541">
            <v>0</v>
          </cell>
          <cell r="BN541">
            <v>10.8</v>
          </cell>
          <cell r="BO541">
            <v>0</v>
          </cell>
          <cell r="BP541">
            <v>0</v>
          </cell>
          <cell r="BQ541">
            <v>0</v>
          </cell>
          <cell r="BR541">
            <v>0</v>
          </cell>
          <cell r="BS541">
            <v>0</v>
          </cell>
          <cell r="BT541">
            <v>0</v>
          </cell>
          <cell r="BU541">
            <v>0</v>
          </cell>
          <cell r="BV541">
            <v>0</v>
          </cell>
          <cell r="BW541">
            <v>0</v>
          </cell>
          <cell r="BX541">
            <v>0</v>
          </cell>
          <cell r="BY541">
            <v>0</v>
          </cell>
          <cell r="BZ541">
            <v>0</v>
          </cell>
          <cell r="CA541">
            <v>0</v>
          </cell>
          <cell r="CB541">
            <v>0</v>
          </cell>
          <cell r="CC541">
            <v>0</v>
          </cell>
          <cell r="CD541">
            <v>0</v>
          </cell>
          <cell r="CE541">
            <v>0</v>
          </cell>
          <cell r="CF541">
            <v>0</v>
          </cell>
          <cell r="CG541">
            <v>0</v>
          </cell>
          <cell r="CH541">
            <v>0</v>
          </cell>
          <cell r="CI541">
            <v>0</v>
          </cell>
          <cell r="CJ541">
            <v>10</v>
          </cell>
          <cell r="CK541">
            <v>0</v>
          </cell>
          <cell r="CL541">
            <v>0</v>
          </cell>
          <cell r="CM541">
            <v>0</v>
          </cell>
          <cell r="CN541">
            <v>0</v>
          </cell>
          <cell r="CO541">
            <v>0</v>
          </cell>
          <cell r="CP541">
            <v>0</v>
          </cell>
          <cell r="CQ541">
            <v>0</v>
          </cell>
          <cell r="CR541">
            <v>0</v>
          </cell>
          <cell r="CS541">
            <v>0</v>
          </cell>
          <cell r="CT541">
            <v>0</v>
          </cell>
          <cell r="CU541">
            <v>0</v>
          </cell>
          <cell r="CV541">
            <v>0</v>
          </cell>
          <cell r="CW541">
            <v>0</v>
          </cell>
          <cell r="CX541">
            <v>0</v>
          </cell>
          <cell r="CY541">
            <v>0</v>
          </cell>
          <cell r="CZ541">
            <v>0</v>
          </cell>
          <cell r="DA541">
            <v>0</v>
          </cell>
          <cell r="DB541">
            <v>0</v>
          </cell>
          <cell r="DC541">
            <v>0</v>
          </cell>
          <cell r="DD541">
            <v>0</v>
          </cell>
          <cell r="DE541">
            <v>0</v>
          </cell>
          <cell r="DF541">
            <v>0</v>
          </cell>
          <cell r="DG541">
            <v>0</v>
          </cell>
          <cell r="DH541">
            <v>0</v>
          </cell>
          <cell r="DI541">
            <v>0</v>
          </cell>
          <cell r="DJ541">
            <v>0</v>
          </cell>
          <cell r="DK541">
            <v>0</v>
          </cell>
          <cell r="DL541">
            <v>0</v>
          </cell>
          <cell r="DM541">
            <v>0</v>
          </cell>
          <cell r="DN541">
            <v>0</v>
          </cell>
          <cell r="DO541">
            <v>0</v>
          </cell>
          <cell r="DP541">
            <v>0</v>
          </cell>
          <cell r="DQ541">
            <v>0</v>
          </cell>
          <cell r="DR541">
            <v>0</v>
          </cell>
          <cell r="DS541">
            <v>0</v>
          </cell>
          <cell r="DT541">
            <v>0</v>
          </cell>
          <cell r="DU541">
            <v>0</v>
          </cell>
          <cell r="DV541">
            <v>0</v>
          </cell>
          <cell r="DW541">
            <v>0</v>
          </cell>
          <cell r="DX541">
            <v>0</v>
          </cell>
          <cell r="DY541">
            <v>0</v>
          </cell>
          <cell r="DZ541">
            <v>0</v>
          </cell>
          <cell r="EA541">
            <v>0</v>
          </cell>
          <cell r="EB541">
            <v>0</v>
          </cell>
          <cell r="EC541">
            <v>0</v>
          </cell>
          <cell r="ED541">
            <v>0</v>
          </cell>
          <cell r="EE541">
            <v>0</v>
          </cell>
          <cell r="EF541">
            <v>0</v>
          </cell>
          <cell r="EG541">
            <v>0</v>
          </cell>
          <cell r="EH541">
            <v>0</v>
          </cell>
          <cell r="EI541">
            <v>0</v>
          </cell>
          <cell r="EJ541">
            <v>0</v>
          </cell>
        </row>
        <row r="542">
          <cell r="B542">
            <v>0</v>
          </cell>
          <cell r="C542">
            <v>0.9</v>
          </cell>
          <cell r="D542">
            <v>80</v>
          </cell>
          <cell r="E542">
            <v>0</v>
          </cell>
          <cell r="F542">
            <v>0</v>
          </cell>
          <cell r="G542">
            <v>0</v>
          </cell>
          <cell r="H542">
            <v>20.45</v>
          </cell>
          <cell r="I542">
            <v>3.6</v>
          </cell>
          <cell r="J542">
            <v>97.75</v>
          </cell>
          <cell r="K542">
            <v>0</v>
          </cell>
          <cell r="L542">
            <v>0</v>
          </cell>
          <cell r="M542">
            <v>0</v>
          </cell>
          <cell r="N542">
            <v>0</v>
          </cell>
          <cell r="O542">
            <v>101.3</v>
          </cell>
          <cell r="P542">
            <v>57.01</v>
          </cell>
          <cell r="Q542">
            <v>93.4</v>
          </cell>
          <cell r="R542">
            <v>0.3</v>
          </cell>
          <cell r="S542">
            <v>0</v>
          </cell>
          <cell r="T542">
            <v>0</v>
          </cell>
          <cell r="U542">
            <v>0</v>
          </cell>
          <cell r="V542">
            <v>365</v>
          </cell>
          <cell r="W542">
            <v>1152</v>
          </cell>
          <cell r="X542">
            <v>0</v>
          </cell>
          <cell r="Y542">
            <v>0</v>
          </cell>
          <cell r="Z542">
            <v>46.8</v>
          </cell>
          <cell r="AA542">
            <v>25.7</v>
          </cell>
          <cell r="AB542">
            <v>0</v>
          </cell>
          <cell r="AC542">
            <v>0</v>
          </cell>
          <cell r="AD542">
            <v>780.25891059008302</v>
          </cell>
          <cell r="AE542">
            <v>0</v>
          </cell>
          <cell r="AF542">
            <v>0.3</v>
          </cell>
          <cell r="AH542">
            <v>11.5</v>
          </cell>
          <cell r="AI542">
            <v>0</v>
          </cell>
          <cell r="AJ542">
            <v>279.60000000000002</v>
          </cell>
          <cell r="AK542">
            <v>0</v>
          </cell>
          <cell r="AL542">
            <v>0</v>
          </cell>
          <cell r="AM542">
            <v>1674</v>
          </cell>
          <cell r="AN542">
            <v>0</v>
          </cell>
          <cell r="AO542">
            <v>71.3</v>
          </cell>
          <cell r="AP542">
            <v>0</v>
          </cell>
          <cell r="AQ542">
            <v>0</v>
          </cell>
          <cell r="AR542">
            <v>0</v>
          </cell>
          <cell r="AS542">
            <v>0</v>
          </cell>
          <cell r="AT542">
            <v>0</v>
          </cell>
          <cell r="AU542">
            <v>0</v>
          </cell>
          <cell r="AV542">
            <v>0</v>
          </cell>
          <cell r="AW542">
            <v>0</v>
          </cell>
          <cell r="AX542">
            <v>0</v>
          </cell>
          <cell r="AY542">
            <v>0</v>
          </cell>
          <cell r="AZ542">
            <v>32.22</v>
          </cell>
          <cell r="BA542">
            <v>0</v>
          </cell>
          <cell r="BB542">
            <v>0</v>
          </cell>
          <cell r="BC542">
            <v>12.88268148</v>
          </cell>
          <cell r="BD542">
            <v>0</v>
          </cell>
          <cell r="BE542">
            <v>0</v>
          </cell>
          <cell r="BF542">
            <v>23.847999999999999</v>
          </cell>
          <cell r="BG542">
            <v>0</v>
          </cell>
          <cell r="BH542">
            <v>66.806675376019498</v>
          </cell>
          <cell r="BI542">
            <v>7.4863748384147</v>
          </cell>
          <cell r="BK542">
            <v>0</v>
          </cell>
          <cell r="BL542">
            <v>1.3</v>
          </cell>
          <cell r="BM542">
            <v>2</v>
          </cell>
          <cell r="BN542">
            <v>63.15</v>
          </cell>
          <cell r="BO542">
            <v>13.464</v>
          </cell>
          <cell r="BP542">
            <v>0</v>
          </cell>
          <cell r="BQ542">
            <v>108.81</v>
          </cell>
          <cell r="BR542">
            <v>3.11</v>
          </cell>
          <cell r="BS542">
            <v>108.210551071262</v>
          </cell>
          <cell r="BT542">
            <v>3.4</v>
          </cell>
          <cell r="BU542">
            <v>67.34</v>
          </cell>
          <cell r="BV542">
            <v>0</v>
          </cell>
          <cell r="BW542">
            <v>0</v>
          </cell>
          <cell r="BX542">
            <v>18.29</v>
          </cell>
          <cell r="BY542">
            <v>0</v>
          </cell>
          <cell r="BZ542">
            <v>0</v>
          </cell>
          <cell r="CA542">
            <v>34.9</v>
          </cell>
          <cell r="CB542">
            <v>0</v>
          </cell>
          <cell r="CC542">
            <v>48.7</v>
          </cell>
          <cell r="CD542">
            <v>199</v>
          </cell>
          <cell r="CE542">
            <v>10.3</v>
          </cell>
          <cell r="CF542">
            <v>8.6199999999999992</v>
          </cell>
          <cell r="CG542">
            <v>67</v>
          </cell>
          <cell r="CH542">
            <v>0</v>
          </cell>
          <cell r="CI542">
            <v>11.4</v>
          </cell>
          <cell r="CJ542">
            <v>22</v>
          </cell>
          <cell r="CK542">
            <v>2</v>
          </cell>
          <cell r="CL542">
            <v>86.8</v>
          </cell>
          <cell r="CM542">
            <v>33.4</v>
          </cell>
          <cell r="CN542">
            <v>30</v>
          </cell>
          <cell r="CO542">
            <v>13.5</v>
          </cell>
          <cell r="CP542">
            <v>2.4</v>
          </cell>
          <cell r="CQ542">
            <v>90.602000000000004</v>
          </cell>
          <cell r="CR542">
            <v>11.664</v>
          </cell>
          <cell r="CS542">
            <v>513.76300000000003</v>
          </cell>
          <cell r="CT542">
            <v>83.150999999999996</v>
          </cell>
          <cell r="CU542">
            <v>0</v>
          </cell>
          <cell r="CV542">
            <v>405.6</v>
          </cell>
          <cell r="CW542">
            <v>37.654000000000003</v>
          </cell>
          <cell r="CX542">
            <v>538.35199999999998</v>
          </cell>
          <cell r="CY542">
            <v>0</v>
          </cell>
          <cell r="CZ542">
            <v>557.43899999999996</v>
          </cell>
          <cell r="DA542">
            <v>0</v>
          </cell>
          <cell r="DB542">
            <v>145.113</v>
          </cell>
          <cell r="DC542">
            <v>55.026000000000003</v>
          </cell>
          <cell r="DD542">
            <v>21.681000000000001</v>
          </cell>
          <cell r="DE542">
            <v>0</v>
          </cell>
          <cell r="DF542">
            <v>138.10400000000001</v>
          </cell>
          <cell r="DG542">
            <v>737.44899999999996</v>
          </cell>
          <cell r="DH542">
            <v>12.253</v>
          </cell>
          <cell r="DI542">
            <v>46.246000000000002</v>
          </cell>
          <cell r="DJ542">
            <v>86.966999999999999</v>
          </cell>
          <cell r="DK542">
            <v>0</v>
          </cell>
          <cell r="DL542">
            <v>31</v>
          </cell>
          <cell r="DM542">
            <v>407.22</v>
          </cell>
          <cell r="DN542">
            <v>12.641999999999999</v>
          </cell>
          <cell r="DO542">
            <v>124.595</v>
          </cell>
          <cell r="DP542">
            <v>417.60500000000002</v>
          </cell>
          <cell r="DQ542">
            <v>42.753999999999998</v>
          </cell>
          <cell r="DR542">
            <v>1025.5450000000001</v>
          </cell>
          <cell r="DS542">
            <v>0</v>
          </cell>
          <cell r="DT542">
            <v>429</v>
          </cell>
          <cell r="DU542">
            <v>0</v>
          </cell>
          <cell r="DV542">
            <v>7.2489999999999997</v>
          </cell>
          <cell r="DW542">
            <v>16</v>
          </cell>
          <cell r="DX542">
            <v>38.939347956143401</v>
          </cell>
          <cell r="DY542">
            <v>0</v>
          </cell>
          <cell r="DZ542">
            <v>6.3</v>
          </cell>
          <cell r="EA542">
            <v>0</v>
          </cell>
          <cell r="EB542">
            <v>105.306276114436</v>
          </cell>
          <cell r="EC542">
            <v>0</v>
          </cell>
          <cell r="ED542">
            <v>0</v>
          </cell>
          <cell r="EE542">
            <v>0</v>
          </cell>
          <cell r="EF542">
            <v>0</v>
          </cell>
          <cell r="EG542">
            <v>0</v>
          </cell>
          <cell r="EH542">
            <v>0</v>
          </cell>
          <cell r="EI542">
            <v>43.8</v>
          </cell>
          <cell r="EJ542">
            <v>0</v>
          </cell>
        </row>
        <row r="543">
          <cell r="B543">
            <v>0</v>
          </cell>
          <cell r="C543">
            <v>0</v>
          </cell>
          <cell r="D543">
            <v>75</v>
          </cell>
          <cell r="E543">
            <v>0</v>
          </cell>
          <cell r="F543">
            <v>0</v>
          </cell>
          <cell r="G543">
            <v>0</v>
          </cell>
          <cell r="H543">
            <v>15</v>
          </cell>
          <cell r="I543">
            <v>3.6</v>
          </cell>
          <cell r="J543">
            <v>280</v>
          </cell>
          <cell r="K543">
            <v>0</v>
          </cell>
          <cell r="L543">
            <v>0</v>
          </cell>
          <cell r="M543">
            <v>0</v>
          </cell>
          <cell r="N543">
            <v>0</v>
          </cell>
          <cell r="O543">
            <v>161.80000000000001</v>
          </cell>
          <cell r="P543">
            <v>106.423</v>
          </cell>
          <cell r="Q543">
            <v>26.8</v>
          </cell>
          <cell r="R543">
            <v>0</v>
          </cell>
          <cell r="S543">
            <v>0</v>
          </cell>
          <cell r="T543">
            <v>0</v>
          </cell>
          <cell r="U543">
            <v>0</v>
          </cell>
          <cell r="V543">
            <v>0</v>
          </cell>
          <cell r="W543">
            <v>0</v>
          </cell>
          <cell r="X543">
            <v>0</v>
          </cell>
          <cell r="Y543">
            <v>0</v>
          </cell>
          <cell r="Z543">
            <v>3.9</v>
          </cell>
          <cell r="AA543">
            <v>61.55</v>
          </cell>
          <cell r="AB543">
            <v>0</v>
          </cell>
          <cell r="AC543">
            <v>0</v>
          </cell>
          <cell r="AD543">
            <v>553.08376452435402</v>
          </cell>
          <cell r="AE543">
            <v>0</v>
          </cell>
          <cell r="AF543">
            <v>0.2</v>
          </cell>
          <cell r="AG543">
            <v>403.2</v>
          </cell>
          <cell r="AH543">
            <v>10</v>
          </cell>
          <cell r="AI543">
            <v>0</v>
          </cell>
          <cell r="AJ543">
            <v>72.150000000000006</v>
          </cell>
          <cell r="AM543">
            <v>0</v>
          </cell>
          <cell r="AN543">
            <v>0</v>
          </cell>
          <cell r="AO543">
            <v>45</v>
          </cell>
          <cell r="AV543">
            <v>0</v>
          </cell>
          <cell r="AW543">
            <v>0</v>
          </cell>
          <cell r="AX543">
            <v>0</v>
          </cell>
          <cell r="AY543">
            <v>0</v>
          </cell>
          <cell r="AZ543">
            <v>0</v>
          </cell>
          <cell r="BA543">
            <v>0</v>
          </cell>
          <cell r="BB543">
            <v>0</v>
          </cell>
          <cell r="BC543">
            <v>4.5701398836499996</v>
          </cell>
          <cell r="BD543">
            <v>0</v>
          </cell>
          <cell r="BE543">
            <v>0</v>
          </cell>
          <cell r="BF543">
            <v>21.8</v>
          </cell>
          <cell r="BG543">
            <v>0</v>
          </cell>
          <cell r="BH543">
            <v>18.245813759139299</v>
          </cell>
          <cell r="BI543">
            <v>0</v>
          </cell>
          <cell r="BK543">
            <v>0</v>
          </cell>
          <cell r="BL543">
            <v>0</v>
          </cell>
          <cell r="BM543">
            <v>2</v>
          </cell>
          <cell r="BN543">
            <v>91.6</v>
          </cell>
          <cell r="BO543">
            <v>21.978449999999999</v>
          </cell>
          <cell r="BP543">
            <v>0</v>
          </cell>
          <cell r="BQ543">
            <v>0</v>
          </cell>
          <cell r="BR543">
            <v>3.54</v>
          </cell>
          <cell r="BS543">
            <v>0</v>
          </cell>
          <cell r="BT543">
            <v>0</v>
          </cell>
          <cell r="BU543">
            <v>5.0999999999999996</v>
          </cell>
          <cell r="BV543">
            <v>0</v>
          </cell>
          <cell r="BW543">
            <v>0</v>
          </cell>
          <cell r="BX543">
            <v>3.9</v>
          </cell>
          <cell r="BY543">
            <v>0</v>
          </cell>
          <cell r="BZ543">
            <v>0</v>
          </cell>
          <cell r="CA543">
            <v>0</v>
          </cell>
          <cell r="CB543">
            <v>0</v>
          </cell>
          <cell r="CC543">
            <v>22.1</v>
          </cell>
          <cell r="CD543">
            <v>2</v>
          </cell>
          <cell r="CE543">
            <v>0</v>
          </cell>
          <cell r="CF543">
            <v>2</v>
          </cell>
          <cell r="CG543">
            <v>65</v>
          </cell>
          <cell r="CH543">
            <v>0</v>
          </cell>
          <cell r="CI543">
            <v>3.3</v>
          </cell>
          <cell r="CJ543">
            <v>9</v>
          </cell>
          <cell r="CK543">
            <v>0</v>
          </cell>
          <cell r="CL543">
            <v>115.7</v>
          </cell>
          <cell r="CM543">
            <v>23.3</v>
          </cell>
          <cell r="CN543">
            <v>0</v>
          </cell>
          <cell r="CO543">
            <v>12.75</v>
          </cell>
          <cell r="CP543">
            <v>4.2</v>
          </cell>
          <cell r="CQ543">
            <v>62.491999999999997</v>
          </cell>
          <cell r="CR543">
            <v>0</v>
          </cell>
          <cell r="CS543">
            <v>649.70299999999997</v>
          </cell>
          <cell r="CT543">
            <v>155.63800000000001</v>
          </cell>
          <cell r="CU543">
            <v>0.28599999999999998</v>
          </cell>
          <cell r="CV543">
            <v>612.21900000000005</v>
          </cell>
          <cell r="CW543">
            <v>30.148</v>
          </cell>
          <cell r="CX543">
            <v>443.48500000000001</v>
          </cell>
          <cell r="CY543">
            <v>0</v>
          </cell>
          <cell r="CZ543">
            <v>427.113</v>
          </cell>
          <cell r="DA543">
            <v>0</v>
          </cell>
          <cell r="DB543">
            <v>96.647999999999996</v>
          </cell>
          <cell r="DC543">
            <v>66.748000000000005</v>
          </cell>
          <cell r="DD543">
            <v>75.650999999999996</v>
          </cell>
          <cell r="DE543">
            <v>0</v>
          </cell>
          <cell r="DF543">
            <v>106.592</v>
          </cell>
          <cell r="DG543">
            <v>619.23599999999999</v>
          </cell>
          <cell r="DH543">
            <v>2.8260000000000001</v>
          </cell>
          <cell r="DI543">
            <v>3.625</v>
          </cell>
          <cell r="DJ543">
            <v>79.287000000000006</v>
          </cell>
          <cell r="DK543">
            <v>0</v>
          </cell>
          <cell r="DL543">
            <v>27.736000000000001</v>
          </cell>
          <cell r="DM543">
            <v>420.37799999999999</v>
          </cell>
          <cell r="DN543">
            <v>134.60400000000001</v>
          </cell>
          <cell r="DO543">
            <v>209.87200000000001</v>
          </cell>
          <cell r="DP543">
            <v>239.279</v>
          </cell>
          <cell r="DQ543">
            <v>38.1</v>
          </cell>
          <cell r="DR543">
            <v>1050.1289999999999</v>
          </cell>
          <cell r="DS543">
            <v>0</v>
          </cell>
          <cell r="DT543">
            <v>527.23599999999999</v>
          </cell>
          <cell r="DU543">
            <v>0</v>
          </cell>
          <cell r="DV543">
            <v>1</v>
          </cell>
          <cell r="DW543">
            <v>0</v>
          </cell>
          <cell r="DX543">
            <v>1.379</v>
          </cell>
          <cell r="DY543">
            <v>0</v>
          </cell>
          <cell r="DZ543">
            <v>0</v>
          </cell>
          <cell r="EA543">
            <v>0</v>
          </cell>
          <cell r="EB543">
            <v>123.255195606665</v>
          </cell>
          <cell r="EC543">
            <v>0</v>
          </cell>
          <cell r="ED543">
            <v>0</v>
          </cell>
          <cell r="EE543">
            <v>0</v>
          </cell>
          <cell r="EF543">
            <v>0</v>
          </cell>
          <cell r="EG543">
            <v>0</v>
          </cell>
          <cell r="EH543">
            <v>0</v>
          </cell>
          <cell r="EI543">
            <v>46.4</v>
          </cell>
          <cell r="EJ543">
            <v>0</v>
          </cell>
        </row>
        <row r="544">
          <cell r="B544">
            <v>0</v>
          </cell>
          <cell r="C544">
            <v>0</v>
          </cell>
          <cell r="D544">
            <v>0</v>
          </cell>
          <cell r="E544">
            <v>0</v>
          </cell>
          <cell r="F544">
            <v>0</v>
          </cell>
          <cell r="G544">
            <v>0</v>
          </cell>
          <cell r="H544">
            <v>0</v>
          </cell>
          <cell r="I544">
            <v>0</v>
          </cell>
          <cell r="J544">
            <v>0</v>
          </cell>
          <cell r="K544">
            <v>0</v>
          </cell>
          <cell r="L544">
            <v>0</v>
          </cell>
          <cell r="M544">
            <v>0</v>
          </cell>
          <cell r="N544">
            <v>0</v>
          </cell>
          <cell r="O544">
            <v>0</v>
          </cell>
          <cell r="P544">
            <v>0</v>
          </cell>
          <cell r="Q544">
            <v>0</v>
          </cell>
          <cell r="R544">
            <v>0</v>
          </cell>
          <cell r="S544">
            <v>0</v>
          </cell>
          <cell r="T544">
            <v>0</v>
          </cell>
          <cell r="U544">
            <v>0</v>
          </cell>
          <cell r="V544">
            <v>517</v>
          </cell>
          <cell r="W544">
            <v>1157</v>
          </cell>
          <cell r="X544">
            <v>0</v>
          </cell>
          <cell r="Y544">
            <v>0</v>
          </cell>
          <cell r="Z544">
            <v>0</v>
          </cell>
          <cell r="AA544">
            <v>0</v>
          </cell>
          <cell r="AB544">
            <v>0</v>
          </cell>
          <cell r="AC544">
            <v>0</v>
          </cell>
          <cell r="AD544">
            <v>0</v>
          </cell>
          <cell r="AE544">
            <v>3.0069970000000001</v>
          </cell>
          <cell r="AF544">
            <v>0</v>
          </cell>
          <cell r="AI544">
            <v>0</v>
          </cell>
          <cell r="AJ544">
            <v>0</v>
          </cell>
          <cell r="AM544">
            <v>2856</v>
          </cell>
          <cell r="AN544">
            <v>0</v>
          </cell>
          <cell r="AO544">
            <v>0</v>
          </cell>
          <cell r="AV544">
            <v>0</v>
          </cell>
          <cell r="AW544">
            <v>0</v>
          </cell>
          <cell r="AX544">
            <v>0</v>
          </cell>
          <cell r="AY544">
            <v>0</v>
          </cell>
          <cell r="AZ544">
            <v>0</v>
          </cell>
          <cell r="BA544">
            <v>0</v>
          </cell>
          <cell r="BB544">
            <v>0</v>
          </cell>
          <cell r="BC544">
            <v>0.83051551352807196</v>
          </cell>
          <cell r="BD544">
            <v>0</v>
          </cell>
          <cell r="BE544">
            <v>0</v>
          </cell>
          <cell r="BF544">
            <v>0</v>
          </cell>
          <cell r="BG544">
            <v>0</v>
          </cell>
          <cell r="BH544">
            <v>0</v>
          </cell>
          <cell r="BI544">
            <v>0</v>
          </cell>
          <cell r="BK544">
            <v>0</v>
          </cell>
          <cell r="BL544">
            <v>0</v>
          </cell>
          <cell r="BM544">
            <v>0</v>
          </cell>
          <cell r="BN544">
            <v>0</v>
          </cell>
          <cell r="BO544">
            <v>0</v>
          </cell>
          <cell r="BP544">
            <v>0</v>
          </cell>
          <cell r="BQ544">
            <v>0</v>
          </cell>
          <cell r="BR544">
            <v>0</v>
          </cell>
          <cell r="BS544">
            <v>0</v>
          </cell>
          <cell r="BT544">
            <v>0</v>
          </cell>
          <cell r="BU544">
            <v>0</v>
          </cell>
          <cell r="BV544">
            <v>0</v>
          </cell>
          <cell r="BW544">
            <v>0</v>
          </cell>
          <cell r="BX544">
            <v>0</v>
          </cell>
          <cell r="BY544">
            <v>0</v>
          </cell>
          <cell r="BZ544">
            <v>0</v>
          </cell>
          <cell r="CA544">
            <v>0</v>
          </cell>
          <cell r="CB544">
            <v>0</v>
          </cell>
          <cell r="CC544">
            <v>0</v>
          </cell>
          <cell r="CD544">
            <v>154</v>
          </cell>
          <cell r="CE544">
            <v>0</v>
          </cell>
          <cell r="CF544">
            <v>0</v>
          </cell>
          <cell r="CG544">
            <v>0</v>
          </cell>
          <cell r="CH544">
            <v>0</v>
          </cell>
          <cell r="CI544">
            <v>0</v>
          </cell>
          <cell r="CJ544">
            <v>0</v>
          </cell>
          <cell r="CK544">
            <v>0</v>
          </cell>
          <cell r="CL544">
            <v>1.5</v>
          </cell>
          <cell r="CM544">
            <v>0</v>
          </cell>
          <cell r="CN544">
            <v>0</v>
          </cell>
          <cell r="CO544">
            <v>0</v>
          </cell>
          <cell r="CP544">
            <v>0</v>
          </cell>
          <cell r="CQ544">
            <v>0</v>
          </cell>
          <cell r="CR544">
            <v>0</v>
          </cell>
          <cell r="CS544">
            <v>0</v>
          </cell>
          <cell r="CT544">
            <v>0</v>
          </cell>
          <cell r="CU544">
            <v>0</v>
          </cell>
          <cell r="CV544">
            <v>0</v>
          </cell>
          <cell r="CW544">
            <v>0</v>
          </cell>
          <cell r="CX544">
            <v>0</v>
          </cell>
          <cell r="CY544">
            <v>0</v>
          </cell>
          <cell r="CZ544">
            <v>0</v>
          </cell>
          <cell r="DA544">
            <v>0</v>
          </cell>
          <cell r="DB544">
            <v>0</v>
          </cell>
          <cell r="DC544">
            <v>0</v>
          </cell>
          <cell r="DD544">
            <v>0</v>
          </cell>
          <cell r="DE544">
            <v>0</v>
          </cell>
          <cell r="DF544">
            <v>0</v>
          </cell>
          <cell r="DG544">
            <v>0</v>
          </cell>
          <cell r="DH544">
            <v>0</v>
          </cell>
          <cell r="DI544">
            <v>0</v>
          </cell>
          <cell r="DJ544">
            <v>0</v>
          </cell>
          <cell r="DK544">
            <v>0</v>
          </cell>
          <cell r="DL544">
            <v>0</v>
          </cell>
          <cell r="DM544">
            <v>0</v>
          </cell>
          <cell r="DN544">
            <v>0</v>
          </cell>
          <cell r="DO544">
            <v>0</v>
          </cell>
          <cell r="DP544">
            <v>0</v>
          </cell>
          <cell r="DQ544">
            <v>0</v>
          </cell>
          <cell r="DR544">
            <v>0</v>
          </cell>
          <cell r="DS544">
            <v>0</v>
          </cell>
          <cell r="DT544">
            <v>0</v>
          </cell>
          <cell r="DU544">
            <v>0</v>
          </cell>
          <cell r="DV544">
            <v>0</v>
          </cell>
          <cell r="DW544">
            <v>0</v>
          </cell>
          <cell r="DX544">
            <v>0</v>
          </cell>
          <cell r="DY544">
            <v>0</v>
          </cell>
          <cell r="DZ544">
            <v>0</v>
          </cell>
          <cell r="EA544">
            <v>0</v>
          </cell>
          <cell r="EB544">
            <v>0</v>
          </cell>
          <cell r="EC544">
            <v>0</v>
          </cell>
          <cell r="ED544">
            <v>0</v>
          </cell>
          <cell r="EE544">
            <v>0</v>
          </cell>
          <cell r="EF544">
            <v>0</v>
          </cell>
          <cell r="EG544">
            <v>0</v>
          </cell>
          <cell r="EH544">
            <v>0</v>
          </cell>
          <cell r="EI544">
            <v>0</v>
          </cell>
          <cell r="EJ544">
            <v>0</v>
          </cell>
        </row>
        <row r="545">
          <cell r="B545">
            <v>0</v>
          </cell>
          <cell r="C545">
            <v>0</v>
          </cell>
          <cell r="D545">
            <v>7</v>
          </cell>
          <cell r="E545">
            <v>0</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0</v>
          </cell>
          <cell r="W545">
            <v>0</v>
          </cell>
          <cell r="X545">
            <v>0</v>
          </cell>
          <cell r="Y545">
            <v>0</v>
          </cell>
          <cell r="Z545">
            <v>0</v>
          </cell>
          <cell r="AA545">
            <v>0</v>
          </cell>
          <cell r="AB545">
            <v>0</v>
          </cell>
          <cell r="AC545">
            <v>0</v>
          </cell>
          <cell r="AD545">
            <v>0</v>
          </cell>
          <cell r="AE545">
            <v>0</v>
          </cell>
          <cell r="AF545">
            <v>0</v>
          </cell>
          <cell r="AI545">
            <v>0</v>
          </cell>
          <cell r="AJ545">
            <v>0</v>
          </cell>
          <cell r="AM545">
            <v>0</v>
          </cell>
          <cell r="AN545">
            <v>0</v>
          </cell>
          <cell r="AO545">
            <v>0</v>
          </cell>
          <cell r="AV545">
            <v>0</v>
          </cell>
          <cell r="AW545">
            <v>0</v>
          </cell>
          <cell r="AX545">
            <v>0</v>
          </cell>
          <cell r="AY545">
            <v>0</v>
          </cell>
          <cell r="AZ545">
            <v>0</v>
          </cell>
          <cell r="BA545">
            <v>0</v>
          </cell>
          <cell r="BB545">
            <v>0</v>
          </cell>
          <cell r="BC545">
            <v>0</v>
          </cell>
          <cell r="BD545">
            <v>0</v>
          </cell>
          <cell r="BE545">
            <v>0</v>
          </cell>
          <cell r="BF545">
            <v>1.0129999999999999</v>
          </cell>
          <cell r="BG545">
            <v>0</v>
          </cell>
          <cell r="BH545">
            <v>0</v>
          </cell>
          <cell r="BI545">
            <v>0</v>
          </cell>
          <cell r="BK545">
            <v>0</v>
          </cell>
          <cell r="BL545">
            <v>0</v>
          </cell>
          <cell r="BM545">
            <v>0</v>
          </cell>
          <cell r="BN545">
            <v>10.1</v>
          </cell>
          <cell r="BO545">
            <v>0</v>
          </cell>
          <cell r="BP545">
            <v>0</v>
          </cell>
          <cell r="BQ545">
            <v>0</v>
          </cell>
          <cell r="BR545">
            <v>0</v>
          </cell>
          <cell r="BS545">
            <v>0</v>
          </cell>
          <cell r="BT545">
            <v>0</v>
          </cell>
          <cell r="BU545">
            <v>0</v>
          </cell>
          <cell r="BV545">
            <v>0</v>
          </cell>
          <cell r="BW545">
            <v>0</v>
          </cell>
          <cell r="BX545">
            <v>0</v>
          </cell>
          <cell r="BY545">
            <v>0</v>
          </cell>
          <cell r="BZ545">
            <v>0</v>
          </cell>
          <cell r="CA545">
            <v>0</v>
          </cell>
          <cell r="CB545">
            <v>0</v>
          </cell>
          <cell r="CC545">
            <v>0</v>
          </cell>
          <cell r="CD545">
            <v>0</v>
          </cell>
          <cell r="CE545">
            <v>0</v>
          </cell>
          <cell r="CF545">
            <v>0</v>
          </cell>
          <cell r="CG545">
            <v>0</v>
          </cell>
          <cell r="CH545">
            <v>0</v>
          </cell>
          <cell r="CI545">
            <v>0</v>
          </cell>
          <cell r="CJ545">
            <v>3</v>
          </cell>
          <cell r="CK545">
            <v>0</v>
          </cell>
          <cell r="CL545">
            <v>0</v>
          </cell>
          <cell r="CM545">
            <v>0</v>
          </cell>
          <cell r="CN545">
            <v>0</v>
          </cell>
          <cell r="CO545">
            <v>0</v>
          </cell>
          <cell r="CP545">
            <v>0</v>
          </cell>
          <cell r="CQ545">
            <v>0</v>
          </cell>
          <cell r="CR545">
            <v>0</v>
          </cell>
          <cell r="CS545">
            <v>0</v>
          </cell>
          <cell r="CT545">
            <v>0</v>
          </cell>
          <cell r="CU545">
            <v>0</v>
          </cell>
          <cell r="CV545">
            <v>0</v>
          </cell>
          <cell r="CW545">
            <v>0</v>
          </cell>
          <cell r="CX545">
            <v>0</v>
          </cell>
          <cell r="CY545">
            <v>0</v>
          </cell>
          <cell r="CZ545">
            <v>0</v>
          </cell>
          <cell r="DA545">
            <v>0</v>
          </cell>
          <cell r="DB545">
            <v>0</v>
          </cell>
          <cell r="DC545">
            <v>0</v>
          </cell>
          <cell r="DD545">
            <v>0</v>
          </cell>
          <cell r="DE545">
            <v>0</v>
          </cell>
          <cell r="DF545">
            <v>0</v>
          </cell>
          <cell r="DG545">
            <v>0</v>
          </cell>
          <cell r="DH545">
            <v>0</v>
          </cell>
          <cell r="DI545">
            <v>0</v>
          </cell>
          <cell r="DJ545">
            <v>0</v>
          </cell>
          <cell r="DK545">
            <v>0</v>
          </cell>
          <cell r="DL545">
            <v>0</v>
          </cell>
          <cell r="DM545">
            <v>0</v>
          </cell>
          <cell r="DN545">
            <v>0</v>
          </cell>
          <cell r="DO545">
            <v>0</v>
          </cell>
          <cell r="DP545">
            <v>0</v>
          </cell>
          <cell r="DQ545">
            <v>0</v>
          </cell>
          <cell r="DR545">
            <v>0</v>
          </cell>
          <cell r="DS545">
            <v>0</v>
          </cell>
          <cell r="DT545">
            <v>0</v>
          </cell>
          <cell r="DU545">
            <v>0</v>
          </cell>
          <cell r="DV545">
            <v>0</v>
          </cell>
          <cell r="DW545">
            <v>0</v>
          </cell>
          <cell r="DX545">
            <v>0</v>
          </cell>
          <cell r="DY545">
            <v>0</v>
          </cell>
          <cell r="DZ545">
            <v>0</v>
          </cell>
          <cell r="EA545">
            <v>0</v>
          </cell>
          <cell r="EB545">
            <v>0</v>
          </cell>
          <cell r="EC545">
            <v>0</v>
          </cell>
          <cell r="ED545">
            <v>0</v>
          </cell>
          <cell r="EE545">
            <v>0</v>
          </cell>
          <cell r="EF545">
            <v>0</v>
          </cell>
          <cell r="EG545">
            <v>0</v>
          </cell>
          <cell r="EH545">
            <v>0</v>
          </cell>
          <cell r="EI545">
            <v>0</v>
          </cell>
          <cell r="EJ545">
            <v>0</v>
          </cell>
        </row>
        <row r="546">
          <cell r="B546">
            <v>0</v>
          </cell>
          <cell r="C546">
            <v>0</v>
          </cell>
          <cell r="D546">
            <v>82</v>
          </cell>
          <cell r="E546">
            <v>0</v>
          </cell>
          <cell r="F546">
            <v>0</v>
          </cell>
          <cell r="G546">
            <v>0</v>
          </cell>
          <cell r="H546">
            <v>15</v>
          </cell>
          <cell r="I546">
            <v>3.6</v>
          </cell>
          <cell r="J546">
            <v>280</v>
          </cell>
          <cell r="K546">
            <v>0</v>
          </cell>
          <cell r="L546">
            <v>0</v>
          </cell>
          <cell r="M546">
            <v>0</v>
          </cell>
          <cell r="N546">
            <v>0</v>
          </cell>
          <cell r="O546">
            <v>161.80000000000001</v>
          </cell>
          <cell r="P546">
            <v>106.423</v>
          </cell>
          <cell r="Q546">
            <v>26.8</v>
          </cell>
          <cell r="R546">
            <v>0</v>
          </cell>
          <cell r="S546">
            <v>0</v>
          </cell>
          <cell r="T546">
            <v>0</v>
          </cell>
          <cell r="U546">
            <v>0</v>
          </cell>
          <cell r="V546">
            <v>517</v>
          </cell>
          <cell r="W546">
            <v>1157</v>
          </cell>
          <cell r="X546">
            <v>0</v>
          </cell>
          <cell r="Y546">
            <v>0</v>
          </cell>
          <cell r="Z546">
            <v>3.9</v>
          </cell>
          <cell r="AA546">
            <v>61.55</v>
          </cell>
          <cell r="AB546">
            <v>0</v>
          </cell>
          <cell r="AC546">
            <v>0</v>
          </cell>
          <cell r="AD546">
            <v>553.08376452435402</v>
          </cell>
          <cell r="AE546">
            <v>3.0069970000000001</v>
          </cell>
          <cell r="AF546">
            <v>0.2</v>
          </cell>
          <cell r="AH546">
            <v>10</v>
          </cell>
          <cell r="AI546">
            <v>0</v>
          </cell>
          <cell r="AJ546">
            <v>72.150000000000006</v>
          </cell>
          <cell r="AK546">
            <v>0</v>
          </cell>
          <cell r="AL546">
            <v>0</v>
          </cell>
          <cell r="AM546">
            <v>2856</v>
          </cell>
          <cell r="AN546">
            <v>0</v>
          </cell>
          <cell r="AO546">
            <v>45</v>
          </cell>
          <cell r="AP546">
            <v>0</v>
          </cell>
          <cell r="AQ546">
            <v>0</v>
          </cell>
          <cell r="AR546">
            <v>0</v>
          </cell>
          <cell r="AS546">
            <v>0</v>
          </cell>
          <cell r="AT546">
            <v>0</v>
          </cell>
          <cell r="AU546">
            <v>0</v>
          </cell>
          <cell r="AV546">
            <v>0</v>
          </cell>
          <cell r="AW546">
            <v>0</v>
          </cell>
          <cell r="AX546">
            <v>0</v>
          </cell>
          <cell r="AY546">
            <v>0</v>
          </cell>
          <cell r="AZ546">
            <v>0</v>
          </cell>
          <cell r="BA546">
            <v>0</v>
          </cell>
          <cell r="BB546">
            <v>0</v>
          </cell>
          <cell r="BC546">
            <v>5.4006553971780704</v>
          </cell>
          <cell r="BD546">
            <v>0</v>
          </cell>
          <cell r="BE546">
            <v>0</v>
          </cell>
          <cell r="BF546">
            <v>22.812999999999999</v>
          </cell>
          <cell r="BG546">
            <v>0</v>
          </cell>
          <cell r="BH546">
            <v>18.245813759139299</v>
          </cell>
          <cell r="BI546">
            <v>0</v>
          </cell>
          <cell r="BK546">
            <v>0</v>
          </cell>
          <cell r="BL546">
            <v>0</v>
          </cell>
          <cell r="BM546">
            <v>2</v>
          </cell>
          <cell r="BN546">
            <v>101.7</v>
          </cell>
          <cell r="BO546">
            <v>21.978449999999999</v>
          </cell>
          <cell r="BP546">
            <v>0</v>
          </cell>
          <cell r="BQ546">
            <v>0</v>
          </cell>
          <cell r="BR546">
            <v>3.54</v>
          </cell>
          <cell r="BS546">
            <v>0</v>
          </cell>
          <cell r="BT546">
            <v>0</v>
          </cell>
          <cell r="BU546">
            <v>5.0999999999999996</v>
          </cell>
          <cell r="BV546">
            <v>0</v>
          </cell>
          <cell r="BW546">
            <v>0</v>
          </cell>
          <cell r="BX546">
            <v>3.9</v>
          </cell>
          <cell r="BY546">
            <v>0</v>
          </cell>
          <cell r="BZ546">
            <v>0</v>
          </cell>
          <cell r="CA546">
            <v>0</v>
          </cell>
          <cell r="CB546">
            <v>0</v>
          </cell>
          <cell r="CC546">
            <v>22.1</v>
          </cell>
          <cell r="CD546">
            <v>156</v>
          </cell>
          <cell r="CE546">
            <v>0</v>
          </cell>
          <cell r="CF546">
            <v>2</v>
          </cell>
          <cell r="CG546">
            <v>65</v>
          </cell>
          <cell r="CH546">
            <v>0</v>
          </cell>
          <cell r="CI546">
            <v>3.3</v>
          </cell>
          <cell r="CJ546">
            <v>12</v>
          </cell>
          <cell r="CK546">
            <v>0</v>
          </cell>
          <cell r="CL546">
            <v>117.2</v>
          </cell>
          <cell r="CM546">
            <v>23.3</v>
          </cell>
          <cell r="CN546">
            <v>0</v>
          </cell>
          <cell r="CO546">
            <v>12.75</v>
          </cell>
          <cell r="CP546">
            <v>4.2</v>
          </cell>
          <cell r="CQ546">
            <v>62.491999999999997</v>
          </cell>
          <cell r="CR546">
            <v>0</v>
          </cell>
          <cell r="CS546">
            <v>649.70299999999997</v>
          </cell>
          <cell r="CT546">
            <v>155.63800000000001</v>
          </cell>
          <cell r="CU546">
            <v>0.28599999999999998</v>
          </cell>
          <cell r="CV546">
            <v>612.21900000000005</v>
          </cell>
          <cell r="CW546">
            <v>30.148</v>
          </cell>
          <cell r="CX546">
            <v>443.48500000000001</v>
          </cell>
          <cell r="CY546">
            <v>0</v>
          </cell>
          <cell r="CZ546">
            <v>427.113</v>
          </cell>
          <cell r="DA546">
            <v>0</v>
          </cell>
          <cell r="DB546">
            <v>96.647999999999996</v>
          </cell>
          <cell r="DC546">
            <v>66.748000000000005</v>
          </cell>
          <cell r="DD546">
            <v>75.650999999999996</v>
          </cell>
          <cell r="DE546">
            <v>0</v>
          </cell>
          <cell r="DF546">
            <v>106.592</v>
          </cell>
          <cell r="DG546">
            <v>619.23599999999999</v>
          </cell>
          <cell r="DH546">
            <v>2.8260000000000001</v>
          </cell>
          <cell r="DI546">
            <v>3.625</v>
          </cell>
          <cell r="DJ546">
            <v>79.287000000000006</v>
          </cell>
          <cell r="DK546">
            <v>0</v>
          </cell>
          <cell r="DL546">
            <v>27.736000000000001</v>
          </cell>
          <cell r="DM546">
            <v>420.37799999999999</v>
          </cell>
          <cell r="DN546">
            <v>134.60400000000001</v>
          </cell>
          <cell r="DO546">
            <v>209.87200000000001</v>
          </cell>
          <cell r="DP546">
            <v>239.279</v>
          </cell>
          <cell r="DQ546">
            <v>38.1</v>
          </cell>
          <cell r="DR546">
            <v>1050.1289999999999</v>
          </cell>
          <cell r="DS546">
            <v>0</v>
          </cell>
          <cell r="DT546">
            <v>527.23599999999999</v>
          </cell>
          <cell r="DU546">
            <v>0</v>
          </cell>
          <cell r="DV546">
            <v>1</v>
          </cell>
          <cell r="DW546">
            <v>0</v>
          </cell>
          <cell r="DX546">
            <v>1.379</v>
          </cell>
          <cell r="DY546">
            <v>0</v>
          </cell>
          <cell r="DZ546">
            <v>0</v>
          </cell>
          <cell r="EA546">
            <v>0</v>
          </cell>
          <cell r="EB546">
            <v>123.255195606665</v>
          </cell>
          <cell r="EC546">
            <v>0</v>
          </cell>
          <cell r="ED546">
            <v>0</v>
          </cell>
          <cell r="EE546">
            <v>0</v>
          </cell>
          <cell r="EF546">
            <v>0</v>
          </cell>
          <cell r="EG546">
            <v>0</v>
          </cell>
          <cell r="EH546">
            <v>0</v>
          </cell>
          <cell r="EI546">
            <v>46.4</v>
          </cell>
          <cell r="EJ546">
            <v>0</v>
          </cell>
        </row>
        <row r="547">
          <cell r="B547">
            <v>0</v>
          </cell>
          <cell r="C547">
            <v>0</v>
          </cell>
          <cell r="D547">
            <v>73</v>
          </cell>
          <cell r="E547">
            <v>0</v>
          </cell>
          <cell r="F547">
            <v>0</v>
          </cell>
          <cell r="G547">
            <v>0</v>
          </cell>
          <cell r="H547">
            <v>15</v>
          </cell>
          <cell r="I547">
            <v>3.6</v>
          </cell>
          <cell r="J547">
            <v>280</v>
          </cell>
          <cell r="K547">
            <v>0</v>
          </cell>
          <cell r="L547">
            <v>0</v>
          </cell>
          <cell r="M547">
            <v>0</v>
          </cell>
          <cell r="N547">
            <v>0</v>
          </cell>
          <cell r="O547">
            <v>161.80000000000001</v>
          </cell>
          <cell r="P547">
            <v>124.08</v>
          </cell>
          <cell r="Q547">
            <v>36</v>
          </cell>
          <cell r="R547">
            <v>0</v>
          </cell>
          <cell r="S547">
            <v>0</v>
          </cell>
          <cell r="T547">
            <v>0</v>
          </cell>
          <cell r="U547">
            <v>0</v>
          </cell>
          <cell r="V547">
            <v>0</v>
          </cell>
          <cell r="W547">
            <v>0</v>
          </cell>
          <cell r="X547">
            <v>0</v>
          </cell>
          <cell r="Y547">
            <v>0</v>
          </cell>
          <cell r="Z547">
            <v>3.9</v>
          </cell>
          <cell r="AA547">
            <v>32.799999999999997</v>
          </cell>
          <cell r="AB547">
            <v>0</v>
          </cell>
          <cell r="AC547">
            <v>0</v>
          </cell>
          <cell r="AD547">
            <v>553.08376452435402</v>
          </cell>
          <cell r="AE547">
            <v>0</v>
          </cell>
          <cell r="AF547">
            <v>0.3</v>
          </cell>
          <cell r="AG547">
            <v>397.2</v>
          </cell>
          <cell r="AH547">
            <v>10.3</v>
          </cell>
          <cell r="AI547">
            <v>0</v>
          </cell>
          <cell r="AJ547">
            <v>120.8</v>
          </cell>
          <cell r="AM547">
            <v>0</v>
          </cell>
          <cell r="AN547">
            <v>0</v>
          </cell>
          <cell r="AO547">
            <v>65.900000000000006</v>
          </cell>
          <cell r="AV547">
            <v>0</v>
          </cell>
          <cell r="AW547">
            <v>0</v>
          </cell>
          <cell r="AX547">
            <v>0</v>
          </cell>
          <cell r="AY547">
            <v>0</v>
          </cell>
          <cell r="AZ547">
            <v>1.94</v>
          </cell>
          <cell r="BA547">
            <v>0</v>
          </cell>
          <cell r="BB547">
            <v>0</v>
          </cell>
          <cell r="BC547">
            <v>4.5701398836499996</v>
          </cell>
          <cell r="BD547">
            <v>0</v>
          </cell>
          <cell r="BE547">
            <v>0</v>
          </cell>
          <cell r="BF547">
            <v>21.8</v>
          </cell>
          <cell r="BG547">
            <v>0</v>
          </cell>
          <cell r="BH547">
            <v>17.095091567939001</v>
          </cell>
          <cell r="BI547">
            <v>2.8038611392413202</v>
          </cell>
          <cell r="BK547">
            <v>0</v>
          </cell>
          <cell r="BL547">
            <v>0</v>
          </cell>
          <cell r="BM547">
            <v>2</v>
          </cell>
          <cell r="BN547">
            <v>29.452999999999999</v>
          </cell>
          <cell r="BO547">
            <v>21.978449999999999</v>
          </cell>
          <cell r="BP547">
            <v>0</v>
          </cell>
          <cell r="BQ547">
            <v>0</v>
          </cell>
          <cell r="BR547">
            <v>3.54</v>
          </cell>
          <cell r="BS547">
            <v>0</v>
          </cell>
          <cell r="BT547">
            <v>1.6</v>
          </cell>
          <cell r="BU547">
            <v>4.99</v>
          </cell>
          <cell r="BV547">
            <v>0</v>
          </cell>
          <cell r="BW547">
            <v>0</v>
          </cell>
          <cell r="BX547">
            <v>5.38</v>
          </cell>
          <cell r="BY547">
            <v>0</v>
          </cell>
          <cell r="BZ547">
            <v>0</v>
          </cell>
          <cell r="CA547">
            <v>0</v>
          </cell>
          <cell r="CB547">
            <v>0</v>
          </cell>
          <cell r="CC547">
            <v>65.7</v>
          </cell>
          <cell r="CD547">
            <v>2</v>
          </cell>
          <cell r="CE547">
            <v>6.17</v>
          </cell>
          <cell r="CF547">
            <v>2</v>
          </cell>
          <cell r="CG547">
            <v>65</v>
          </cell>
          <cell r="CH547">
            <v>0</v>
          </cell>
          <cell r="CI547">
            <v>3.3</v>
          </cell>
          <cell r="CJ547">
            <v>9</v>
          </cell>
          <cell r="CK547">
            <v>2</v>
          </cell>
          <cell r="CL547">
            <v>115.7</v>
          </cell>
          <cell r="CM547">
            <v>23.3</v>
          </cell>
          <cell r="CN547">
            <v>0</v>
          </cell>
          <cell r="CO547">
            <v>12.75</v>
          </cell>
          <cell r="CP547">
            <v>4</v>
          </cell>
          <cell r="CQ547">
            <v>48.695999999999998</v>
          </cell>
          <cell r="CR547">
            <v>0</v>
          </cell>
          <cell r="CS547">
            <v>649.70299999999997</v>
          </cell>
          <cell r="CT547">
            <v>155.63800000000001</v>
          </cell>
          <cell r="CU547">
            <v>0.28599999999999998</v>
          </cell>
          <cell r="CV547">
            <v>612.21900000000005</v>
          </cell>
          <cell r="CW547">
            <v>30.148</v>
          </cell>
          <cell r="CX547">
            <v>521.447</v>
          </cell>
          <cell r="CY547">
            <v>0</v>
          </cell>
          <cell r="CZ547">
            <v>627.29700000000003</v>
          </cell>
          <cell r="DA547">
            <v>0</v>
          </cell>
          <cell r="DB547">
            <v>130.15100000000001</v>
          </cell>
          <cell r="DC547">
            <v>69.403000000000006</v>
          </cell>
          <cell r="DD547">
            <v>73.745000000000005</v>
          </cell>
          <cell r="DE547">
            <v>0</v>
          </cell>
          <cell r="DF547">
            <v>108.14700000000001</v>
          </cell>
          <cell r="DG547">
            <v>652.48500000000001</v>
          </cell>
          <cell r="DH547">
            <v>2.3759999999999999</v>
          </cell>
          <cell r="DI547">
            <v>3.097</v>
          </cell>
          <cell r="DJ547">
            <v>79.22</v>
          </cell>
          <cell r="DK547">
            <v>0</v>
          </cell>
          <cell r="DL547">
            <v>61</v>
          </cell>
          <cell r="DM547">
            <v>420.37799999999999</v>
          </cell>
          <cell r="DN547">
            <v>134.60400000000001</v>
          </cell>
          <cell r="DO547">
            <v>209.87200000000001</v>
          </cell>
          <cell r="DP547">
            <v>256.27199999999999</v>
          </cell>
          <cell r="DQ547">
            <v>38.1</v>
          </cell>
          <cell r="DR547">
            <v>1136.297</v>
          </cell>
          <cell r="DS547">
            <v>0</v>
          </cell>
          <cell r="DT547">
            <v>527.23599999999999</v>
          </cell>
          <cell r="DU547">
            <v>0</v>
          </cell>
          <cell r="DV547">
            <v>1</v>
          </cell>
          <cell r="DW547">
            <v>4</v>
          </cell>
          <cell r="DX547">
            <v>10.184694584028501</v>
          </cell>
          <cell r="DY547">
            <v>0</v>
          </cell>
          <cell r="DZ547">
            <v>17.7</v>
          </cell>
          <cell r="EA547">
            <v>0</v>
          </cell>
          <cell r="EB547">
            <v>107.975008409948</v>
          </cell>
          <cell r="EC547">
            <v>0</v>
          </cell>
          <cell r="ED547">
            <v>0</v>
          </cell>
          <cell r="EE547">
            <v>0</v>
          </cell>
          <cell r="EF547">
            <v>0</v>
          </cell>
          <cell r="EG547">
            <v>0</v>
          </cell>
          <cell r="EH547">
            <v>0</v>
          </cell>
          <cell r="EI547">
            <v>46.4</v>
          </cell>
          <cell r="EJ547">
            <v>0</v>
          </cell>
        </row>
        <row r="548">
          <cell r="B548">
            <v>0</v>
          </cell>
          <cell r="C548">
            <v>0</v>
          </cell>
          <cell r="D548">
            <v>0</v>
          </cell>
          <cell r="E548">
            <v>0</v>
          </cell>
          <cell r="F548">
            <v>0</v>
          </cell>
          <cell r="G548">
            <v>0</v>
          </cell>
          <cell r="H548">
            <v>0</v>
          </cell>
          <cell r="I548">
            <v>0</v>
          </cell>
          <cell r="J548">
            <v>0</v>
          </cell>
          <cell r="K548">
            <v>0</v>
          </cell>
          <cell r="L548">
            <v>0</v>
          </cell>
          <cell r="M548">
            <v>0</v>
          </cell>
          <cell r="N548">
            <v>0</v>
          </cell>
          <cell r="O548">
            <v>0</v>
          </cell>
          <cell r="P548">
            <v>0</v>
          </cell>
          <cell r="Q548">
            <v>0</v>
          </cell>
          <cell r="R548">
            <v>0</v>
          </cell>
          <cell r="S548">
            <v>0</v>
          </cell>
          <cell r="T548">
            <v>0</v>
          </cell>
          <cell r="U548">
            <v>0</v>
          </cell>
          <cell r="V548">
            <v>292</v>
          </cell>
          <cell r="W548">
            <v>1157</v>
          </cell>
          <cell r="X548">
            <v>0</v>
          </cell>
          <cell r="Y548">
            <v>0</v>
          </cell>
          <cell r="Z548">
            <v>0</v>
          </cell>
          <cell r="AA548">
            <v>0</v>
          </cell>
          <cell r="AB548">
            <v>0</v>
          </cell>
          <cell r="AC548">
            <v>0</v>
          </cell>
          <cell r="AD548">
            <v>0</v>
          </cell>
          <cell r="AE548">
            <v>0</v>
          </cell>
          <cell r="AF548">
            <v>0</v>
          </cell>
          <cell r="AI548">
            <v>0</v>
          </cell>
          <cell r="AJ548">
            <v>0</v>
          </cell>
          <cell r="AM548">
            <v>2856</v>
          </cell>
          <cell r="AN548">
            <v>0</v>
          </cell>
          <cell r="AO548">
            <v>0</v>
          </cell>
          <cell r="AV548">
            <v>0</v>
          </cell>
          <cell r="AW548">
            <v>0</v>
          </cell>
          <cell r="AX548">
            <v>0</v>
          </cell>
          <cell r="AY548">
            <v>0</v>
          </cell>
          <cell r="AZ548">
            <v>0</v>
          </cell>
          <cell r="BA548">
            <v>0</v>
          </cell>
          <cell r="BB548">
            <v>0</v>
          </cell>
          <cell r="BC548">
            <v>0.74953871634999902</v>
          </cell>
          <cell r="BD548">
            <v>0</v>
          </cell>
          <cell r="BE548">
            <v>0</v>
          </cell>
          <cell r="BF548">
            <v>0</v>
          </cell>
          <cell r="BG548">
            <v>0</v>
          </cell>
          <cell r="BH548">
            <v>0</v>
          </cell>
          <cell r="BI548">
            <v>0</v>
          </cell>
          <cell r="BK548">
            <v>0</v>
          </cell>
          <cell r="BL548">
            <v>0</v>
          </cell>
          <cell r="BM548">
            <v>0</v>
          </cell>
          <cell r="BN548">
            <v>0</v>
          </cell>
          <cell r="BO548">
            <v>0</v>
          </cell>
          <cell r="BP548">
            <v>0</v>
          </cell>
          <cell r="BQ548">
            <v>91.888999999999996</v>
          </cell>
          <cell r="BR548">
            <v>0</v>
          </cell>
          <cell r="BS548">
            <v>0</v>
          </cell>
          <cell r="BT548">
            <v>0</v>
          </cell>
          <cell r="BU548">
            <v>0</v>
          </cell>
          <cell r="BV548">
            <v>0</v>
          </cell>
          <cell r="BW548">
            <v>0</v>
          </cell>
          <cell r="BX548">
            <v>0</v>
          </cell>
          <cell r="BY548">
            <v>0</v>
          </cell>
          <cell r="BZ548">
            <v>0</v>
          </cell>
          <cell r="CA548">
            <v>0</v>
          </cell>
          <cell r="CB548">
            <v>0</v>
          </cell>
          <cell r="CC548">
            <v>0</v>
          </cell>
          <cell r="CD548">
            <v>154</v>
          </cell>
          <cell r="CE548">
            <v>0</v>
          </cell>
          <cell r="CF548">
            <v>0</v>
          </cell>
          <cell r="CG548">
            <v>0</v>
          </cell>
          <cell r="CH548">
            <v>0</v>
          </cell>
          <cell r="CI548">
            <v>0</v>
          </cell>
          <cell r="CJ548">
            <v>0</v>
          </cell>
          <cell r="CK548">
            <v>0</v>
          </cell>
          <cell r="CL548">
            <v>1.5</v>
          </cell>
          <cell r="CM548">
            <v>0</v>
          </cell>
          <cell r="CN548">
            <v>0</v>
          </cell>
          <cell r="CO548">
            <v>0</v>
          </cell>
          <cell r="CP548">
            <v>0</v>
          </cell>
          <cell r="CQ548">
            <v>0</v>
          </cell>
          <cell r="CR548">
            <v>0</v>
          </cell>
          <cell r="CS548">
            <v>0</v>
          </cell>
          <cell r="CT548">
            <v>0</v>
          </cell>
          <cell r="CU548">
            <v>0</v>
          </cell>
          <cell r="CV548">
            <v>0</v>
          </cell>
          <cell r="CW548">
            <v>0</v>
          </cell>
          <cell r="CX548">
            <v>0</v>
          </cell>
          <cell r="CY548">
            <v>0</v>
          </cell>
          <cell r="CZ548">
            <v>0</v>
          </cell>
          <cell r="DA548">
            <v>0</v>
          </cell>
          <cell r="DB548">
            <v>0</v>
          </cell>
          <cell r="DC548">
            <v>0</v>
          </cell>
          <cell r="DD548">
            <v>0</v>
          </cell>
          <cell r="DE548">
            <v>0</v>
          </cell>
          <cell r="DF548">
            <v>0</v>
          </cell>
          <cell r="DG548">
            <v>0</v>
          </cell>
          <cell r="DH548">
            <v>0</v>
          </cell>
          <cell r="DI548">
            <v>0</v>
          </cell>
          <cell r="DJ548">
            <v>0</v>
          </cell>
          <cell r="DK548">
            <v>0</v>
          </cell>
          <cell r="DL548">
            <v>0</v>
          </cell>
          <cell r="DM548">
            <v>0</v>
          </cell>
          <cell r="DN548">
            <v>0</v>
          </cell>
          <cell r="DO548">
            <v>0</v>
          </cell>
          <cell r="DP548">
            <v>0</v>
          </cell>
          <cell r="DQ548">
            <v>0</v>
          </cell>
          <cell r="DR548">
            <v>0</v>
          </cell>
          <cell r="DS548">
            <v>0</v>
          </cell>
          <cell r="DT548">
            <v>0</v>
          </cell>
          <cell r="DU548">
            <v>0</v>
          </cell>
          <cell r="DV548">
            <v>0</v>
          </cell>
          <cell r="DW548">
            <v>0</v>
          </cell>
          <cell r="DX548">
            <v>0</v>
          </cell>
          <cell r="DY548">
            <v>0</v>
          </cell>
          <cell r="DZ548">
            <v>0</v>
          </cell>
          <cell r="EA548">
            <v>0</v>
          </cell>
          <cell r="EB548">
            <v>0</v>
          </cell>
          <cell r="EC548">
            <v>0</v>
          </cell>
          <cell r="ED548">
            <v>0</v>
          </cell>
          <cell r="EE548">
            <v>0</v>
          </cell>
          <cell r="EF548">
            <v>0</v>
          </cell>
          <cell r="EG548">
            <v>0</v>
          </cell>
          <cell r="EH548">
            <v>0</v>
          </cell>
          <cell r="EI548">
            <v>0</v>
          </cell>
          <cell r="EJ548">
            <v>0</v>
          </cell>
        </row>
        <row r="549">
          <cell r="B549">
            <v>0</v>
          </cell>
          <cell r="C549">
            <v>0</v>
          </cell>
          <cell r="D549">
            <v>7</v>
          </cell>
          <cell r="E549">
            <v>0</v>
          </cell>
          <cell r="F549">
            <v>0</v>
          </cell>
          <cell r="G549">
            <v>0</v>
          </cell>
          <cell r="H549">
            <v>0</v>
          </cell>
          <cell r="I549">
            <v>0</v>
          </cell>
          <cell r="J549">
            <v>0</v>
          </cell>
          <cell r="K549">
            <v>0</v>
          </cell>
          <cell r="L549">
            <v>0</v>
          </cell>
          <cell r="M549">
            <v>0</v>
          </cell>
          <cell r="N549">
            <v>0</v>
          </cell>
          <cell r="O549">
            <v>0</v>
          </cell>
          <cell r="P549">
            <v>0</v>
          </cell>
          <cell r="Q549">
            <v>0</v>
          </cell>
          <cell r="R549">
            <v>0</v>
          </cell>
          <cell r="S549">
            <v>0</v>
          </cell>
          <cell r="T549">
            <v>0</v>
          </cell>
          <cell r="U549">
            <v>0</v>
          </cell>
          <cell r="V549">
            <v>0</v>
          </cell>
          <cell r="W549">
            <v>0</v>
          </cell>
          <cell r="X549">
            <v>0</v>
          </cell>
          <cell r="Y549">
            <v>0</v>
          </cell>
          <cell r="Z549">
            <v>0</v>
          </cell>
          <cell r="AA549">
            <v>0</v>
          </cell>
          <cell r="AB549">
            <v>0</v>
          </cell>
          <cell r="AC549">
            <v>0</v>
          </cell>
          <cell r="AD549">
            <v>0</v>
          </cell>
          <cell r="AE549">
            <v>0</v>
          </cell>
          <cell r="AF549">
            <v>0</v>
          </cell>
          <cell r="AI549">
            <v>0</v>
          </cell>
          <cell r="AJ549">
            <v>0</v>
          </cell>
          <cell r="AM549">
            <v>0</v>
          </cell>
          <cell r="AN549">
            <v>0</v>
          </cell>
          <cell r="AO549">
            <v>0</v>
          </cell>
          <cell r="AV549">
            <v>0</v>
          </cell>
          <cell r="AW549">
            <v>0</v>
          </cell>
          <cell r="AX549">
            <v>0</v>
          </cell>
          <cell r="AY549">
            <v>0</v>
          </cell>
          <cell r="AZ549">
            <v>0</v>
          </cell>
          <cell r="BA549">
            <v>0</v>
          </cell>
          <cell r="BB549">
            <v>0</v>
          </cell>
          <cell r="BC549">
            <v>0</v>
          </cell>
          <cell r="BD549">
            <v>0</v>
          </cell>
          <cell r="BE549">
            <v>0</v>
          </cell>
          <cell r="BF549">
            <v>1.0129999999999999</v>
          </cell>
          <cell r="BG549">
            <v>0</v>
          </cell>
          <cell r="BH549">
            <v>0</v>
          </cell>
          <cell r="BI549">
            <v>0</v>
          </cell>
          <cell r="BK549">
            <v>0</v>
          </cell>
          <cell r="BL549">
            <v>0</v>
          </cell>
          <cell r="BM549">
            <v>0</v>
          </cell>
          <cell r="BN549">
            <v>14.8</v>
          </cell>
          <cell r="BO549">
            <v>0</v>
          </cell>
          <cell r="BP549">
            <v>0</v>
          </cell>
          <cell r="BQ549">
            <v>0</v>
          </cell>
          <cell r="BR549">
            <v>0</v>
          </cell>
          <cell r="BS549">
            <v>0</v>
          </cell>
          <cell r="BT549">
            <v>0</v>
          </cell>
          <cell r="BU549">
            <v>0</v>
          </cell>
          <cell r="BV549">
            <v>0</v>
          </cell>
          <cell r="BW549">
            <v>0</v>
          </cell>
          <cell r="BX549">
            <v>0</v>
          </cell>
          <cell r="BY549">
            <v>0</v>
          </cell>
          <cell r="BZ549">
            <v>0</v>
          </cell>
          <cell r="CA549">
            <v>0</v>
          </cell>
          <cell r="CB549">
            <v>0</v>
          </cell>
          <cell r="CC549">
            <v>0</v>
          </cell>
          <cell r="CD549">
            <v>0</v>
          </cell>
          <cell r="CE549">
            <v>0</v>
          </cell>
          <cell r="CF549">
            <v>0</v>
          </cell>
          <cell r="CG549">
            <v>0</v>
          </cell>
          <cell r="CH549">
            <v>0</v>
          </cell>
          <cell r="CI549">
            <v>0</v>
          </cell>
          <cell r="CJ549">
            <v>3</v>
          </cell>
          <cell r="CK549">
            <v>0</v>
          </cell>
          <cell r="CL549">
            <v>0</v>
          </cell>
          <cell r="CM549">
            <v>0</v>
          </cell>
          <cell r="CN549">
            <v>0</v>
          </cell>
          <cell r="CO549">
            <v>0</v>
          </cell>
          <cell r="CP549">
            <v>0</v>
          </cell>
          <cell r="CQ549">
            <v>0</v>
          </cell>
          <cell r="CR549">
            <v>0</v>
          </cell>
          <cell r="CS549">
            <v>0</v>
          </cell>
          <cell r="CT549">
            <v>0</v>
          </cell>
          <cell r="CU549">
            <v>0</v>
          </cell>
          <cell r="CV549">
            <v>0</v>
          </cell>
          <cell r="CW549">
            <v>0</v>
          </cell>
          <cell r="CX549">
            <v>0</v>
          </cell>
          <cell r="CY549">
            <v>0</v>
          </cell>
          <cell r="CZ549">
            <v>0</v>
          </cell>
          <cell r="DA549">
            <v>0</v>
          </cell>
          <cell r="DB549">
            <v>0</v>
          </cell>
          <cell r="DC549">
            <v>0</v>
          </cell>
          <cell r="DD549">
            <v>0</v>
          </cell>
          <cell r="DE549">
            <v>0</v>
          </cell>
          <cell r="DF549">
            <v>0</v>
          </cell>
          <cell r="DG549">
            <v>0</v>
          </cell>
          <cell r="DH549">
            <v>0</v>
          </cell>
          <cell r="DI549">
            <v>0</v>
          </cell>
          <cell r="DJ549">
            <v>0</v>
          </cell>
          <cell r="DK549">
            <v>0</v>
          </cell>
          <cell r="DL549">
            <v>0</v>
          </cell>
          <cell r="DM549">
            <v>0</v>
          </cell>
          <cell r="DN549">
            <v>0</v>
          </cell>
          <cell r="DO549">
            <v>0</v>
          </cell>
          <cell r="DP549">
            <v>0</v>
          </cell>
          <cell r="DQ549">
            <v>0</v>
          </cell>
          <cell r="DR549">
            <v>0</v>
          </cell>
          <cell r="DS549">
            <v>0</v>
          </cell>
          <cell r="DT549">
            <v>0</v>
          </cell>
          <cell r="DU549">
            <v>0</v>
          </cell>
          <cell r="DV549">
            <v>0</v>
          </cell>
          <cell r="DW549">
            <v>0</v>
          </cell>
          <cell r="DX549">
            <v>0</v>
          </cell>
          <cell r="DY549">
            <v>0</v>
          </cell>
          <cell r="DZ549">
            <v>0</v>
          </cell>
          <cell r="EA549">
            <v>0</v>
          </cell>
          <cell r="EB549">
            <v>0</v>
          </cell>
          <cell r="EC549">
            <v>0</v>
          </cell>
          <cell r="ED549">
            <v>0</v>
          </cell>
          <cell r="EE549">
            <v>0</v>
          </cell>
          <cell r="EF549">
            <v>0</v>
          </cell>
          <cell r="EG549">
            <v>0</v>
          </cell>
          <cell r="EH549">
            <v>0</v>
          </cell>
          <cell r="EI549">
            <v>0</v>
          </cell>
          <cell r="EJ549">
            <v>0</v>
          </cell>
        </row>
        <row r="550">
          <cell r="B550">
            <v>0</v>
          </cell>
          <cell r="C550">
            <v>0</v>
          </cell>
          <cell r="D550">
            <v>80</v>
          </cell>
          <cell r="E550">
            <v>0</v>
          </cell>
          <cell r="F550">
            <v>0</v>
          </cell>
          <cell r="G550">
            <v>0</v>
          </cell>
          <cell r="H550">
            <v>15</v>
          </cell>
          <cell r="I550">
            <v>3.6</v>
          </cell>
          <cell r="J550">
            <v>280</v>
          </cell>
          <cell r="K550">
            <v>0</v>
          </cell>
          <cell r="L550">
            <v>0</v>
          </cell>
          <cell r="M550">
            <v>0</v>
          </cell>
          <cell r="N550">
            <v>0</v>
          </cell>
          <cell r="O550">
            <v>161.80000000000001</v>
          </cell>
          <cell r="P550">
            <v>124.08</v>
          </cell>
          <cell r="Q550">
            <v>36</v>
          </cell>
          <cell r="R550">
            <v>0</v>
          </cell>
          <cell r="S550">
            <v>0</v>
          </cell>
          <cell r="T550">
            <v>0</v>
          </cell>
          <cell r="U550">
            <v>0</v>
          </cell>
          <cell r="V550">
            <v>292</v>
          </cell>
          <cell r="W550">
            <v>1157</v>
          </cell>
          <cell r="X550">
            <v>0</v>
          </cell>
          <cell r="Y550">
            <v>0</v>
          </cell>
          <cell r="Z550">
            <v>3.9</v>
          </cell>
          <cell r="AA550">
            <v>32.799999999999997</v>
          </cell>
          <cell r="AB550">
            <v>0</v>
          </cell>
          <cell r="AC550">
            <v>0</v>
          </cell>
          <cell r="AD550">
            <v>553.08376452435402</v>
          </cell>
          <cell r="AE550">
            <v>0</v>
          </cell>
          <cell r="AF550">
            <v>0.3</v>
          </cell>
          <cell r="AH550">
            <v>10.3</v>
          </cell>
          <cell r="AI550">
            <v>0</v>
          </cell>
          <cell r="AJ550">
            <v>120.8</v>
          </cell>
          <cell r="AK550">
            <v>0</v>
          </cell>
          <cell r="AL550">
            <v>0</v>
          </cell>
          <cell r="AM550">
            <v>2856</v>
          </cell>
          <cell r="AN550">
            <v>0</v>
          </cell>
          <cell r="AO550">
            <v>65.900000000000006</v>
          </cell>
          <cell r="AP550">
            <v>0</v>
          </cell>
          <cell r="AQ550">
            <v>0</v>
          </cell>
          <cell r="AR550">
            <v>0</v>
          </cell>
          <cell r="AS550">
            <v>0</v>
          </cell>
          <cell r="AT550">
            <v>0</v>
          </cell>
          <cell r="AU550">
            <v>0</v>
          </cell>
          <cell r="AV550">
            <v>0</v>
          </cell>
          <cell r="AW550">
            <v>0</v>
          </cell>
          <cell r="AX550">
            <v>0</v>
          </cell>
          <cell r="AY550">
            <v>0</v>
          </cell>
          <cell r="AZ550">
            <v>1.94</v>
          </cell>
          <cell r="BA550">
            <v>0</v>
          </cell>
          <cell r="BB550">
            <v>0</v>
          </cell>
          <cell r="BC550">
            <v>5.3196785999999996</v>
          </cell>
          <cell r="BD550">
            <v>0</v>
          </cell>
          <cell r="BE550">
            <v>0</v>
          </cell>
          <cell r="BF550">
            <v>22.812999999999999</v>
          </cell>
          <cell r="BG550">
            <v>0</v>
          </cell>
          <cell r="BH550">
            <v>17.095091567939001</v>
          </cell>
          <cell r="BI550">
            <v>2.8038611392413202</v>
          </cell>
          <cell r="BK550">
            <v>0</v>
          </cell>
          <cell r="BL550">
            <v>0</v>
          </cell>
          <cell r="BM550">
            <v>2</v>
          </cell>
          <cell r="BN550">
            <v>44.253</v>
          </cell>
          <cell r="BO550">
            <v>21.978449999999999</v>
          </cell>
          <cell r="BP550">
            <v>0</v>
          </cell>
          <cell r="BQ550">
            <v>91.888999999999996</v>
          </cell>
          <cell r="BR550">
            <v>3.54</v>
          </cell>
          <cell r="BS550">
            <v>0</v>
          </cell>
          <cell r="BT550">
            <v>1.6</v>
          </cell>
          <cell r="BU550">
            <v>4.99</v>
          </cell>
          <cell r="BV550">
            <v>0</v>
          </cell>
          <cell r="BW550">
            <v>0</v>
          </cell>
          <cell r="BX550">
            <v>5.38</v>
          </cell>
          <cell r="BY550">
            <v>0</v>
          </cell>
          <cell r="BZ550">
            <v>0</v>
          </cell>
          <cell r="CA550">
            <v>0</v>
          </cell>
          <cell r="CB550">
            <v>0</v>
          </cell>
          <cell r="CC550">
            <v>65.7</v>
          </cell>
          <cell r="CD550">
            <v>156</v>
          </cell>
          <cell r="CE550">
            <v>6.17</v>
          </cell>
          <cell r="CF550">
            <v>2</v>
          </cell>
          <cell r="CG550">
            <v>65</v>
          </cell>
          <cell r="CH550">
            <v>0</v>
          </cell>
          <cell r="CI550">
            <v>3.3</v>
          </cell>
          <cell r="CJ550">
            <v>12</v>
          </cell>
          <cell r="CK550">
            <v>2</v>
          </cell>
          <cell r="CL550">
            <v>117.2</v>
          </cell>
          <cell r="CM550">
            <v>23.3</v>
          </cell>
          <cell r="CN550">
            <v>0</v>
          </cell>
          <cell r="CO550">
            <v>12.75</v>
          </cell>
          <cell r="CP550">
            <v>4</v>
          </cell>
          <cell r="CQ550">
            <v>48.695999999999998</v>
          </cell>
          <cell r="CR550">
            <v>0</v>
          </cell>
          <cell r="CS550">
            <v>649.70299999999997</v>
          </cell>
          <cell r="CT550">
            <v>155.63800000000001</v>
          </cell>
          <cell r="CU550">
            <v>0.28599999999999998</v>
          </cell>
          <cell r="CV550">
            <v>612.21900000000005</v>
          </cell>
          <cell r="CW550">
            <v>30.148</v>
          </cell>
          <cell r="CX550">
            <v>521.447</v>
          </cell>
          <cell r="CY550">
            <v>0</v>
          </cell>
          <cell r="CZ550">
            <v>627.29700000000003</v>
          </cell>
          <cell r="DA550">
            <v>0</v>
          </cell>
          <cell r="DB550">
            <v>130.15100000000001</v>
          </cell>
          <cell r="DC550">
            <v>69.403000000000006</v>
          </cell>
          <cell r="DD550">
            <v>73.745000000000005</v>
          </cell>
          <cell r="DE550">
            <v>0</v>
          </cell>
          <cell r="DF550">
            <v>108.14700000000001</v>
          </cell>
          <cell r="DG550">
            <v>652.48500000000001</v>
          </cell>
          <cell r="DH550">
            <v>2.3759999999999999</v>
          </cell>
          <cell r="DI550">
            <v>3.097</v>
          </cell>
          <cell r="DJ550">
            <v>79.22</v>
          </cell>
          <cell r="DK550">
            <v>0</v>
          </cell>
          <cell r="DL550">
            <v>61</v>
          </cell>
          <cell r="DM550">
            <v>420.37799999999999</v>
          </cell>
          <cell r="DN550">
            <v>134.60400000000001</v>
          </cell>
          <cell r="DO550">
            <v>209.87200000000001</v>
          </cell>
          <cell r="DP550">
            <v>256.27199999999999</v>
          </cell>
          <cell r="DQ550">
            <v>38.1</v>
          </cell>
          <cell r="DR550">
            <v>1136.297</v>
          </cell>
          <cell r="DS550">
            <v>0</v>
          </cell>
          <cell r="DT550">
            <v>527.23599999999999</v>
          </cell>
          <cell r="DU550">
            <v>0</v>
          </cell>
          <cell r="DV550">
            <v>1</v>
          </cell>
          <cell r="DW550">
            <v>4</v>
          </cell>
          <cell r="DX550">
            <v>10.184694584028501</v>
          </cell>
          <cell r="DY550">
            <v>0</v>
          </cell>
          <cell r="DZ550">
            <v>17.7</v>
          </cell>
          <cell r="EA550">
            <v>0</v>
          </cell>
          <cell r="EB550">
            <v>107.975008409948</v>
          </cell>
          <cell r="EC550">
            <v>0</v>
          </cell>
          <cell r="ED550">
            <v>0</v>
          </cell>
          <cell r="EE550">
            <v>0</v>
          </cell>
          <cell r="EF550">
            <v>0</v>
          </cell>
          <cell r="EG550">
            <v>0</v>
          </cell>
          <cell r="EH550">
            <v>0</v>
          </cell>
          <cell r="EI550">
            <v>46.4</v>
          </cell>
          <cell r="EJ550">
            <v>0</v>
          </cell>
        </row>
        <row r="551">
          <cell r="B551">
            <v>0</v>
          </cell>
          <cell r="C551">
            <v>0</v>
          </cell>
          <cell r="D551">
            <v>30</v>
          </cell>
          <cell r="E551">
            <v>0</v>
          </cell>
          <cell r="F551">
            <v>0</v>
          </cell>
          <cell r="G551">
            <v>0</v>
          </cell>
          <cell r="H551">
            <v>4.45</v>
          </cell>
          <cell r="I551">
            <v>3.3</v>
          </cell>
          <cell r="J551">
            <v>108.4</v>
          </cell>
          <cell r="K551">
            <v>0</v>
          </cell>
          <cell r="L551">
            <v>0</v>
          </cell>
          <cell r="M551">
            <v>0</v>
          </cell>
          <cell r="N551">
            <v>0</v>
          </cell>
          <cell r="O551">
            <v>153.4</v>
          </cell>
          <cell r="P551">
            <v>82.295000000000002</v>
          </cell>
          <cell r="Q551">
            <v>17</v>
          </cell>
          <cell r="R551">
            <v>0</v>
          </cell>
          <cell r="S551">
            <v>0</v>
          </cell>
          <cell r="T551">
            <v>0</v>
          </cell>
          <cell r="U551">
            <v>0</v>
          </cell>
          <cell r="V551">
            <v>0</v>
          </cell>
          <cell r="W551">
            <v>0</v>
          </cell>
          <cell r="X551">
            <v>0</v>
          </cell>
          <cell r="Y551">
            <v>0</v>
          </cell>
          <cell r="Z551">
            <v>0</v>
          </cell>
          <cell r="AA551">
            <v>35.9</v>
          </cell>
          <cell r="AB551">
            <v>0</v>
          </cell>
          <cell r="AC551">
            <v>0</v>
          </cell>
          <cell r="AD551">
            <v>674.31275516259302</v>
          </cell>
          <cell r="AE551">
            <v>0</v>
          </cell>
          <cell r="AF551">
            <v>0</v>
          </cell>
          <cell r="AG551">
            <v>323</v>
          </cell>
          <cell r="AH551">
            <v>12.3</v>
          </cell>
          <cell r="AI551">
            <v>0</v>
          </cell>
          <cell r="AJ551">
            <v>38.46</v>
          </cell>
          <cell r="AM551">
            <v>0</v>
          </cell>
          <cell r="AN551">
            <v>0</v>
          </cell>
          <cell r="AO551">
            <v>45</v>
          </cell>
          <cell r="AV551">
            <v>0</v>
          </cell>
          <cell r="AW551">
            <v>0</v>
          </cell>
          <cell r="AX551">
            <v>0</v>
          </cell>
          <cell r="AY551">
            <v>0</v>
          </cell>
          <cell r="AZ551">
            <v>0</v>
          </cell>
          <cell r="BA551">
            <v>0</v>
          </cell>
          <cell r="BB551">
            <v>0</v>
          </cell>
          <cell r="BC551">
            <v>0</v>
          </cell>
          <cell r="BD551">
            <v>0</v>
          </cell>
          <cell r="BE551">
            <v>0</v>
          </cell>
          <cell r="BF551">
            <v>16.245000000000001</v>
          </cell>
          <cell r="BG551">
            <v>0</v>
          </cell>
          <cell r="BH551">
            <v>0</v>
          </cell>
          <cell r="BI551">
            <v>0.212812198783525</v>
          </cell>
          <cell r="BK551">
            <v>0</v>
          </cell>
          <cell r="BL551">
            <v>0</v>
          </cell>
          <cell r="BM551">
            <v>2</v>
          </cell>
          <cell r="BN551">
            <v>12.7</v>
          </cell>
          <cell r="BO551">
            <v>22.0731264</v>
          </cell>
          <cell r="BP551">
            <v>0</v>
          </cell>
          <cell r="BQ551">
            <v>0</v>
          </cell>
          <cell r="BR551">
            <v>2.79</v>
          </cell>
          <cell r="BS551">
            <v>0</v>
          </cell>
          <cell r="BT551">
            <v>0</v>
          </cell>
          <cell r="BU551">
            <v>13</v>
          </cell>
          <cell r="BV551">
            <v>0</v>
          </cell>
          <cell r="BW551">
            <v>0</v>
          </cell>
          <cell r="BX551">
            <v>0</v>
          </cell>
          <cell r="BY551">
            <v>0</v>
          </cell>
          <cell r="BZ551">
            <v>0</v>
          </cell>
          <cell r="CA551">
            <v>0</v>
          </cell>
          <cell r="CB551">
            <v>0</v>
          </cell>
          <cell r="CC551">
            <v>31.1</v>
          </cell>
          <cell r="CD551">
            <v>0</v>
          </cell>
          <cell r="CE551">
            <v>0</v>
          </cell>
          <cell r="CF551">
            <v>0</v>
          </cell>
          <cell r="CG551">
            <v>62</v>
          </cell>
          <cell r="CH551">
            <v>0</v>
          </cell>
          <cell r="CI551">
            <v>0</v>
          </cell>
          <cell r="CJ551">
            <v>1</v>
          </cell>
          <cell r="CK551">
            <v>0</v>
          </cell>
          <cell r="CL551">
            <v>43.9</v>
          </cell>
          <cell r="CM551">
            <v>5.7</v>
          </cell>
          <cell r="CN551">
            <v>0</v>
          </cell>
          <cell r="CO551">
            <v>12.75</v>
          </cell>
          <cell r="CP551">
            <v>2.9</v>
          </cell>
          <cell r="CQ551">
            <v>80.944999999999993</v>
          </cell>
          <cell r="CR551">
            <v>0</v>
          </cell>
          <cell r="CS551">
            <v>688.79499999999996</v>
          </cell>
          <cell r="CT551">
            <v>145.36000000000001</v>
          </cell>
          <cell r="CU551">
            <v>48.619</v>
          </cell>
          <cell r="CV551">
            <v>269.97199999999998</v>
          </cell>
          <cell r="CW551">
            <v>25.994</v>
          </cell>
          <cell r="CX551">
            <v>400.75700000000001</v>
          </cell>
          <cell r="CY551">
            <v>0</v>
          </cell>
          <cell r="CZ551">
            <v>664.28800000000001</v>
          </cell>
          <cell r="DA551">
            <v>1.27</v>
          </cell>
          <cell r="DB551">
            <v>105.593</v>
          </cell>
          <cell r="DC551">
            <v>71.546000000000006</v>
          </cell>
          <cell r="DD551">
            <v>61.396999999999998</v>
          </cell>
          <cell r="DE551">
            <v>0</v>
          </cell>
          <cell r="DF551">
            <v>134.214</v>
          </cell>
          <cell r="DG551">
            <v>552.51700000000005</v>
          </cell>
          <cell r="DH551">
            <v>0</v>
          </cell>
          <cell r="DI551">
            <v>0</v>
          </cell>
          <cell r="DJ551">
            <v>66.129000000000005</v>
          </cell>
          <cell r="DK551">
            <v>0</v>
          </cell>
          <cell r="DL551">
            <v>0</v>
          </cell>
          <cell r="DM551">
            <v>388.94099999999997</v>
          </cell>
          <cell r="DN551">
            <v>433.50900000000001</v>
          </cell>
          <cell r="DO551">
            <v>171.566</v>
          </cell>
          <cell r="DP551">
            <v>97.807000000000002</v>
          </cell>
          <cell r="DQ551">
            <v>48.851999999999997</v>
          </cell>
          <cell r="DR551">
            <v>1266.2940000000001</v>
          </cell>
          <cell r="DS551">
            <v>0</v>
          </cell>
          <cell r="DT551">
            <v>518.64800000000002</v>
          </cell>
          <cell r="DU551">
            <v>0</v>
          </cell>
          <cell r="DV551">
            <v>1.65</v>
          </cell>
          <cell r="DW551">
            <v>0</v>
          </cell>
          <cell r="DX551">
            <v>0</v>
          </cell>
          <cell r="DY551">
            <v>2.02</v>
          </cell>
          <cell r="DZ551">
            <v>0</v>
          </cell>
          <cell r="EA551">
            <v>0</v>
          </cell>
          <cell r="EB551">
            <v>76.776627193005893</v>
          </cell>
          <cell r="EC551">
            <v>0</v>
          </cell>
          <cell r="ED551">
            <v>0</v>
          </cell>
          <cell r="EE551">
            <v>0</v>
          </cell>
          <cell r="EF551">
            <v>0</v>
          </cell>
          <cell r="EG551">
            <v>0</v>
          </cell>
          <cell r="EH551">
            <v>0</v>
          </cell>
          <cell r="EI551">
            <v>51.2</v>
          </cell>
          <cell r="EJ551">
            <v>0</v>
          </cell>
        </row>
        <row r="552">
          <cell r="B552">
            <v>0</v>
          </cell>
          <cell r="C552">
            <v>0</v>
          </cell>
          <cell r="D552">
            <v>0</v>
          </cell>
          <cell r="E552">
            <v>0</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489</v>
          </cell>
          <cell r="W552">
            <v>1372</v>
          </cell>
          <cell r="X552">
            <v>0</v>
          </cell>
          <cell r="Y552">
            <v>0</v>
          </cell>
          <cell r="Z552">
            <v>0</v>
          </cell>
          <cell r="AA552">
            <v>0</v>
          </cell>
          <cell r="AB552">
            <v>0</v>
          </cell>
          <cell r="AC552">
            <v>0</v>
          </cell>
          <cell r="AD552">
            <v>0</v>
          </cell>
          <cell r="AE552">
            <v>0</v>
          </cell>
          <cell r="AF552">
            <v>0</v>
          </cell>
          <cell r="AI552">
            <v>0</v>
          </cell>
          <cell r="AJ552">
            <v>0</v>
          </cell>
          <cell r="AM552">
            <v>4769</v>
          </cell>
          <cell r="AN552">
            <v>0</v>
          </cell>
          <cell r="AO552">
            <v>0</v>
          </cell>
          <cell r="AV552">
            <v>0</v>
          </cell>
          <cell r="AW552">
            <v>0</v>
          </cell>
          <cell r="AX552">
            <v>0</v>
          </cell>
          <cell r="AY552">
            <v>0</v>
          </cell>
          <cell r="AZ552">
            <v>0</v>
          </cell>
          <cell r="BA552">
            <v>0</v>
          </cell>
          <cell r="BB552">
            <v>0</v>
          </cell>
          <cell r="BC552">
            <v>0</v>
          </cell>
          <cell r="BD552">
            <v>0</v>
          </cell>
          <cell r="BE552">
            <v>0</v>
          </cell>
          <cell r="BF552">
            <v>0</v>
          </cell>
          <cell r="BG552">
            <v>0</v>
          </cell>
          <cell r="BH552">
            <v>0</v>
          </cell>
          <cell r="BI552">
            <v>0</v>
          </cell>
          <cell r="BK552">
            <v>0</v>
          </cell>
          <cell r="BL552">
            <v>0</v>
          </cell>
          <cell r="BM552">
            <v>0</v>
          </cell>
          <cell r="BN552">
            <v>0</v>
          </cell>
          <cell r="BO552">
            <v>0</v>
          </cell>
          <cell r="BP552">
            <v>0</v>
          </cell>
          <cell r="BQ552">
            <v>0</v>
          </cell>
          <cell r="BR552">
            <v>0</v>
          </cell>
          <cell r="BS552">
            <v>0</v>
          </cell>
          <cell r="BT552">
            <v>0</v>
          </cell>
          <cell r="BU552">
            <v>0</v>
          </cell>
          <cell r="BV552">
            <v>0</v>
          </cell>
          <cell r="BW552">
            <v>0</v>
          </cell>
          <cell r="BX552">
            <v>0</v>
          </cell>
          <cell r="BY552">
            <v>0</v>
          </cell>
          <cell r="BZ552">
            <v>0</v>
          </cell>
          <cell r="CA552">
            <v>0</v>
          </cell>
          <cell r="CB552">
            <v>0</v>
          </cell>
          <cell r="CC552">
            <v>0</v>
          </cell>
          <cell r="CD552">
            <v>144</v>
          </cell>
          <cell r="CE552">
            <v>0</v>
          </cell>
          <cell r="CF552">
            <v>0</v>
          </cell>
          <cell r="CG552">
            <v>0</v>
          </cell>
          <cell r="CH552">
            <v>0</v>
          </cell>
          <cell r="CI552">
            <v>0</v>
          </cell>
          <cell r="CJ552">
            <v>0</v>
          </cell>
          <cell r="CK552">
            <v>0</v>
          </cell>
          <cell r="CL552">
            <v>2.8</v>
          </cell>
          <cell r="CM552">
            <v>0</v>
          </cell>
          <cell r="CN552">
            <v>0</v>
          </cell>
          <cell r="CO552">
            <v>0</v>
          </cell>
          <cell r="CP552">
            <v>0</v>
          </cell>
          <cell r="CQ552">
            <v>0</v>
          </cell>
          <cell r="CR552">
            <v>0</v>
          </cell>
          <cell r="CS552">
            <v>0</v>
          </cell>
          <cell r="CT552">
            <v>0</v>
          </cell>
          <cell r="CU552">
            <v>0</v>
          </cell>
          <cell r="CV552">
            <v>0</v>
          </cell>
          <cell r="CW552">
            <v>0</v>
          </cell>
          <cell r="CX552">
            <v>0</v>
          </cell>
          <cell r="CY552">
            <v>0</v>
          </cell>
          <cell r="CZ552">
            <v>0</v>
          </cell>
          <cell r="DA552">
            <v>0</v>
          </cell>
          <cell r="DB552">
            <v>0</v>
          </cell>
          <cell r="DC552">
            <v>0</v>
          </cell>
          <cell r="DD552">
            <v>0</v>
          </cell>
          <cell r="DE552">
            <v>0</v>
          </cell>
          <cell r="DF552">
            <v>0</v>
          </cell>
          <cell r="DG552">
            <v>0</v>
          </cell>
          <cell r="DH552">
            <v>0</v>
          </cell>
          <cell r="DI552">
            <v>0</v>
          </cell>
          <cell r="DJ552">
            <v>0</v>
          </cell>
          <cell r="DK552">
            <v>0</v>
          </cell>
          <cell r="DL552">
            <v>0</v>
          </cell>
          <cell r="DM552">
            <v>0</v>
          </cell>
          <cell r="DN552">
            <v>0</v>
          </cell>
          <cell r="DO552">
            <v>0</v>
          </cell>
          <cell r="DP552">
            <v>0</v>
          </cell>
          <cell r="DQ552">
            <v>0</v>
          </cell>
          <cell r="DR552">
            <v>0</v>
          </cell>
          <cell r="DS552">
            <v>0</v>
          </cell>
          <cell r="DT552">
            <v>0</v>
          </cell>
          <cell r="DU552">
            <v>0</v>
          </cell>
          <cell r="DV552">
            <v>0</v>
          </cell>
          <cell r="DW552">
            <v>0</v>
          </cell>
          <cell r="DX552">
            <v>0</v>
          </cell>
          <cell r="DY552">
            <v>0</v>
          </cell>
          <cell r="DZ552">
            <v>0</v>
          </cell>
          <cell r="EA552">
            <v>0</v>
          </cell>
          <cell r="EB552">
            <v>0</v>
          </cell>
          <cell r="EC552">
            <v>0</v>
          </cell>
          <cell r="ED552">
            <v>0</v>
          </cell>
          <cell r="EE552">
            <v>0</v>
          </cell>
          <cell r="EF552">
            <v>0</v>
          </cell>
          <cell r="EG552">
            <v>0</v>
          </cell>
          <cell r="EH552">
            <v>0</v>
          </cell>
          <cell r="EI552">
            <v>0</v>
          </cell>
          <cell r="EJ552">
            <v>0</v>
          </cell>
        </row>
        <row r="553">
          <cell r="B553">
            <v>0</v>
          </cell>
          <cell r="C553">
            <v>0</v>
          </cell>
          <cell r="D553">
            <v>7</v>
          </cell>
          <cell r="E553">
            <v>0</v>
          </cell>
          <cell r="F553">
            <v>0</v>
          </cell>
          <cell r="G553">
            <v>0</v>
          </cell>
          <cell r="H553">
            <v>0</v>
          </cell>
          <cell r="I553">
            <v>0</v>
          </cell>
          <cell r="J553">
            <v>0</v>
          </cell>
          <cell r="K553">
            <v>0</v>
          </cell>
          <cell r="L553">
            <v>0</v>
          </cell>
          <cell r="M553">
            <v>0</v>
          </cell>
          <cell r="N553">
            <v>0</v>
          </cell>
          <cell r="O553">
            <v>0</v>
          </cell>
          <cell r="P553">
            <v>0</v>
          </cell>
          <cell r="Q553">
            <v>0</v>
          </cell>
          <cell r="R553">
            <v>0</v>
          </cell>
          <cell r="S553">
            <v>0</v>
          </cell>
          <cell r="T553">
            <v>0</v>
          </cell>
          <cell r="U553">
            <v>0</v>
          </cell>
          <cell r="V553">
            <v>0</v>
          </cell>
          <cell r="W553">
            <v>0</v>
          </cell>
          <cell r="X553">
            <v>0</v>
          </cell>
          <cell r="Y553">
            <v>0</v>
          </cell>
          <cell r="Z553">
            <v>0</v>
          </cell>
          <cell r="AA553">
            <v>0</v>
          </cell>
          <cell r="AB553">
            <v>0</v>
          </cell>
          <cell r="AC553">
            <v>0</v>
          </cell>
          <cell r="AD553">
            <v>0</v>
          </cell>
          <cell r="AE553">
            <v>0</v>
          </cell>
          <cell r="AF553">
            <v>0</v>
          </cell>
          <cell r="AI553">
            <v>0</v>
          </cell>
          <cell r="AJ553">
            <v>0</v>
          </cell>
          <cell r="AM553">
            <v>0</v>
          </cell>
          <cell r="AN553">
            <v>0</v>
          </cell>
          <cell r="AO553">
            <v>0</v>
          </cell>
          <cell r="AV553">
            <v>0</v>
          </cell>
          <cell r="AW553">
            <v>0</v>
          </cell>
          <cell r="AX553">
            <v>0</v>
          </cell>
          <cell r="AY553">
            <v>0</v>
          </cell>
          <cell r="AZ553">
            <v>0</v>
          </cell>
          <cell r="BA553">
            <v>0</v>
          </cell>
          <cell r="BB553">
            <v>0</v>
          </cell>
          <cell r="BC553">
            <v>0</v>
          </cell>
          <cell r="BD553">
            <v>0</v>
          </cell>
          <cell r="BE553">
            <v>0</v>
          </cell>
          <cell r="BF553">
            <v>0.99299999999999999</v>
          </cell>
          <cell r="BG553">
            <v>0</v>
          </cell>
          <cell r="BH553">
            <v>0</v>
          </cell>
          <cell r="BI553">
            <v>0</v>
          </cell>
          <cell r="BK553">
            <v>0</v>
          </cell>
          <cell r="BL553">
            <v>0</v>
          </cell>
          <cell r="BM553">
            <v>0</v>
          </cell>
          <cell r="BN553">
            <v>10.1</v>
          </cell>
          <cell r="BO553">
            <v>0</v>
          </cell>
          <cell r="BP553">
            <v>0</v>
          </cell>
          <cell r="BQ553">
            <v>0</v>
          </cell>
          <cell r="BR553">
            <v>0</v>
          </cell>
          <cell r="BS553">
            <v>0</v>
          </cell>
          <cell r="BT553">
            <v>0</v>
          </cell>
          <cell r="BU553">
            <v>0</v>
          </cell>
          <cell r="BV553">
            <v>0</v>
          </cell>
          <cell r="BW553">
            <v>0</v>
          </cell>
          <cell r="BX553">
            <v>0</v>
          </cell>
          <cell r="BY553">
            <v>0</v>
          </cell>
          <cell r="BZ553">
            <v>0</v>
          </cell>
          <cell r="CA553">
            <v>0</v>
          </cell>
          <cell r="CB553">
            <v>0</v>
          </cell>
          <cell r="CC553">
            <v>0</v>
          </cell>
          <cell r="CD553">
            <v>0</v>
          </cell>
          <cell r="CE553">
            <v>0</v>
          </cell>
          <cell r="CF553">
            <v>0</v>
          </cell>
          <cell r="CG553">
            <v>0</v>
          </cell>
          <cell r="CH553">
            <v>0</v>
          </cell>
          <cell r="CI553">
            <v>0</v>
          </cell>
          <cell r="CJ553">
            <v>0</v>
          </cell>
          <cell r="CK553">
            <v>0</v>
          </cell>
          <cell r="CL553">
            <v>0</v>
          </cell>
          <cell r="CM553">
            <v>0</v>
          </cell>
          <cell r="CN553">
            <v>0</v>
          </cell>
          <cell r="CO553">
            <v>0</v>
          </cell>
          <cell r="CP553">
            <v>0</v>
          </cell>
          <cell r="CQ553">
            <v>0</v>
          </cell>
          <cell r="CR553">
            <v>0</v>
          </cell>
          <cell r="CS553">
            <v>0</v>
          </cell>
          <cell r="CT553">
            <v>0</v>
          </cell>
          <cell r="CU553">
            <v>0</v>
          </cell>
          <cell r="CV553">
            <v>0</v>
          </cell>
          <cell r="CW553">
            <v>0</v>
          </cell>
          <cell r="CX553">
            <v>0</v>
          </cell>
          <cell r="CY553">
            <v>0</v>
          </cell>
          <cell r="CZ553">
            <v>0</v>
          </cell>
          <cell r="DA553">
            <v>0</v>
          </cell>
          <cell r="DB553">
            <v>0</v>
          </cell>
          <cell r="DC553">
            <v>0</v>
          </cell>
          <cell r="DD553">
            <v>0</v>
          </cell>
          <cell r="DE553">
            <v>0</v>
          </cell>
          <cell r="DF553">
            <v>0</v>
          </cell>
          <cell r="DG553">
            <v>0</v>
          </cell>
          <cell r="DH553">
            <v>0</v>
          </cell>
          <cell r="DI553">
            <v>0</v>
          </cell>
          <cell r="DJ553">
            <v>0</v>
          </cell>
          <cell r="DK553">
            <v>0</v>
          </cell>
          <cell r="DL553">
            <v>0</v>
          </cell>
          <cell r="DM553">
            <v>0</v>
          </cell>
          <cell r="DN553">
            <v>0</v>
          </cell>
          <cell r="DO553">
            <v>0</v>
          </cell>
          <cell r="DP553">
            <v>0</v>
          </cell>
          <cell r="DQ553">
            <v>0</v>
          </cell>
          <cell r="DR553">
            <v>0</v>
          </cell>
          <cell r="DS553">
            <v>0</v>
          </cell>
          <cell r="DT553">
            <v>0</v>
          </cell>
          <cell r="DU553">
            <v>0</v>
          </cell>
          <cell r="DV553">
            <v>0</v>
          </cell>
          <cell r="DW553">
            <v>0</v>
          </cell>
          <cell r="DX553">
            <v>0</v>
          </cell>
          <cell r="DY553">
            <v>0</v>
          </cell>
          <cell r="DZ553">
            <v>0</v>
          </cell>
          <cell r="EA553">
            <v>0</v>
          </cell>
          <cell r="EB553">
            <v>0</v>
          </cell>
          <cell r="EC553">
            <v>0</v>
          </cell>
          <cell r="ED553">
            <v>0</v>
          </cell>
          <cell r="EE553">
            <v>0</v>
          </cell>
          <cell r="EF553">
            <v>0</v>
          </cell>
          <cell r="EG553">
            <v>0</v>
          </cell>
          <cell r="EH553">
            <v>0</v>
          </cell>
          <cell r="EI553">
            <v>0</v>
          </cell>
          <cell r="EJ553">
            <v>0</v>
          </cell>
        </row>
        <row r="554">
          <cell r="B554">
            <v>0</v>
          </cell>
          <cell r="C554">
            <v>0</v>
          </cell>
          <cell r="D554">
            <v>37</v>
          </cell>
          <cell r="E554">
            <v>0</v>
          </cell>
          <cell r="F554">
            <v>0</v>
          </cell>
          <cell r="G554">
            <v>0</v>
          </cell>
          <cell r="H554">
            <v>4.45</v>
          </cell>
          <cell r="I554">
            <v>3.3</v>
          </cell>
          <cell r="J554">
            <v>108.4</v>
          </cell>
          <cell r="K554">
            <v>0</v>
          </cell>
          <cell r="L554">
            <v>0</v>
          </cell>
          <cell r="M554">
            <v>0</v>
          </cell>
          <cell r="N554">
            <v>0</v>
          </cell>
          <cell r="O554">
            <v>153.4</v>
          </cell>
          <cell r="P554">
            <v>82.295000000000002</v>
          </cell>
          <cell r="Q554">
            <v>17</v>
          </cell>
          <cell r="R554">
            <v>0</v>
          </cell>
          <cell r="S554">
            <v>0</v>
          </cell>
          <cell r="T554">
            <v>0</v>
          </cell>
          <cell r="U554">
            <v>0</v>
          </cell>
          <cell r="V554">
            <v>489</v>
          </cell>
          <cell r="W554">
            <v>1372</v>
          </cell>
          <cell r="X554">
            <v>0</v>
          </cell>
          <cell r="Y554">
            <v>0</v>
          </cell>
          <cell r="Z554">
            <v>0</v>
          </cell>
          <cell r="AA554">
            <v>35.9</v>
          </cell>
          <cell r="AB554">
            <v>0</v>
          </cell>
          <cell r="AC554">
            <v>0</v>
          </cell>
          <cell r="AD554">
            <v>674.31275516259302</v>
          </cell>
          <cell r="AE554">
            <v>0</v>
          </cell>
          <cell r="AF554">
            <v>0</v>
          </cell>
          <cell r="AH554">
            <v>12.3</v>
          </cell>
          <cell r="AI554">
            <v>0</v>
          </cell>
          <cell r="AJ554">
            <v>38.46</v>
          </cell>
          <cell r="AK554">
            <v>0</v>
          </cell>
          <cell r="AL554">
            <v>0</v>
          </cell>
          <cell r="AM554">
            <v>4769</v>
          </cell>
          <cell r="AN554">
            <v>0</v>
          </cell>
          <cell r="AO554">
            <v>45</v>
          </cell>
          <cell r="AP554">
            <v>0</v>
          </cell>
          <cell r="AQ554">
            <v>0</v>
          </cell>
          <cell r="AR554">
            <v>0</v>
          </cell>
          <cell r="AS554">
            <v>0</v>
          </cell>
          <cell r="AT554">
            <v>0</v>
          </cell>
          <cell r="AU554">
            <v>0</v>
          </cell>
          <cell r="AV554">
            <v>0</v>
          </cell>
          <cell r="AW554">
            <v>0</v>
          </cell>
          <cell r="AX554">
            <v>0</v>
          </cell>
          <cell r="AY554">
            <v>0</v>
          </cell>
          <cell r="AZ554">
            <v>0</v>
          </cell>
          <cell r="BA554">
            <v>0</v>
          </cell>
          <cell r="BB554">
            <v>0</v>
          </cell>
          <cell r="BC554">
            <v>0</v>
          </cell>
          <cell r="BD554">
            <v>0</v>
          </cell>
          <cell r="BE554">
            <v>0</v>
          </cell>
          <cell r="BF554">
            <v>17.238</v>
          </cell>
          <cell r="BG554">
            <v>0</v>
          </cell>
          <cell r="BH554">
            <v>0</v>
          </cell>
          <cell r="BI554">
            <v>0.212812198783525</v>
          </cell>
          <cell r="BK554">
            <v>0</v>
          </cell>
          <cell r="BL554">
            <v>0</v>
          </cell>
          <cell r="BM554">
            <v>2</v>
          </cell>
          <cell r="BN554">
            <v>22.8</v>
          </cell>
          <cell r="BO554">
            <v>22.0731264</v>
          </cell>
          <cell r="BP554">
            <v>0</v>
          </cell>
          <cell r="BQ554">
            <v>0</v>
          </cell>
          <cell r="BR554">
            <v>2.79</v>
          </cell>
          <cell r="BS554">
            <v>0</v>
          </cell>
          <cell r="BT554">
            <v>0</v>
          </cell>
          <cell r="BU554">
            <v>13</v>
          </cell>
          <cell r="BV554">
            <v>0</v>
          </cell>
          <cell r="BW554">
            <v>0</v>
          </cell>
          <cell r="BX554">
            <v>0</v>
          </cell>
          <cell r="BY554">
            <v>0</v>
          </cell>
          <cell r="BZ554">
            <v>0</v>
          </cell>
          <cell r="CA554">
            <v>0</v>
          </cell>
          <cell r="CB554">
            <v>0</v>
          </cell>
          <cell r="CC554">
            <v>31.1</v>
          </cell>
          <cell r="CD554">
            <v>144</v>
          </cell>
          <cell r="CE554">
            <v>0</v>
          </cell>
          <cell r="CF554">
            <v>0</v>
          </cell>
          <cell r="CG554">
            <v>62</v>
          </cell>
          <cell r="CH554">
            <v>0</v>
          </cell>
          <cell r="CI554">
            <v>0</v>
          </cell>
          <cell r="CJ554">
            <v>1</v>
          </cell>
          <cell r="CK554">
            <v>0</v>
          </cell>
          <cell r="CL554">
            <v>46.7</v>
          </cell>
          <cell r="CM554">
            <v>5.7</v>
          </cell>
          <cell r="CN554">
            <v>0</v>
          </cell>
          <cell r="CO554">
            <v>12.75</v>
          </cell>
          <cell r="CP554">
            <v>2.9</v>
          </cell>
          <cell r="CQ554">
            <v>80.944999999999993</v>
          </cell>
          <cell r="CR554">
            <v>0</v>
          </cell>
          <cell r="CS554">
            <v>688.79499999999996</v>
          </cell>
          <cell r="CT554">
            <v>145.36000000000001</v>
          </cell>
          <cell r="CU554">
            <v>48.619</v>
          </cell>
          <cell r="CV554">
            <v>269.97199999999998</v>
          </cell>
          <cell r="CW554">
            <v>25.994</v>
          </cell>
          <cell r="CX554">
            <v>400.75700000000001</v>
          </cell>
          <cell r="CY554">
            <v>0</v>
          </cell>
          <cell r="CZ554">
            <v>664.28800000000001</v>
          </cell>
          <cell r="DA554">
            <v>1.27</v>
          </cell>
          <cell r="DB554">
            <v>105.593</v>
          </cell>
          <cell r="DC554">
            <v>71.546000000000006</v>
          </cell>
          <cell r="DD554">
            <v>61.396999999999998</v>
          </cell>
          <cell r="DE554">
            <v>0</v>
          </cell>
          <cell r="DF554">
            <v>134.214</v>
          </cell>
          <cell r="DG554">
            <v>552.51700000000005</v>
          </cell>
          <cell r="DH554">
            <v>0</v>
          </cell>
          <cell r="DI554">
            <v>0</v>
          </cell>
          <cell r="DJ554">
            <v>66.129000000000005</v>
          </cell>
          <cell r="DK554">
            <v>0</v>
          </cell>
          <cell r="DL554">
            <v>0</v>
          </cell>
          <cell r="DM554">
            <v>388.94099999999997</v>
          </cell>
          <cell r="DN554">
            <v>433.50900000000001</v>
          </cell>
          <cell r="DO554">
            <v>171.566</v>
          </cell>
          <cell r="DP554">
            <v>97.807000000000002</v>
          </cell>
          <cell r="DQ554">
            <v>48.851999999999997</v>
          </cell>
          <cell r="DR554">
            <v>1266.2940000000001</v>
          </cell>
          <cell r="DS554">
            <v>0</v>
          </cell>
          <cell r="DT554">
            <v>518.64800000000002</v>
          </cell>
          <cell r="DU554">
            <v>0</v>
          </cell>
          <cell r="DV554">
            <v>1.65</v>
          </cell>
          <cell r="DW554">
            <v>0</v>
          </cell>
          <cell r="DX554">
            <v>0</v>
          </cell>
          <cell r="DY554">
            <v>2.02</v>
          </cell>
          <cell r="DZ554">
            <v>0</v>
          </cell>
          <cell r="EA554">
            <v>0</v>
          </cell>
          <cell r="EB554">
            <v>76.776627193005893</v>
          </cell>
          <cell r="EC554">
            <v>0</v>
          </cell>
          <cell r="ED554">
            <v>0</v>
          </cell>
          <cell r="EE554">
            <v>0</v>
          </cell>
          <cell r="EF554">
            <v>0</v>
          </cell>
          <cell r="EG554">
            <v>0</v>
          </cell>
          <cell r="EH554">
            <v>0</v>
          </cell>
          <cell r="EI554">
            <v>51.2</v>
          </cell>
          <cell r="EJ554">
            <v>0</v>
          </cell>
        </row>
        <row r="555">
          <cell r="B555">
            <v>0</v>
          </cell>
          <cell r="C555">
            <v>0</v>
          </cell>
          <cell r="D555">
            <v>26.5</v>
          </cell>
          <cell r="E555">
            <v>0</v>
          </cell>
          <cell r="F555">
            <v>0</v>
          </cell>
          <cell r="G555">
            <v>0</v>
          </cell>
          <cell r="H555">
            <v>4.45</v>
          </cell>
          <cell r="I555">
            <v>3.3</v>
          </cell>
          <cell r="J555">
            <v>108.35</v>
          </cell>
          <cell r="K555">
            <v>0</v>
          </cell>
          <cell r="L555">
            <v>0</v>
          </cell>
          <cell r="M555">
            <v>0</v>
          </cell>
          <cell r="N555">
            <v>0</v>
          </cell>
          <cell r="O555">
            <v>153.4</v>
          </cell>
          <cell r="P555">
            <v>72.52</v>
          </cell>
          <cell r="Q555">
            <v>6</v>
          </cell>
          <cell r="R555">
            <v>0</v>
          </cell>
          <cell r="S555">
            <v>0</v>
          </cell>
          <cell r="T555">
            <v>0</v>
          </cell>
          <cell r="U555">
            <v>0</v>
          </cell>
          <cell r="V555">
            <v>0</v>
          </cell>
          <cell r="W555">
            <v>0</v>
          </cell>
          <cell r="X555">
            <v>0</v>
          </cell>
          <cell r="Y555">
            <v>0</v>
          </cell>
          <cell r="Z555">
            <v>0</v>
          </cell>
          <cell r="AA555">
            <v>31.9</v>
          </cell>
          <cell r="AB555">
            <v>0</v>
          </cell>
          <cell r="AC555">
            <v>0</v>
          </cell>
          <cell r="AD555">
            <v>674.31275516259302</v>
          </cell>
          <cell r="AE555">
            <v>0</v>
          </cell>
          <cell r="AF555">
            <v>7.4999999999999997E-2</v>
          </cell>
          <cell r="AG555">
            <v>391.1</v>
          </cell>
          <cell r="AH555">
            <v>33.299999999999997</v>
          </cell>
          <cell r="AI555">
            <v>0</v>
          </cell>
          <cell r="AJ555">
            <v>0</v>
          </cell>
          <cell r="AM555">
            <v>0</v>
          </cell>
          <cell r="AN555">
            <v>0</v>
          </cell>
          <cell r="AO555">
            <v>71</v>
          </cell>
          <cell r="AV555">
            <v>0</v>
          </cell>
          <cell r="AW555">
            <v>0</v>
          </cell>
          <cell r="AX555">
            <v>0</v>
          </cell>
          <cell r="AY555">
            <v>0</v>
          </cell>
          <cell r="AZ555">
            <v>0</v>
          </cell>
          <cell r="BA555">
            <v>0</v>
          </cell>
          <cell r="BB555">
            <v>0</v>
          </cell>
          <cell r="BC555">
            <v>0</v>
          </cell>
          <cell r="BD555">
            <v>0</v>
          </cell>
          <cell r="BE555">
            <v>0</v>
          </cell>
          <cell r="BF555">
            <v>16.245000000000001</v>
          </cell>
          <cell r="BG555">
            <v>0</v>
          </cell>
          <cell r="BH555">
            <v>0</v>
          </cell>
          <cell r="BI555">
            <v>2.1</v>
          </cell>
          <cell r="BK555">
            <v>0</v>
          </cell>
          <cell r="BL555">
            <v>0</v>
          </cell>
          <cell r="BM555">
            <v>2</v>
          </cell>
          <cell r="BN555">
            <v>158.16900000000001</v>
          </cell>
          <cell r="BO555">
            <v>22.0731264</v>
          </cell>
          <cell r="BP555">
            <v>0</v>
          </cell>
          <cell r="BQ555">
            <v>0</v>
          </cell>
          <cell r="BR555">
            <v>2.79</v>
          </cell>
          <cell r="BS555">
            <v>0</v>
          </cell>
          <cell r="BT555">
            <v>0.5</v>
          </cell>
          <cell r="BU555">
            <v>12.73</v>
          </cell>
          <cell r="BV555">
            <v>0</v>
          </cell>
          <cell r="BW555">
            <v>0</v>
          </cell>
          <cell r="BX555">
            <v>0.78</v>
          </cell>
          <cell r="BY555">
            <v>0</v>
          </cell>
          <cell r="BZ555">
            <v>0</v>
          </cell>
          <cell r="CA555">
            <v>0</v>
          </cell>
          <cell r="CB555">
            <v>0</v>
          </cell>
          <cell r="CC555">
            <v>87.2</v>
          </cell>
          <cell r="CD555">
            <v>0</v>
          </cell>
          <cell r="CE555">
            <v>0</v>
          </cell>
          <cell r="CF555">
            <v>0</v>
          </cell>
          <cell r="CG555">
            <v>62</v>
          </cell>
          <cell r="CH555">
            <v>0</v>
          </cell>
          <cell r="CI555">
            <v>0</v>
          </cell>
          <cell r="CJ555">
            <v>1</v>
          </cell>
          <cell r="CK555">
            <v>0</v>
          </cell>
          <cell r="CL555">
            <v>43.9</v>
          </cell>
          <cell r="CM555">
            <v>5.7</v>
          </cell>
          <cell r="CN555">
            <v>0</v>
          </cell>
          <cell r="CO555">
            <v>12.75</v>
          </cell>
          <cell r="CP555">
            <v>5</v>
          </cell>
          <cell r="CQ555">
            <v>67.05</v>
          </cell>
          <cell r="CR555">
            <v>0</v>
          </cell>
          <cell r="CS555">
            <v>688.79499999999996</v>
          </cell>
          <cell r="CT555">
            <v>145.36000000000001</v>
          </cell>
          <cell r="CU555">
            <v>55.277999999999999</v>
          </cell>
          <cell r="CV555">
            <v>270</v>
          </cell>
          <cell r="CW555">
            <v>25.994</v>
          </cell>
          <cell r="CX555">
            <v>414.19099999999997</v>
          </cell>
          <cell r="CY555">
            <v>0</v>
          </cell>
          <cell r="CZ555">
            <v>649.76700000000005</v>
          </cell>
          <cell r="DA555">
            <v>1.27</v>
          </cell>
          <cell r="DB555">
            <v>104.431</v>
          </cell>
          <cell r="DC555">
            <v>75.385999999999996</v>
          </cell>
          <cell r="DD555">
            <v>79.796999999999997</v>
          </cell>
          <cell r="DE555">
            <v>23.611000000000001</v>
          </cell>
          <cell r="DF555">
            <v>134.52199999999999</v>
          </cell>
          <cell r="DG555">
            <v>572.46799999999996</v>
          </cell>
          <cell r="DH555">
            <v>0</v>
          </cell>
          <cell r="DI555">
            <v>0</v>
          </cell>
          <cell r="DJ555">
            <v>66.266000000000005</v>
          </cell>
          <cell r="DK555">
            <v>0</v>
          </cell>
          <cell r="DL555">
            <v>0</v>
          </cell>
          <cell r="DM555">
            <v>388.94099999999997</v>
          </cell>
          <cell r="DN555">
            <v>433.50900000000001</v>
          </cell>
          <cell r="DO555">
            <v>171.566</v>
          </cell>
          <cell r="DP555">
            <v>86.147000000000006</v>
          </cell>
          <cell r="DQ555">
            <v>48.405000000000001</v>
          </cell>
          <cell r="DR555">
            <v>1329.817</v>
          </cell>
          <cell r="DS555">
            <v>0</v>
          </cell>
          <cell r="DT555">
            <v>518.64800000000002</v>
          </cell>
          <cell r="DU555">
            <v>0</v>
          </cell>
          <cell r="DV555">
            <v>1.65</v>
          </cell>
          <cell r="DW555">
            <v>0.5</v>
          </cell>
          <cell r="DX555">
            <v>0</v>
          </cell>
          <cell r="DY555">
            <v>2.02</v>
          </cell>
          <cell r="DZ555">
            <v>0</v>
          </cell>
          <cell r="EA555">
            <v>0</v>
          </cell>
          <cell r="EB555">
            <v>74.819520179204005</v>
          </cell>
          <cell r="EC555">
            <v>0</v>
          </cell>
          <cell r="ED555">
            <v>0</v>
          </cell>
          <cell r="EE555">
            <v>0</v>
          </cell>
          <cell r="EF555">
            <v>0</v>
          </cell>
          <cell r="EG555">
            <v>0</v>
          </cell>
          <cell r="EH555">
            <v>0</v>
          </cell>
          <cell r="EI555">
            <v>51.2</v>
          </cell>
          <cell r="EJ555">
            <v>0</v>
          </cell>
        </row>
        <row r="556">
          <cell r="B556">
            <v>0</v>
          </cell>
          <cell r="C556">
            <v>0</v>
          </cell>
          <cell r="D556">
            <v>0</v>
          </cell>
          <cell r="E556">
            <v>0</v>
          </cell>
          <cell r="F556">
            <v>0</v>
          </cell>
          <cell r="G556">
            <v>0</v>
          </cell>
          <cell r="H556">
            <v>0</v>
          </cell>
          <cell r="I556">
            <v>0</v>
          </cell>
          <cell r="J556">
            <v>0</v>
          </cell>
          <cell r="K556">
            <v>0</v>
          </cell>
          <cell r="L556">
            <v>0</v>
          </cell>
          <cell r="M556">
            <v>0</v>
          </cell>
          <cell r="N556">
            <v>0</v>
          </cell>
          <cell r="O556">
            <v>0</v>
          </cell>
          <cell r="P556">
            <v>0</v>
          </cell>
          <cell r="Q556">
            <v>0</v>
          </cell>
          <cell r="R556">
            <v>0</v>
          </cell>
          <cell r="S556">
            <v>0</v>
          </cell>
          <cell r="T556">
            <v>0</v>
          </cell>
          <cell r="U556">
            <v>0</v>
          </cell>
          <cell r="V556">
            <v>254</v>
          </cell>
          <cell r="W556">
            <v>1372</v>
          </cell>
          <cell r="X556">
            <v>0</v>
          </cell>
          <cell r="Y556">
            <v>0</v>
          </cell>
          <cell r="Z556">
            <v>0</v>
          </cell>
          <cell r="AA556">
            <v>0</v>
          </cell>
          <cell r="AB556">
            <v>0</v>
          </cell>
          <cell r="AC556">
            <v>0</v>
          </cell>
          <cell r="AD556">
            <v>0</v>
          </cell>
          <cell r="AE556">
            <v>0</v>
          </cell>
          <cell r="AF556">
            <v>0</v>
          </cell>
          <cell r="AI556">
            <v>0</v>
          </cell>
          <cell r="AJ556">
            <v>0</v>
          </cell>
          <cell r="AM556">
            <v>4769</v>
          </cell>
          <cell r="AN556">
            <v>0</v>
          </cell>
          <cell r="AO556">
            <v>0</v>
          </cell>
          <cell r="AV556">
            <v>0</v>
          </cell>
          <cell r="AW556">
            <v>0</v>
          </cell>
          <cell r="AX556">
            <v>0</v>
          </cell>
          <cell r="AY556">
            <v>0</v>
          </cell>
          <cell r="AZ556">
            <v>0</v>
          </cell>
          <cell r="BA556">
            <v>0</v>
          </cell>
          <cell r="BB556">
            <v>0</v>
          </cell>
          <cell r="BC556">
            <v>0</v>
          </cell>
          <cell r="BD556">
            <v>0</v>
          </cell>
          <cell r="BE556">
            <v>0</v>
          </cell>
          <cell r="BF556">
            <v>0</v>
          </cell>
          <cell r="BG556">
            <v>0</v>
          </cell>
          <cell r="BH556">
            <v>0</v>
          </cell>
          <cell r="BI556">
            <v>0</v>
          </cell>
          <cell r="BK556">
            <v>0</v>
          </cell>
          <cell r="BL556">
            <v>0</v>
          </cell>
          <cell r="BM556">
            <v>0</v>
          </cell>
          <cell r="BN556">
            <v>0</v>
          </cell>
          <cell r="BO556">
            <v>0</v>
          </cell>
          <cell r="BP556">
            <v>0</v>
          </cell>
          <cell r="BQ556">
            <v>66.960999999999999</v>
          </cell>
          <cell r="BR556">
            <v>0</v>
          </cell>
          <cell r="BS556">
            <v>0</v>
          </cell>
          <cell r="BT556">
            <v>0</v>
          </cell>
          <cell r="BU556">
            <v>0</v>
          </cell>
          <cell r="BV556">
            <v>0</v>
          </cell>
          <cell r="BW556">
            <v>0</v>
          </cell>
          <cell r="BX556">
            <v>0</v>
          </cell>
          <cell r="BY556">
            <v>0</v>
          </cell>
          <cell r="BZ556">
            <v>0</v>
          </cell>
          <cell r="CA556">
            <v>0</v>
          </cell>
          <cell r="CB556">
            <v>0</v>
          </cell>
          <cell r="CC556">
            <v>0</v>
          </cell>
          <cell r="CD556">
            <v>144</v>
          </cell>
          <cell r="CE556">
            <v>0</v>
          </cell>
          <cell r="CF556">
            <v>0</v>
          </cell>
          <cell r="CG556">
            <v>0</v>
          </cell>
          <cell r="CH556">
            <v>0</v>
          </cell>
          <cell r="CI556">
            <v>0</v>
          </cell>
          <cell r="CJ556">
            <v>0</v>
          </cell>
          <cell r="CK556">
            <v>0</v>
          </cell>
          <cell r="CL556">
            <v>2.8</v>
          </cell>
          <cell r="CM556">
            <v>0</v>
          </cell>
          <cell r="CN556">
            <v>0</v>
          </cell>
          <cell r="CO556">
            <v>0</v>
          </cell>
          <cell r="CP556">
            <v>0</v>
          </cell>
          <cell r="CQ556">
            <v>0</v>
          </cell>
          <cell r="CR556">
            <v>0</v>
          </cell>
          <cell r="CS556">
            <v>0</v>
          </cell>
          <cell r="CT556">
            <v>0</v>
          </cell>
          <cell r="CU556">
            <v>0</v>
          </cell>
          <cell r="CV556">
            <v>0</v>
          </cell>
          <cell r="CW556">
            <v>0</v>
          </cell>
          <cell r="CX556">
            <v>0</v>
          </cell>
          <cell r="CY556">
            <v>0</v>
          </cell>
          <cell r="CZ556">
            <v>0</v>
          </cell>
          <cell r="DA556">
            <v>0</v>
          </cell>
          <cell r="DB556">
            <v>0</v>
          </cell>
          <cell r="DC556">
            <v>0</v>
          </cell>
          <cell r="DD556">
            <v>0</v>
          </cell>
          <cell r="DE556">
            <v>0</v>
          </cell>
          <cell r="DF556">
            <v>0</v>
          </cell>
          <cell r="DG556">
            <v>0</v>
          </cell>
          <cell r="DH556">
            <v>0</v>
          </cell>
          <cell r="DI556">
            <v>0</v>
          </cell>
          <cell r="DJ556">
            <v>0</v>
          </cell>
          <cell r="DK556">
            <v>0</v>
          </cell>
          <cell r="DL556">
            <v>0</v>
          </cell>
          <cell r="DM556">
            <v>0</v>
          </cell>
          <cell r="DN556">
            <v>0</v>
          </cell>
          <cell r="DO556">
            <v>0</v>
          </cell>
          <cell r="DP556">
            <v>0</v>
          </cell>
          <cell r="DQ556">
            <v>0</v>
          </cell>
          <cell r="DR556">
            <v>0</v>
          </cell>
          <cell r="DS556">
            <v>0</v>
          </cell>
          <cell r="DT556">
            <v>0</v>
          </cell>
          <cell r="DU556">
            <v>0</v>
          </cell>
          <cell r="DV556">
            <v>0</v>
          </cell>
          <cell r="DW556">
            <v>0</v>
          </cell>
          <cell r="DX556">
            <v>0</v>
          </cell>
          <cell r="DY556">
            <v>0</v>
          </cell>
          <cell r="DZ556">
            <v>8.1999999999999993</v>
          </cell>
          <cell r="EA556">
            <v>0</v>
          </cell>
          <cell r="EB556">
            <v>0</v>
          </cell>
          <cell r="EC556">
            <v>0</v>
          </cell>
          <cell r="ED556">
            <v>0</v>
          </cell>
          <cell r="EE556">
            <v>0</v>
          </cell>
          <cell r="EF556">
            <v>0</v>
          </cell>
          <cell r="EG556">
            <v>0</v>
          </cell>
          <cell r="EH556">
            <v>0</v>
          </cell>
          <cell r="EI556">
            <v>0</v>
          </cell>
          <cell r="EJ556">
            <v>0</v>
          </cell>
        </row>
        <row r="557">
          <cell r="B557">
            <v>0</v>
          </cell>
          <cell r="C557">
            <v>0</v>
          </cell>
          <cell r="D557">
            <v>7</v>
          </cell>
          <cell r="E557">
            <v>0</v>
          </cell>
          <cell r="F557">
            <v>0</v>
          </cell>
          <cell r="G557">
            <v>0</v>
          </cell>
          <cell r="H557">
            <v>0</v>
          </cell>
          <cell r="I557">
            <v>0</v>
          </cell>
          <cell r="J557">
            <v>0</v>
          </cell>
          <cell r="K557">
            <v>0</v>
          </cell>
          <cell r="L557">
            <v>0</v>
          </cell>
          <cell r="M557">
            <v>0</v>
          </cell>
          <cell r="N557">
            <v>0</v>
          </cell>
          <cell r="O557">
            <v>0</v>
          </cell>
          <cell r="P557">
            <v>0</v>
          </cell>
          <cell r="Q557">
            <v>0</v>
          </cell>
          <cell r="R557">
            <v>0</v>
          </cell>
          <cell r="S557">
            <v>0</v>
          </cell>
          <cell r="T557">
            <v>0</v>
          </cell>
          <cell r="U557">
            <v>0</v>
          </cell>
          <cell r="V557">
            <v>0</v>
          </cell>
          <cell r="W557">
            <v>0</v>
          </cell>
          <cell r="X557">
            <v>0</v>
          </cell>
          <cell r="Y557">
            <v>0</v>
          </cell>
          <cell r="Z557">
            <v>0</v>
          </cell>
          <cell r="AA557">
            <v>0</v>
          </cell>
          <cell r="AB557">
            <v>0</v>
          </cell>
          <cell r="AC557">
            <v>0</v>
          </cell>
          <cell r="AD557">
            <v>0</v>
          </cell>
          <cell r="AE557">
            <v>0</v>
          </cell>
          <cell r="AF557">
            <v>0</v>
          </cell>
          <cell r="AI557">
            <v>0</v>
          </cell>
          <cell r="AJ557">
            <v>0</v>
          </cell>
          <cell r="AM557">
            <v>0</v>
          </cell>
          <cell r="AN557">
            <v>0</v>
          </cell>
          <cell r="AO557">
            <v>0</v>
          </cell>
          <cell r="AV557">
            <v>0</v>
          </cell>
          <cell r="AW557">
            <v>0</v>
          </cell>
          <cell r="AX557">
            <v>0</v>
          </cell>
          <cell r="AY557">
            <v>0</v>
          </cell>
          <cell r="AZ557">
            <v>0</v>
          </cell>
          <cell r="BA557">
            <v>0</v>
          </cell>
          <cell r="BB557">
            <v>0</v>
          </cell>
          <cell r="BC557">
            <v>0</v>
          </cell>
          <cell r="BD557">
            <v>0</v>
          </cell>
          <cell r="BE557">
            <v>0</v>
          </cell>
          <cell r="BF557">
            <v>0.99299999999999999</v>
          </cell>
          <cell r="BG557">
            <v>0</v>
          </cell>
          <cell r="BH557">
            <v>0</v>
          </cell>
          <cell r="BI557">
            <v>0</v>
          </cell>
          <cell r="BK557">
            <v>0</v>
          </cell>
          <cell r="BL557">
            <v>0</v>
          </cell>
          <cell r="BM557">
            <v>0</v>
          </cell>
          <cell r="BN557">
            <v>11.7</v>
          </cell>
          <cell r="BO557">
            <v>0</v>
          </cell>
          <cell r="BP557">
            <v>0</v>
          </cell>
          <cell r="BQ557">
            <v>0</v>
          </cell>
          <cell r="BR557">
            <v>0</v>
          </cell>
          <cell r="BS557">
            <v>0</v>
          </cell>
          <cell r="BT557">
            <v>0</v>
          </cell>
          <cell r="BU557">
            <v>0</v>
          </cell>
          <cell r="BV557">
            <v>0</v>
          </cell>
          <cell r="BW557">
            <v>0</v>
          </cell>
          <cell r="BX557">
            <v>0</v>
          </cell>
          <cell r="BY557">
            <v>0</v>
          </cell>
          <cell r="BZ557">
            <v>0</v>
          </cell>
          <cell r="CA557">
            <v>0</v>
          </cell>
          <cell r="CB557">
            <v>0</v>
          </cell>
          <cell r="CC557">
            <v>0</v>
          </cell>
          <cell r="CD557">
            <v>0</v>
          </cell>
          <cell r="CE557">
            <v>0</v>
          </cell>
          <cell r="CF557">
            <v>0</v>
          </cell>
          <cell r="CG557">
            <v>0</v>
          </cell>
          <cell r="CH557">
            <v>0</v>
          </cell>
          <cell r="CI557">
            <v>0</v>
          </cell>
          <cell r="CJ557">
            <v>0</v>
          </cell>
          <cell r="CK557">
            <v>0</v>
          </cell>
          <cell r="CL557">
            <v>0</v>
          </cell>
          <cell r="CM557">
            <v>0</v>
          </cell>
          <cell r="CN557">
            <v>0</v>
          </cell>
          <cell r="CO557">
            <v>0</v>
          </cell>
          <cell r="CP557">
            <v>0</v>
          </cell>
          <cell r="CQ557">
            <v>0</v>
          </cell>
          <cell r="CR557">
            <v>0</v>
          </cell>
          <cell r="CS557">
            <v>0</v>
          </cell>
          <cell r="CT557">
            <v>0</v>
          </cell>
          <cell r="CU557">
            <v>0</v>
          </cell>
          <cell r="CV557">
            <v>0</v>
          </cell>
          <cell r="CW557">
            <v>0</v>
          </cell>
          <cell r="CX557">
            <v>0</v>
          </cell>
          <cell r="CY557">
            <v>0</v>
          </cell>
          <cell r="CZ557">
            <v>0</v>
          </cell>
          <cell r="DA557">
            <v>0</v>
          </cell>
          <cell r="DB557">
            <v>0</v>
          </cell>
          <cell r="DC557">
            <v>0</v>
          </cell>
          <cell r="DD557">
            <v>0</v>
          </cell>
          <cell r="DE557">
            <v>0</v>
          </cell>
          <cell r="DF557">
            <v>0</v>
          </cell>
          <cell r="DG557">
            <v>0</v>
          </cell>
          <cell r="DH557">
            <v>0</v>
          </cell>
          <cell r="DI557">
            <v>0</v>
          </cell>
          <cell r="DJ557">
            <v>0</v>
          </cell>
          <cell r="DK557">
            <v>0</v>
          </cell>
          <cell r="DL557">
            <v>0</v>
          </cell>
          <cell r="DM557">
            <v>0</v>
          </cell>
          <cell r="DN557">
            <v>0</v>
          </cell>
          <cell r="DO557">
            <v>0</v>
          </cell>
          <cell r="DP557">
            <v>0</v>
          </cell>
          <cell r="DQ557">
            <v>0</v>
          </cell>
          <cell r="DR557">
            <v>0</v>
          </cell>
          <cell r="DS557">
            <v>0</v>
          </cell>
          <cell r="DT557">
            <v>0</v>
          </cell>
          <cell r="DU557">
            <v>0</v>
          </cell>
          <cell r="DV557">
            <v>0</v>
          </cell>
          <cell r="DW557">
            <v>0</v>
          </cell>
          <cell r="DX557">
            <v>0</v>
          </cell>
          <cell r="DY557">
            <v>0</v>
          </cell>
          <cell r="DZ557">
            <v>0</v>
          </cell>
          <cell r="EA557">
            <v>0</v>
          </cell>
          <cell r="EB557">
            <v>0</v>
          </cell>
          <cell r="EC557">
            <v>0</v>
          </cell>
          <cell r="ED557">
            <v>0</v>
          </cell>
          <cell r="EE557">
            <v>0</v>
          </cell>
          <cell r="EF557">
            <v>0</v>
          </cell>
          <cell r="EG557">
            <v>0</v>
          </cell>
          <cell r="EH557">
            <v>0</v>
          </cell>
          <cell r="EI557">
            <v>0</v>
          </cell>
          <cell r="EJ557">
            <v>0</v>
          </cell>
        </row>
        <row r="558">
          <cell r="B558">
            <v>0</v>
          </cell>
          <cell r="C558">
            <v>0</v>
          </cell>
          <cell r="D558">
            <v>33.5</v>
          </cell>
          <cell r="E558">
            <v>0</v>
          </cell>
          <cell r="F558">
            <v>0</v>
          </cell>
          <cell r="G558">
            <v>0</v>
          </cell>
          <cell r="H558">
            <v>4.45</v>
          </cell>
          <cell r="I558">
            <v>3.3</v>
          </cell>
          <cell r="J558">
            <v>108.35</v>
          </cell>
          <cell r="K558">
            <v>0</v>
          </cell>
          <cell r="L558">
            <v>0</v>
          </cell>
          <cell r="M558">
            <v>0</v>
          </cell>
          <cell r="N558">
            <v>0</v>
          </cell>
          <cell r="O558">
            <v>153.4</v>
          </cell>
          <cell r="P558">
            <v>72.52</v>
          </cell>
          <cell r="Q558">
            <v>6</v>
          </cell>
          <cell r="R558">
            <v>0</v>
          </cell>
          <cell r="S558">
            <v>0</v>
          </cell>
          <cell r="T558">
            <v>0</v>
          </cell>
          <cell r="U558">
            <v>0</v>
          </cell>
          <cell r="V558">
            <v>254</v>
          </cell>
          <cell r="W558">
            <v>1372</v>
          </cell>
          <cell r="X558">
            <v>0</v>
          </cell>
          <cell r="Y558">
            <v>0</v>
          </cell>
          <cell r="Z558">
            <v>0</v>
          </cell>
          <cell r="AA558">
            <v>31.9</v>
          </cell>
          <cell r="AB558">
            <v>0</v>
          </cell>
          <cell r="AC558">
            <v>0</v>
          </cell>
          <cell r="AD558">
            <v>674.31275516259302</v>
          </cell>
          <cell r="AE558">
            <v>0</v>
          </cell>
          <cell r="AF558">
            <v>7.4999999999999997E-2</v>
          </cell>
          <cell r="AH558">
            <v>33.299999999999997</v>
          </cell>
          <cell r="AI558">
            <v>0</v>
          </cell>
          <cell r="AJ558">
            <v>0</v>
          </cell>
          <cell r="AK558">
            <v>0</v>
          </cell>
          <cell r="AL558">
            <v>0</v>
          </cell>
          <cell r="AM558">
            <v>4769</v>
          </cell>
          <cell r="AN558">
            <v>0</v>
          </cell>
          <cell r="AO558">
            <v>71</v>
          </cell>
          <cell r="AP558">
            <v>0</v>
          </cell>
          <cell r="AQ558">
            <v>0</v>
          </cell>
          <cell r="AR558">
            <v>0</v>
          </cell>
          <cell r="AS558">
            <v>0</v>
          </cell>
          <cell r="AT558">
            <v>0</v>
          </cell>
          <cell r="AU558">
            <v>0</v>
          </cell>
          <cell r="AV558">
            <v>0</v>
          </cell>
          <cell r="AW558">
            <v>0</v>
          </cell>
          <cell r="AX558">
            <v>0</v>
          </cell>
          <cell r="AY558">
            <v>0</v>
          </cell>
          <cell r="AZ558">
            <v>0</v>
          </cell>
          <cell r="BA558">
            <v>0</v>
          </cell>
          <cell r="BB558">
            <v>0</v>
          </cell>
          <cell r="BC558">
            <v>0</v>
          </cell>
          <cell r="BD558">
            <v>0</v>
          </cell>
          <cell r="BE558">
            <v>0</v>
          </cell>
          <cell r="BF558">
            <v>17.238</v>
          </cell>
          <cell r="BG558">
            <v>0</v>
          </cell>
          <cell r="BH558">
            <v>0</v>
          </cell>
          <cell r="BI558">
            <v>2.1</v>
          </cell>
          <cell r="BK558">
            <v>0</v>
          </cell>
          <cell r="BL558">
            <v>0</v>
          </cell>
          <cell r="BM558">
            <v>2</v>
          </cell>
          <cell r="BN558">
            <v>169.869</v>
          </cell>
          <cell r="BO558">
            <v>22.0731264</v>
          </cell>
          <cell r="BP558">
            <v>0</v>
          </cell>
          <cell r="BQ558">
            <v>66.960999999999999</v>
          </cell>
          <cell r="BR558">
            <v>2.79</v>
          </cell>
          <cell r="BS558">
            <v>0</v>
          </cell>
          <cell r="BT558">
            <v>0.5</v>
          </cell>
          <cell r="BU558">
            <v>12.73</v>
          </cell>
          <cell r="BV558">
            <v>0</v>
          </cell>
          <cell r="BW558">
            <v>0</v>
          </cell>
          <cell r="BX558">
            <v>0.78</v>
          </cell>
          <cell r="BY558">
            <v>0</v>
          </cell>
          <cell r="BZ558">
            <v>0</v>
          </cell>
          <cell r="CA558">
            <v>0</v>
          </cell>
          <cell r="CB558">
            <v>0</v>
          </cell>
          <cell r="CC558">
            <v>87.2</v>
          </cell>
          <cell r="CD558">
            <v>144</v>
          </cell>
          <cell r="CE558">
            <v>0</v>
          </cell>
          <cell r="CF558">
            <v>0</v>
          </cell>
          <cell r="CG558">
            <v>62</v>
          </cell>
          <cell r="CH558">
            <v>0</v>
          </cell>
          <cell r="CI558">
            <v>0</v>
          </cell>
          <cell r="CJ558">
            <v>1</v>
          </cell>
          <cell r="CK558">
            <v>0</v>
          </cell>
          <cell r="CL558">
            <v>46.7</v>
          </cell>
          <cell r="CM558">
            <v>5.7</v>
          </cell>
          <cell r="CN558">
            <v>0</v>
          </cell>
          <cell r="CO558">
            <v>12.75</v>
          </cell>
          <cell r="CP558">
            <v>5</v>
          </cell>
          <cell r="CQ558">
            <v>67.05</v>
          </cell>
          <cell r="CR558">
            <v>0</v>
          </cell>
          <cell r="CS558">
            <v>688.79499999999996</v>
          </cell>
          <cell r="CT558">
            <v>145.36000000000001</v>
          </cell>
          <cell r="CU558">
            <v>55.277999999999999</v>
          </cell>
          <cell r="CV558">
            <v>270</v>
          </cell>
          <cell r="CW558">
            <v>25.994</v>
          </cell>
          <cell r="CX558">
            <v>414.19099999999997</v>
          </cell>
          <cell r="CY558">
            <v>0</v>
          </cell>
          <cell r="CZ558">
            <v>649.76700000000005</v>
          </cell>
          <cell r="DA558">
            <v>1.27</v>
          </cell>
          <cell r="DB558">
            <v>104.431</v>
          </cell>
          <cell r="DC558">
            <v>75.385999999999996</v>
          </cell>
          <cell r="DD558">
            <v>79.796999999999997</v>
          </cell>
          <cell r="DE558">
            <v>23.611000000000001</v>
          </cell>
          <cell r="DF558">
            <v>134.52199999999999</v>
          </cell>
          <cell r="DG558">
            <v>572.46799999999996</v>
          </cell>
          <cell r="DH558">
            <v>0</v>
          </cell>
          <cell r="DI558">
            <v>0</v>
          </cell>
          <cell r="DJ558">
            <v>66.266000000000005</v>
          </cell>
          <cell r="DK558">
            <v>0</v>
          </cell>
          <cell r="DL558">
            <v>0</v>
          </cell>
          <cell r="DM558">
            <v>388.94099999999997</v>
          </cell>
          <cell r="DN558">
            <v>433.50900000000001</v>
          </cell>
          <cell r="DO558">
            <v>171.566</v>
          </cell>
          <cell r="DP558">
            <v>86.147000000000006</v>
          </cell>
          <cell r="DQ558">
            <v>48.405000000000001</v>
          </cell>
          <cell r="DR558">
            <v>1329.817</v>
          </cell>
          <cell r="DS558">
            <v>0</v>
          </cell>
          <cell r="DT558">
            <v>518.64800000000002</v>
          </cell>
          <cell r="DU558">
            <v>0</v>
          </cell>
          <cell r="DV558">
            <v>1.65</v>
          </cell>
          <cell r="DW558">
            <v>0.5</v>
          </cell>
          <cell r="DX558">
            <v>0</v>
          </cell>
          <cell r="DY558">
            <v>2.02</v>
          </cell>
          <cell r="DZ558">
            <v>8.1999999999999993</v>
          </cell>
          <cell r="EA558">
            <v>0</v>
          </cell>
          <cell r="EB558">
            <v>74.819520179204005</v>
          </cell>
          <cell r="EC558">
            <v>0</v>
          </cell>
          <cell r="ED558">
            <v>0</v>
          </cell>
          <cell r="EE558">
            <v>0</v>
          </cell>
          <cell r="EF558">
            <v>0</v>
          </cell>
          <cell r="EG558">
            <v>0</v>
          </cell>
          <cell r="EH558">
            <v>0</v>
          </cell>
          <cell r="EI558">
            <v>51.2</v>
          </cell>
          <cell r="EJ558">
            <v>0</v>
          </cell>
        </row>
        <row r="559">
          <cell r="B559">
            <v>0</v>
          </cell>
          <cell r="C559">
            <v>0</v>
          </cell>
          <cell r="D559">
            <v>5</v>
          </cell>
          <cell r="E559">
            <v>0</v>
          </cell>
          <cell r="F559">
            <v>0</v>
          </cell>
          <cell r="G559">
            <v>0</v>
          </cell>
          <cell r="H559">
            <v>1.26</v>
          </cell>
          <cell r="I559">
            <v>0</v>
          </cell>
          <cell r="J559">
            <v>124</v>
          </cell>
          <cell r="K559">
            <v>0</v>
          </cell>
          <cell r="L559">
            <v>0</v>
          </cell>
          <cell r="M559">
            <v>0</v>
          </cell>
          <cell r="N559">
            <v>0</v>
          </cell>
          <cell r="O559">
            <v>67.7</v>
          </cell>
          <cell r="P559">
            <v>50.317</v>
          </cell>
          <cell r="Q559">
            <v>0</v>
          </cell>
          <cell r="R559">
            <v>0</v>
          </cell>
          <cell r="S559">
            <v>0</v>
          </cell>
          <cell r="T559">
            <v>0</v>
          </cell>
          <cell r="U559">
            <v>0</v>
          </cell>
          <cell r="V559">
            <v>0</v>
          </cell>
          <cell r="W559">
            <v>0</v>
          </cell>
          <cell r="X559">
            <v>0</v>
          </cell>
          <cell r="Y559">
            <v>0</v>
          </cell>
          <cell r="Z559">
            <v>0</v>
          </cell>
          <cell r="AA559">
            <v>22.4</v>
          </cell>
          <cell r="AB559">
            <v>0</v>
          </cell>
          <cell r="AC559">
            <v>0</v>
          </cell>
          <cell r="AD559">
            <v>471</v>
          </cell>
          <cell r="AE559">
            <v>0</v>
          </cell>
          <cell r="AF559">
            <v>0</v>
          </cell>
          <cell r="AG559">
            <v>187.8</v>
          </cell>
          <cell r="AH559">
            <v>85.5</v>
          </cell>
          <cell r="AI559">
            <v>0</v>
          </cell>
          <cell r="AJ559">
            <v>0</v>
          </cell>
          <cell r="AM559">
            <v>0</v>
          </cell>
          <cell r="AN559">
            <v>0</v>
          </cell>
          <cell r="AO559">
            <v>0</v>
          </cell>
          <cell r="AV559">
            <v>0</v>
          </cell>
          <cell r="AW559">
            <v>0</v>
          </cell>
          <cell r="AX559">
            <v>0</v>
          </cell>
          <cell r="AY559">
            <v>0</v>
          </cell>
          <cell r="AZ559">
            <v>0</v>
          </cell>
          <cell r="BA559">
            <v>0</v>
          </cell>
          <cell r="BB559">
            <v>0</v>
          </cell>
          <cell r="BC559">
            <v>0</v>
          </cell>
          <cell r="BD559">
            <v>0</v>
          </cell>
          <cell r="BE559">
            <v>0</v>
          </cell>
          <cell r="BF559">
            <v>0</v>
          </cell>
          <cell r="BG559">
            <v>0</v>
          </cell>
          <cell r="BH559">
            <v>0</v>
          </cell>
          <cell r="BI559">
            <v>1.6405984692081099</v>
          </cell>
          <cell r="BK559">
            <v>0</v>
          </cell>
          <cell r="BL559">
            <v>0</v>
          </cell>
          <cell r="BM559">
            <v>2</v>
          </cell>
          <cell r="BN559">
            <v>8</v>
          </cell>
          <cell r="BO559">
            <v>20.782697471999999</v>
          </cell>
          <cell r="BP559">
            <v>0</v>
          </cell>
          <cell r="BQ559">
            <v>0</v>
          </cell>
          <cell r="BR559">
            <v>0</v>
          </cell>
          <cell r="BS559">
            <v>1.2</v>
          </cell>
          <cell r="BT559">
            <v>0</v>
          </cell>
          <cell r="BU559">
            <v>13.2</v>
          </cell>
          <cell r="BV559">
            <v>0</v>
          </cell>
          <cell r="BW559">
            <v>0</v>
          </cell>
          <cell r="BX559">
            <v>0</v>
          </cell>
          <cell r="BY559">
            <v>0</v>
          </cell>
          <cell r="BZ559">
            <v>0</v>
          </cell>
          <cell r="CA559">
            <v>0</v>
          </cell>
          <cell r="CB559">
            <v>0</v>
          </cell>
          <cell r="CC559">
            <v>4.3</v>
          </cell>
          <cell r="CD559">
            <v>0</v>
          </cell>
          <cell r="CE559">
            <v>0</v>
          </cell>
          <cell r="CF559">
            <v>0</v>
          </cell>
          <cell r="CG559">
            <v>56</v>
          </cell>
          <cell r="CH559">
            <v>0</v>
          </cell>
          <cell r="CI559">
            <v>0</v>
          </cell>
          <cell r="CJ559">
            <v>0</v>
          </cell>
          <cell r="CK559">
            <v>0</v>
          </cell>
          <cell r="CL559">
            <v>1.2</v>
          </cell>
          <cell r="CM559">
            <v>1</v>
          </cell>
          <cell r="CN559">
            <v>0</v>
          </cell>
          <cell r="CO559">
            <v>0</v>
          </cell>
          <cell r="CP559">
            <v>3</v>
          </cell>
          <cell r="CQ559">
            <v>44.165999999999997</v>
          </cell>
          <cell r="CR559">
            <v>0</v>
          </cell>
          <cell r="CS559">
            <v>792.81399999999996</v>
          </cell>
          <cell r="CT559">
            <v>209.63800000000001</v>
          </cell>
          <cell r="CU559">
            <v>73.974999999999994</v>
          </cell>
          <cell r="CV559">
            <v>46.844999999999999</v>
          </cell>
          <cell r="CW559">
            <v>9</v>
          </cell>
          <cell r="CX559">
            <v>361.36799999999999</v>
          </cell>
          <cell r="CY559">
            <v>0</v>
          </cell>
          <cell r="CZ559">
            <v>524.48699999999997</v>
          </cell>
          <cell r="DA559">
            <v>0</v>
          </cell>
          <cell r="DB559">
            <v>88.224000000000004</v>
          </cell>
          <cell r="DC559">
            <v>57.113</v>
          </cell>
          <cell r="DD559">
            <v>23.773</v>
          </cell>
          <cell r="DE559">
            <v>98.460999999999999</v>
          </cell>
          <cell r="DF559">
            <v>378.74700000000001</v>
          </cell>
          <cell r="DG559">
            <v>704.70399999999995</v>
          </cell>
          <cell r="DH559">
            <v>0</v>
          </cell>
          <cell r="DI559">
            <v>0</v>
          </cell>
          <cell r="DJ559">
            <v>44.329000000000001</v>
          </cell>
          <cell r="DK559">
            <v>0</v>
          </cell>
          <cell r="DL559">
            <v>0</v>
          </cell>
          <cell r="DM559">
            <v>455.34800000000001</v>
          </cell>
          <cell r="DN559">
            <v>719.98199999999997</v>
          </cell>
          <cell r="DO559">
            <v>75.650999999999996</v>
          </cell>
          <cell r="DP559">
            <v>26.384</v>
          </cell>
          <cell r="DQ559">
            <v>24.632999999999999</v>
          </cell>
          <cell r="DR559">
            <v>1464.462</v>
          </cell>
          <cell r="DS559">
            <v>0</v>
          </cell>
          <cell r="DT559">
            <v>570.76400000000001</v>
          </cell>
          <cell r="DU559">
            <v>0</v>
          </cell>
          <cell r="DV559">
            <v>0</v>
          </cell>
          <cell r="DW559">
            <v>0</v>
          </cell>
          <cell r="DX559">
            <v>0</v>
          </cell>
          <cell r="DY559">
            <v>0</v>
          </cell>
          <cell r="DZ559">
            <v>0</v>
          </cell>
          <cell r="EA559">
            <v>0</v>
          </cell>
          <cell r="EB559">
            <v>0</v>
          </cell>
          <cell r="EC559">
            <v>0</v>
          </cell>
          <cell r="ED559">
            <v>0</v>
          </cell>
          <cell r="EE559">
            <v>0</v>
          </cell>
          <cell r="EF559">
            <v>0</v>
          </cell>
          <cell r="EG559">
            <v>0</v>
          </cell>
          <cell r="EH559">
            <v>0</v>
          </cell>
          <cell r="EI559">
            <v>58.3</v>
          </cell>
          <cell r="EJ559">
            <v>0</v>
          </cell>
        </row>
        <row r="560">
          <cell r="B560">
            <v>0</v>
          </cell>
          <cell r="C560">
            <v>0</v>
          </cell>
          <cell r="D560">
            <v>0</v>
          </cell>
          <cell r="E560">
            <v>0</v>
          </cell>
          <cell r="F560">
            <v>0</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488</v>
          </cell>
          <cell r="W560">
            <v>1395</v>
          </cell>
          <cell r="X560">
            <v>0</v>
          </cell>
          <cell r="Y560">
            <v>0</v>
          </cell>
          <cell r="Z560">
            <v>0</v>
          </cell>
          <cell r="AA560">
            <v>0</v>
          </cell>
          <cell r="AB560">
            <v>0</v>
          </cell>
          <cell r="AC560">
            <v>0</v>
          </cell>
          <cell r="AD560">
            <v>0</v>
          </cell>
          <cell r="AE560">
            <v>0</v>
          </cell>
          <cell r="AF560">
            <v>0</v>
          </cell>
          <cell r="AI560">
            <v>0</v>
          </cell>
          <cell r="AJ560">
            <v>0</v>
          </cell>
          <cell r="AM560">
            <v>4757</v>
          </cell>
          <cell r="AN560">
            <v>0</v>
          </cell>
          <cell r="AO560">
            <v>0</v>
          </cell>
          <cell r="AV560">
            <v>0</v>
          </cell>
          <cell r="AW560">
            <v>0</v>
          </cell>
          <cell r="AX560">
            <v>0</v>
          </cell>
          <cell r="AY560">
            <v>0</v>
          </cell>
          <cell r="AZ560">
            <v>0</v>
          </cell>
          <cell r="BA560">
            <v>0</v>
          </cell>
          <cell r="BB560">
            <v>0</v>
          </cell>
          <cell r="BC560">
            <v>0</v>
          </cell>
          <cell r="BD560">
            <v>0</v>
          </cell>
          <cell r="BE560">
            <v>0</v>
          </cell>
          <cell r="BF560">
            <v>0</v>
          </cell>
          <cell r="BG560">
            <v>0</v>
          </cell>
          <cell r="BH560">
            <v>0</v>
          </cell>
          <cell r="BI560">
            <v>0</v>
          </cell>
          <cell r="BK560">
            <v>0</v>
          </cell>
          <cell r="BL560">
            <v>0</v>
          </cell>
          <cell r="BM560">
            <v>0</v>
          </cell>
          <cell r="BN560">
            <v>0</v>
          </cell>
          <cell r="BO560">
            <v>0</v>
          </cell>
          <cell r="BP560">
            <v>0</v>
          </cell>
          <cell r="BQ560">
            <v>0</v>
          </cell>
          <cell r="BR560">
            <v>0</v>
          </cell>
          <cell r="BS560">
            <v>0</v>
          </cell>
          <cell r="BT560">
            <v>0</v>
          </cell>
          <cell r="BU560">
            <v>0</v>
          </cell>
          <cell r="BV560">
            <v>0</v>
          </cell>
          <cell r="BW560">
            <v>0</v>
          </cell>
          <cell r="BX560">
            <v>0</v>
          </cell>
          <cell r="BY560">
            <v>0</v>
          </cell>
          <cell r="BZ560">
            <v>0</v>
          </cell>
          <cell r="CA560">
            <v>0</v>
          </cell>
          <cell r="CB560">
            <v>0</v>
          </cell>
          <cell r="CC560">
            <v>0</v>
          </cell>
          <cell r="CD560">
            <v>132</v>
          </cell>
          <cell r="CE560">
            <v>0</v>
          </cell>
          <cell r="CF560">
            <v>0</v>
          </cell>
          <cell r="CG560">
            <v>0</v>
          </cell>
          <cell r="CH560">
            <v>0</v>
          </cell>
          <cell r="CI560">
            <v>0</v>
          </cell>
          <cell r="CJ560">
            <v>0</v>
          </cell>
          <cell r="CK560">
            <v>0</v>
          </cell>
          <cell r="CL560">
            <v>3</v>
          </cell>
          <cell r="CM560">
            <v>0</v>
          </cell>
          <cell r="CN560">
            <v>0</v>
          </cell>
          <cell r="CO560">
            <v>0</v>
          </cell>
          <cell r="CP560">
            <v>0</v>
          </cell>
          <cell r="CQ560">
            <v>0</v>
          </cell>
          <cell r="CR560">
            <v>0</v>
          </cell>
          <cell r="CS560">
            <v>0</v>
          </cell>
          <cell r="CT560">
            <v>0</v>
          </cell>
          <cell r="CU560">
            <v>0</v>
          </cell>
          <cell r="CV560">
            <v>0</v>
          </cell>
          <cell r="CW560">
            <v>0</v>
          </cell>
          <cell r="CX560">
            <v>0</v>
          </cell>
          <cell r="CY560">
            <v>0</v>
          </cell>
          <cell r="CZ560">
            <v>0</v>
          </cell>
          <cell r="DA560">
            <v>0</v>
          </cell>
          <cell r="DB560">
            <v>0</v>
          </cell>
          <cell r="DC560">
            <v>0</v>
          </cell>
          <cell r="DD560">
            <v>0</v>
          </cell>
          <cell r="DE560">
            <v>0</v>
          </cell>
          <cell r="DF560">
            <v>0</v>
          </cell>
          <cell r="DG560">
            <v>0</v>
          </cell>
          <cell r="DH560">
            <v>0</v>
          </cell>
          <cell r="DI560">
            <v>0</v>
          </cell>
          <cell r="DJ560">
            <v>0</v>
          </cell>
          <cell r="DK560">
            <v>0</v>
          </cell>
          <cell r="DL560">
            <v>0</v>
          </cell>
          <cell r="DM560">
            <v>0</v>
          </cell>
          <cell r="DN560">
            <v>0</v>
          </cell>
          <cell r="DO560">
            <v>0</v>
          </cell>
          <cell r="DP560">
            <v>0</v>
          </cell>
          <cell r="DQ560">
            <v>0</v>
          </cell>
          <cell r="DR560">
            <v>0</v>
          </cell>
          <cell r="DS560">
            <v>0</v>
          </cell>
          <cell r="DT560">
            <v>0</v>
          </cell>
          <cell r="DU560">
            <v>0</v>
          </cell>
          <cell r="DV560">
            <v>0</v>
          </cell>
          <cell r="DW560">
            <v>0</v>
          </cell>
          <cell r="DX560">
            <v>0</v>
          </cell>
          <cell r="DY560">
            <v>0</v>
          </cell>
          <cell r="DZ560">
            <v>0</v>
          </cell>
          <cell r="EA560">
            <v>0</v>
          </cell>
          <cell r="EB560">
            <v>0</v>
          </cell>
          <cell r="EC560">
            <v>0</v>
          </cell>
          <cell r="ED560">
            <v>0</v>
          </cell>
          <cell r="EE560">
            <v>0</v>
          </cell>
          <cell r="EF560">
            <v>0</v>
          </cell>
          <cell r="EG560">
            <v>0</v>
          </cell>
          <cell r="EH560">
            <v>0</v>
          </cell>
          <cell r="EI560">
            <v>0</v>
          </cell>
          <cell r="EJ560">
            <v>0</v>
          </cell>
        </row>
        <row r="561">
          <cell r="B561">
            <v>0</v>
          </cell>
          <cell r="C561">
            <v>0</v>
          </cell>
          <cell r="D561">
            <v>7</v>
          </cell>
          <cell r="E561">
            <v>0</v>
          </cell>
          <cell r="F561">
            <v>0</v>
          </cell>
          <cell r="G561">
            <v>0</v>
          </cell>
          <cell r="H561">
            <v>0</v>
          </cell>
          <cell r="I561">
            <v>0</v>
          </cell>
          <cell r="J561">
            <v>0</v>
          </cell>
          <cell r="K561">
            <v>0</v>
          </cell>
          <cell r="L561">
            <v>0</v>
          </cell>
          <cell r="M561">
            <v>0</v>
          </cell>
          <cell r="N561">
            <v>0</v>
          </cell>
          <cell r="O561">
            <v>0</v>
          </cell>
          <cell r="P561">
            <v>0</v>
          </cell>
          <cell r="Q561">
            <v>0</v>
          </cell>
          <cell r="R561">
            <v>0</v>
          </cell>
          <cell r="S561">
            <v>0</v>
          </cell>
          <cell r="T561">
            <v>0</v>
          </cell>
          <cell r="U561">
            <v>0</v>
          </cell>
          <cell r="V561">
            <v>0</v>
          </cell>
          <cell r="W561">
            <v>0</v>
          </cell>
          <cell r="X561">
            <v>0</v>
          </cell>
          <cell r="Y561">
            <v>0</v>
          </cell>
          <cell r="Z561">
            <v>0</v>
          </cell>
          <cell r="AA561">
            <v>0</v>
          </cell>
          <cell r="AB561">
            <v>0</v>
          </cell>
          <cell r="AC561">
            <v>0</v>
          </cell>
          <cell r="AD561">
            <v>0</v>
          </cell>
          <cell r="AE561">
            <v>0</v>
          </cell>
          <cell r="AF561">
            <v>0</v>
          </cell>
          <cell r="AI561">
            <v>0</v>
          </cell>
          <cell r="AJ561">
            <v>0</v>
          </cell>
          <cell r="AM561">
            <v>0</v>
          </cell>
          <cell r="AN561">
            <v>0</v>
          </cell>
          <cell r="AO561">
            <v>0</v>
          </cell>
          <cell r="AV561">
            <v>0</v>
          </cell>
          <cell r="AW561">
            <v>0</v>
          </cell>
          <cell r="AX561">
            <v>0</v>
          </cell>
          <cell r="AY561">
            <v>0</v>
          </cell>
          <cell r="AZ561">
            <v>0</v>
          </cell>
          <cell r="BA561">
            <v>0</v>
          </cell>
          <cell r="BB561">
            <v>0</v>
          </cell>
          <cell r="BC561">
            <v>0</v>
          </cell>
          <cell r="BD561">
            <v>0</v>
          </cell>
          <cell r="BE561">
            <v>0</v>
          </cell>
          <cell r="BF561">
            <v>0</v>
          </cell>
          <cell r="BG561">
            <v>0</v>
          </cell>
          <cell r="BH561">
            <v>0</v>
          </cell>
          <cell r="BI561">
            <v>0</v>
          </cell>
          <cell r="BK561">
            <v>0</v>
          </cell>
          <cell r="BL561">
            <v>0</v>
          </cell>
          <cell r="BM561">
            <v>0</v>
          </cell>
          <cell r="BN561">
            <v>13</v>
          </cell>
          <cell r="BO561">
            <v>0</v>
          </cell>
          <cell r="BP561">
            <v>0</v>
          </cell>
          <cell r="BQ561">
            <v>0</v>
          </cell>
          <cell r="BR561">
            <v>0</v>
          </cell>
          <cell r="BS561">
            <v>0</v>
          </cell>
          <cell r="BT561">
            <v>0</v>
          </cell>
          <cell r="BU561">
            <v>0</v>
          </cell>
          <cell r="BV561">
            <v>0</v>
          </cell>
          <cell r="BW561">
            <v>0</v>
          </cell>
          <cell r="BX561">
            <v>0</v>
          </cell>
          <cell r="BY561">
            <v>0</v>
          </cell>
          <cell r="BZ561">
            <v>0</v>
          </cell>
          <cell r="CA561">
            <v>0</v>
          </cell>
          <cell r="CB561">
            <v>0</v>
          </cell>
          <cell r="CC561">
            <v>0</v>
          </cell>
          <cell r="CD561">
            <v>0</v>
          </cell>
          <cell r="CE561">
            <v>0</v>
          </cell>
          <cell r="CF561">
            <v>0</v>
          </cell>
          <cell r="CG561">
            <v>0</v>
          </cell>
          <cell r="CH561">
            <v>0</v>
          </cell>
          <cell r="CI561">
            <v>0</v>
          </cell>
          <cell r="CJ561">
            <v>0</v>
          </cell>
          <cell r="CK561">
            <v>0</v>
          </cell>
          <cell r="CL561">
            <v>0</v>
          </cell>
          <cell r="CM561">
            <v>0</v>
          </cell>
          <cell r="CN561">
            <v>0</v>
          </cell>
          <cell r="CO561">
            <v>0</v>
          </cell>
          <cell r="CP561">
            <v>0</v>
          </cell>
          <cell r="CQ561">
            <v>0</v>
          </cell>
          <cell r="CR561">
            <v>0</v>
          </cell>
          <cell r="CS561">
            <v>0</v>
          </cell>
          <cell r="CT561">
            <v>0</v>
          </cell>
          <cell r="CU561">
            <v>0</v>
          </cell>
          <cell r="CV561">
            <v>0</v>
          </cell>
          <cell r="CW561">
            <v>0</v>
          </cell>
          <cell r="CX561">
            <v>0</v>
          </cell>
          <cell r="CY561">
            <v>0</v>
          </cell>
          <cell r="CZ561">
            <v>0</v>
          </cell>
          <cell r="DA561">
            <v>0</v>
          </cell>
          <cell r="DB561">
            <v>0</v>
          </cell>
          <cell r="DC561">
            <v>0</v>
          </cell>
          <cell r="DD561">
            <v>0</v>
          </cell>
          <cell r="DE561">
            <v>0</v>
          </cell>
          <cell r="DF561">
            <v>0</v>
          </cell>
          <cell r="DG561">
            <v>0</v>
          </cell>
          <cell r="DH561">
            <v>0</v>
          </cell>
          <cell r="DI561">
            <v>0</v>
          </cell>
          <cell r="DJ561">
            <v>0</v>
          </cell>
          <cell r="DK561">
            <v>0</v>
          </cell>
          <cell r="DL561">
            <v>0</v>
          </cell>
          <cell r="DM561">
            <v>0</v>
          </cell>
          <cell r="DN561">
            <v>0</v>
          </cell>
          <cell r="DO561">
            <v>0</v>
          </cell>
          <cell r="DP561">
            <v>0</v>
          </cell>
          <cell r="DQ561">
            <v>0</v>
          </cell>
          <cell r="DR561">
            <v>0</v>
          </cell>
          <cell r="DS561">
            <v>0</v>
          </cell>
          <cell r="DT561">
            <v>0</v>
          </cell>
          <cell r="DU561">
            <v>0</v>
          </cell>
          <cell r="DV561">
            <v>0</v>
          </cell>
          <cell r="DW561">
            <v>0</v>
          </cell>
          <cell r="DX561">
            <v>0</v>
          </cell>
          <cell r="DY561">
            <v>0</v>
          </cell>
          <cell r="DZ561">
            <v>0</v>
          </cell>
          <cell r="EA561">
            <v>0</v>
          </cell>
          <cell r="EB561">
            <v>0</v>
          </cell>
          <cell r="EC561">
            <v>0</v>
          </cell>
          <cell r="ED561">
            <v>0</v>
          </cell>
          <cell r="EE561">
            <v>0</v>
          </cell>
          <cell r="EF561">
            <v>0</v>
          </cell>
          <cell r="EG561">
            <v>0</v>
          </cell>
          <cell r="EH561">
            <v>0</v>
          </cell>
          <cell r="EI561">
            <v>0</v>
          </cell>
          <cell r="EJ561">
            <v>0</v>
          </cell>
        </row>
        <row r="562">
          <cell r="B562">
            <v>0</v>
          </cell>
          <cell r="C562">
            <v>0</v>
          </cell>
          <cell r="D562">
            <v>12</v>
          </cell>
          <cell r="E562">
            <v>0</v>
          </cell>
          <cell r="F562">
            <v>0</v>
          </cell>
          <cell r="G562">
            <v>0</v>
          </cell>
          <cell r="H562">
            <v>1.26</v>
          </cell>
          <cell r="I562">
            <v>0</v>
          </cell>
          <cell r="J562">
            <v>124</v>
          </cell>
          <cell r="K562">
            <v>0</v>
          </cell>
          <cell r="L562">
            <v>0</v>
          </cell>
          <cell r="M562">
            <v>0</v>
          </cell>
          <cell r="N562">
            <v>0</v>
          </cell>
          <cell r="O562">
            <v>67.7</v>
          </cell>
          <cell r="P562">
            <v>50.317</v>
          </cell>
          <cell r="Q562">
            <v>0</v>
          </cell>
          <cell r="R562">
            <v>0</v>
          </cell>
          <cell r="S562">
            <v>0</v>
          </cell>
          <cell r="T562">
            <v>0</v>
          </cell>
          <cell r="U562">
            <v>0</v>
          </cell>
          <cell r="V562">
            <v>488</v>
          </cell>
          <cell r="W562">
            <v>1395</v>
          </cell>
          <cell r="X562">
            <v>0</v>
          </cell>
          <cell r="Y562">
            <v>0</v>
          </cell>
          <cell r="Z562">
            <v>0</v>
          </cell>
          <cell r="AA562">
            <v>22.4</v>
          </cell>
          <cell r="AB562">
            <v>0</v>
          </cell>
          <cell r="AC562">
            <v>0</v>
          </cell>
          <cell r="AD562">
            <v>471</v>
          </cell>
          <cell r="AE562">
            <v>0</v>
          </cell>
          <cell r="AF562">
            <v>0</v>
          </cell>
          <cell r="AH562">
            <v>85.5</v>
          </cell>
          <cell r="AI562">
            <v>0</v>
          </cell>
          <cell r="AJ562">
            <v>0</v>
          </cell>
          <cell r="AK562">
            <v>0</v>
          </cell>
          <cell r="AL562">
            <v>0</v>
          </cell>
          <cell r="AM562">
            <v>4757</v>
          </cell>
          <cell r="AN562">
            <v>0</v>
          </cell>
          <cell r="AO562">
            <v>0</v>
          </cell>
          <cell r="AP562">
            <v>0</v>
          </cell>
          <cell r="AQ562">
            <v>0</v>
          </cell>
          <cell r="AR562">
            <v>0</v>
          </cell>
          <cell r="AS562">
            <v>0</v>
          </cell>
          <cell r="AT562">
            <v>0</v>
          </cell>
          <cell r="AU562">
            <v>0</v>
          </cell>
          <cell r="AV562">
            <v>0</v>
          </cell>
          <cell r="AW562">
            <v>0</v>
          </cell>
          <cell r="AX562">
            <v>0</v>
          </cell>
          <cell r="AY562">
            <v>0</v>
          </cell>
          <cell r="AZ562">
            <v>0</v>
          </cell>
          <cell r="BA562">
            <v>0</v>
          </cell>
          <cell r="BB562">
            <v>0</v>
          </cell>
          <cell r="BC562">
            <v>0</v>
          </cell>
          <cell r="BD562">
            <v>0</v>
          </cell>
          <cell r="BE562">
            <v>0</v>
          </cell>
          <cell r="BF562">
            <v>0</v>
          </cell>
          <cell r="BG562">
            <v>0</v>
          </cell>
          <cell r="BH562">
            <v>0</v>
          </cell>
          <cell r="BI562">
            <v>1.6405984692081099</v>
          </cell>
          <cell r="BK562">
            <v>0</v>
          </cell>
          <cell r="BL562">
            <v>0</v>
          </cell>
          <cell r="BM562">
            <v>2</v>
          </cell>
          <cell r="BN562">
            <v>21</v>
          </cell>
          <cell r="BO562">
            <v>20.782697471999999</v>
          </cell>
          <cell r="BP562">
            <v>0</v>
          </cell>
          <cell r="BQ562">
            <v>0</v>
          </cell>
          <cell r="BR562">
            <v>0</v>
          </cell>
          <cell r="BS562">
            <v>1.2</v>
          </cell>
          <cell r="BT562">
            <v>0</v>
          </cell>
          <cell r="BU562">
            <v>13.2</v>
          </cell>
          <cell r="BV562">
            <v>0</v>
          </cell>
          <cell r="BW562">
            <v>0</v>
          </cell>
          <cell r="BX562">
            <v>0</v>
          </cell>
          <cell r="BY562">
            <v>0</v>
          </cell>
          <cell r="BZ562">
            <v>0</v>
          </cell>
          <cell r="CA562">
            <v>0</v>
          </cell>
          <cell r="CB562">
            <v>0</v>
          </cell>
          <cell r="CC562">
            <v>4.3</v>
          </cell>
          <cell r="CD562">
            <v>132</v>
          </cell>
          <cell r="CE562">
            <v>0</v>
          </cell>
          <cell r="CF562">
            <v>0</v>
          </cell>
          <cell r="CG562">
            <v>56</v>
          </cell>
          <cell r="CH562">
            <v>0</v>
          </cell>
          <cell r="CI562">
            <v>0</v>
          </cell>
          <cell r="CJ562">
            <v>0</v>
          </cell>
          <cell r="CK562">
            <v>0</v>
          </cell>
          <cell r="CL562">
            <v>4.2</v>
          </cell>
          <cell r="CM562">
            <v>1</v>
          </cell>
          <cell r="CN562">
            <v>0</v>
          </cell>
          <cell r="CO562">
            <v>0</v>
          </cell>
          <cell r="CP562">
            <v>3</v>
          </cell>
          <cell r="CQ562">
            <v>44.165999999999997</v>
          </cell>
          <cell r="CR562">
            <v>0</v>
          </cell>
          <cell r="CS562">
            <v>792.81399999999996</v>
          </cell>
          <cell r="CT562">
            <v>209.63800000000001</v>
          </cell>
          <cell r="CU562">
            <v>73.974999999999994</v>
          </cell>
          <cell r="CV562">
            <v>46.844999999999999</v>
          </cell>
          <cell r="CW562">
            <v>9</v>
          </cell>
          <cell r="CX562">
            <v>361.36799999999999</v>
          </cell>
          <cell r="CY562">
            <v>0</v>
          </cell>
          <cell r="CZ562">
            <v>524.48699999999997</v>
          </cell>
          <cell r="DA562">
            <v>0</v>
          </cell>
          <cell r="DB562">
            <v>88.224000000000004</v>
          </cell>
          <cell r="DC562">
            <v>57.113</v>
          </cell>
          <cell r="DD562">
            <v>23.773</v>
          </cell>
          <cell r="DE562">
            <v>98.460999999999999</v>
          </cell>
          <cell r="DF562">
            <v>378.74700000000001</v>
          </cell>
          <cell r="DG562">
            <v>704.70399999999995</v>
          </cell>
          <cell r="DH562">
            <v>0</v>
          </cell>
          <cell r="DI562">
            <v>0</v>
          </cell>
          <cell r="DJ562">
            <v>44.329000000000001</v>
          </cell>
          <cell r="DK562">
            <v>0</v>
          </cell>
          <cell r="DL562">
            <v>0</v>
          </cell>
          <cell r="DM562">
            <v>455.34800000000001</v>
          </cell>
          <cell r="DN562">
            <v>719.98199999999997</v>
          </cell>
          <cell r="DO562">
            <v>75.650999999999996</v>
          </cell>
          <cell r="DP562">
            <v>26.384</v>
          </cell>
          <cell r="DQ562">
            <v>24.632999999999999</v>
          </cell>
          <cell r="DR562">
            <v>1464.462</v>
          </cell>
          <cell r="DS562">
            <v>0</v>
          </cell>
          <cell r="DT562">
            <v>570.76400000000001</v>
          </cell>
          <cell r="DU562">
            <v>0</v>
          </cell>
          <cell r="DV562">
            <v>0</v>
          </cell>
          <cell r="DW562">
            <v>0</v>
          </cell>
          <cell r="DX562">
            <v>0</v>
          </cell>
          <cell r="DY562">
            <v>0</v>
          </cell>
          <cell r="DZ562">
            <v>0</v>
          </cell>
          <cell r="EA562">
            <v>0</v>
          </cell>
          <cell r="EB562">
            <v>0</v>
          </cell>
          <cell r="EC562">
            <v>0</v>
          </cell>
          <cell r="ED562">
            <v>0</v>
          </cell>
          <cell r="EE562">
            <v>0</v>
          </cell>
          <cell r="EF562">
            <v>0</v>
          </cell>
          <cell r="EG562">
            <v>0</v>
          </cell>
          <cell r="EH562">
            <v>0</v>
          </cell>
          <cell r="EI562">
            <v>58.3</v>
          </cell>
          <cell r="EJ562">
            <v>0</v>
          </cell>
        </row>
        <row r="563">
          <cell r="B563">
            <v>0</v>
          </cell>
          <cell r="C563">
            <v>0</v>
          </cell>
          <cell r="D563">
            <v>2</v>
          </cell>
          <cell r="E563">
            <v>0</v>
          </cell>
          <cell r="F563">
            <v>0</v>
          </cell>
          <cell r="G563">
            <v>0</v>
          </cell>
          <cell r="H563">
            <v>1.26</v>
          </cell>
          <cell r="I563">
            <v>0</v>
          </cell>
          <cell r="J563">
            <v>124</v>
          </cell>
          <cell r="K563">
            <v>0</v>
          </cell>
          <cell r="L563">
            <v>0</v>
          </cell>
          <cell r="M563">
            <v>0</v>
          </cell>
          <cell r="N563">
            <v>0</v>
          </cell>
          <cell r="O563">
            <v>67.7</v>
          </cell>
          <cell r="P563">
            <v>48.87</v>
          </cell>
          <cell r="Q563">
            <v>0</v>
          </cell>
          <cell r="R563">
            <v>0</v>
          </cell>
          <cell r="S563">
            <v>0</v>
          </cell>
          <cell r="T563">
            <v>0</v>
          </cell>
          <cell r="U563">
            <v>0</v>
          </cell>
          <cell r="V563">
            <v>0</v>
          </cell>
          <cell r="W563">
            <v>0</v>
          </cell>
          <cell r="X563">
            <v>0</v>
          </cell>
          <cell r="Y563">
            <v>0</v>
          </cell>
          <cell r="Z563">
            <v>0</v>
          </cell>
          <cell r="AA563">
            <v>33.799999999999997</v>
          </cell>
          <cell r="AB563">
            <v>0</v>
          </cell>
          <cell r="AC563">
            <v>0</v>
          </cell>
          <cell r="AD563">
            <v>495</v>
          </cell>
          <cell r="AE563">
            <v>0</v>
          </cell>
          <cell r="AF563">
            <v>0</v>
          </cell>
          <cell r="AG563">
            <v>19.600000000000001</v>
          </cell>
          <cell r="AH563">
            <v>373</v>
          </cell>
          <cell r="AI563">
            <v>0</v>
          </cell>
          <cell r="AJ563">
            <v>0</v>
          </cell>
          <cell r="AM563">
            <v>0</v>
          </cell>
          <cell r="AN563">
            <v>0</v>
          </cell>
          <cell r="AO563">
            <v>165.7</v>
          </cell>
          <cell r="AV563">
            <v>0</v>
          </cell>
          <cell r="AW563">
            <v>0</v>
          </cell>
          <cell r="AX563">
            <v>0</v>
          </cell>
          <cell r="AY563">
            <v>0</v>
          </cell>
          <cell r="AZ563">
            <v>0</v>
          </cell>
          <cell r="BA563">
            <v>0</v>
          </cell>
          <cell r="BB563">
            <v>0</v>
          </cell>
          <cell r="BC563">
            <v>0</v>
          </cell>
          <cell r="BD563">
            <v>0</v>
          </cell>
          <cell r="BE563">
            <v>0</v>
          </cell>
          <cell r="BF563">
            <v>0</v>
          </cell>
          <cell r="BG563">
            <v>0</v>
          </cell>
          <cell r="BH563">
            <v>0</v>
          </cell>
          <cell r="BI563">
            <v>3.4074067744221499</v>
          </cell>
          <cell r="BK563">
            <v>0</v>
          </cell>
          <cell r="BL563">
            <v>0</v>
          </cell>
          <cell r="BM563">
            <v>2</v>
          </cell>
          <cell r="BN563">
            <v>276.8</v>
          </cell>
          <cell r="BO563">
            <v>20.782697471999999</v>
          </cell>
          <cell r="BP563">
            <v>0</v>
          </cell>
          <cell r="BQ563">
            <v>0</v>
          </cell>
          <cell r="BR563">
            <v>0</v>
          </cell>
          <cell r="BS563">
            <v>0.99302291666666698</v>
          </cell>
          <cell r="BT563">
            <v>0.5</v>
          </cell>
          <cell r="BU563">
            <v>12.99</v>
          </cell>
          <cell r="BV563">
            <v>0</v>
          </cell>
          <cell r="BW563">
            <v>0</v>
          </cell>
          <cell r="BX563">
            <v>0</v>
          </cell>
          <cell r="BY563">
            <v>0</v>
          </cell>
          <cell r="BZ563">
            <v>0</v>
          </cell>
          <cell r="CA563">
            <v>0</v>
          </cell>
          <cell r="CB563">
            <v>0</v>
          </cell>
          <cell r="CC563">
            <v>13</v>
          </cell>
          <cell r="CD563">
            <v>0</v>
          </cell>
          <cell r="CE563">
            <v>0</v>
          </cell>
          <cell r="CF563">
            <v>0</v>
          </cell>
          <cell r="CG563">
            <v>56</v>
          </cell>
          <cell r="CH563">
            <v>0</v>
          </cell>
          <cell r="CI563">
            <v>0</v>
          </cell>
          <cell r="CJ563">
            <v>0</v>
          </cell>
          <cell r="CK563">
            <v>0</v>
          </cell>
          <cell r="CL563">
            <v>1.2</v>
          </cell>
          <cell r="CM563">
            <v>1</v>
          </cell>
          <cell r="CN563">
            <v>0</v>
          </cell>
          <cell r="CO563">
            <v>0</v>
          </cell>
          <cell r="CP563">
            <v>5.0999999999999996</v>
          </cell>
          <cell r="CQ563">
            <v>31.352</v>
          </cell>
          <cell r="CR563">
            <v>0</v>
          </cell>
          <cell r="CS563">
            <v>792.81399999999996</v>
          </cell>
          <cell r="CT563">
            <v>209.63800000000001</v>
          </cell>
          <cell r="CU563">
            <v>87.301000000000002</v>
          </cell>
          <cell r="CV563">
            <v>46.8</v>
          </cell>
          <cell r="CW563">
            <v>9</v>
          </cell>
          <cell r="CX563">
            <v>378.28500000000003</v>
          </cell>
          <cell r="CY563">
            <v>0</v>
          </cell>
          <cell r="CZ563">
            <v>568.96199999999999</v>
          </cell>
          <cell r="DA563">
            <v>0</v>
          </cell>
          <cell r="DB563">
            <v>93.471000000000004</v>
          </cell>
          <cell r="DC563">
            <v>61.866</v>
          </cell>
          <cell r="DD563">
            <v>73.528999999999996</v>
          </cell>
          <cell r="DE563">
            <v>95.356999999999999</v>
          </cell>
          <cell r="DF563">
            <v>378.82100000000003</v>
          </cell>
          <cell r="DG563">
            <v>717.03300000000002</v>
          </cell>
          <cell r="DH563">
            <v>0</v>
          </cell>
          <cell r="DI563">
            <v>0</v>
          </cell>
          <cell r="DJ563">
            <v>44.469000000000001</v>
          </cell>
          <cell r="DK563">
            <v>0</v>
          </cell>
          <cell r="DL563">
            <v>0</v>
          </cell>
          <cell r="DM563">
            <v>455.34800000000001</v>
          </cell>
          <cell r="DN563">
            <v>719.98199999999997</v>
          </cell>
          <cell r="DO563">
            <v>75.650999999999996</v>
          </cell>
          <cell r="DP563">
            <v>27.754000000000001</v>
          </cell>
          <cell r="DQ563">
            <v>24.632999999999999</v>
          </cell>
          <cell r="DR563">
            <v>1586.5060000000001</v>
          </cell>
          <cell r="DS563">
            <v>0</v>
          </cell>
          <cell r="DT563">
            <v>570.76400000000001</v>
          </cell>
          <cell r="DU563">
            <v>0</v>
          </cell>
          <cell r="DV563">
            <v>0</v>
          </cell>
          <cell r="DW563">
            <v>0</v>
          </cell>
          <cell r="DX563">
            <v>0</v>
          </cell>
          <cell r="DY563">
            <v>0</v>
          </cell>
          <cell r="DZ563">
            <v>0</v>
          </cell>
          <cell r="EA563">
            <v>0</v>
          </cell>
          <cell r="EB563">
            <v>52.6476691005982</v>
          </cell>
          <cell r="EC563">
            <v>0</v>
          </cell>
          <cell r="ED563">
            <v>0</v>
          </cell>
          <cell r="EE563">
            <v>0</v>
          </cell>
          <cell r="EF563">
            <v>0</v>
          </cell>
          <cell r="EG563">
            <v>0</v>
          </cell>
          <cell r="EH563">
            <v>0</v>
          </cell>
          <cell r="EI563">
            <v>58.3</v>
          </cell>
          <cell r="EJ563">
            <v>0</v>
          </cell>
        </row>
        <row r="564">
          <cell r="B564">
            <v>0</v>
          </cell>
          <cell r="C564">
            <v>0</v>
          </cell>
          <cell r="D564">
            <v>0</v>
          </cell>
          <cell r="E564">
            <v>0</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227</v>
          </cell>
          <cell r="W564">
            <v>1395</v>
          </cell>
          <cell r="X564">
            <v>0</v>
          </cell>
          <cell r="Y564">
            <v>0</v>
          </cell>
          <cell r="Z564">
            <v>0</v>
          </cell>
          <cell r="AA564">
            <v>0</v>
          </cell>
          <cell r="AB564">
            <v>0</v>
          </cell>
          <cell r="AC564">
            <v>0</v>
          </cell>
          <cell r="AD564">
            <v>0</v>
          </cell>
          <cell r="AE564">
            <v>0</v>
          </cell>
          <cell r="AF564">
            <v>0</v>
          </cell>
          <cell r="AI564">
            <v>0</v>
          </cell>
          <cell r="AJ564">
            <v>0</v>
          </cell>
          <cell r="AM564">
            <v>4757</v>
          </cell>
          <cell r="AN564">
            <v>0</v>
          </cell>
          <cell r="AO564">
            <v>0</v>
          </cell>
          <cell r="AV564">
            <v>0</v>
          </cell>
          <cell r="AW564">
            <v>0</v>
          </cell>
          <cell r="AX564">
            <v>0</v>
          </cell>
          <cell r="AY564">
            <v>0</v>
          </cell>
          <cell r="AZ564">
            <v>0</v>
          </cell>
          <cell r="BA564">
            <v>0</v>
          </cell>
          <cell r="BB564">
            <v>0</v>
          </cell>
          <cell r="BC564">
            <v>0</v>
          </cell>
          <cell r="BD564">
            <v>0</v>
          </cell>
          <cell r="BE564">
            <v>0</v>
          </cell>
          <cell r="BF564">
            <v>0</v>
          </cell>
          <cell r="BG564">
            <v>0</v>
          </cell>
          <cell r="BH564">
            <v>0</v>
          </cell>
          <cell r="BI564">
            <v>0</v>
          </cell>
          <cell r="BK564">
            <v>0</v>
          </cell>
          <cell r="BL564">
            <v>0</v>
          </cell>
          <cell r="BM564">
            <v>0</v>
          </cell>
          <cell r="BN564">
            <v>0</v>
          </cell>
          <cell r="BO564">
            <v>0</v>
          </cell>
          <cell r="BP564">
            <v>0</v>
          </cell>
          <cell r="BQ564">
            <v>66.159000000000006</v>
          </cell>
          <cell r="BR564">
            <v>0</v>
          </cell>
          <cell r="BS564">
            <v>0</v>
          </cell>
          <cell r="BT564">
            <v>0</v>
          </cell>
          <cell r="BU564">
            <v>0</v>
          </cell>
          <cell r="BV564">
            <v>0</v>
          </cell>
          <cell r="BW564">
            <v>0</v>
          </cell>
          <cell r="BX564">
            <v>0</v>
          </cell>
          <cell r="BY564">
            <v>0</v>
          </cell>
          <cell r="BZ564">
            <v>0</v>
          </cell>
          <cell r="CA564">
            <v>0</v>
          </cell>
          <cell r="CB564">
            <v>0</v>
          </cell>
          <cell r="CC564">
            <v>0</v>
          </cell>
          <cell r="CD564">
            <v>132</v>
          </cell>
          <cell r="CE564">
            <v>0</v>
          </cell>
          <cell r="CF564">
            <v>0</v>
          </cell>
          <cell r="CG564">
            <v>0</v>
          </cell>
          <cell r="CH564">
            <v>0</v>
          </cell>
          <cell r="CI564">
            <v>0</v>
          </cell>
          <cell r="CJ564">
            <v>0</v>
          </cell>
          <cell r="CK564">
            <v>0</v>
          </cell>
          <cell r="CL564">
            <v>3</v>
          </cell>
          <cell r="CM564">
            <v>0</v>
          </cell>
          <cell r="CN564">
            <v>0</v>
          </cell>
          <cell r="CO564">
            <v>0</v>
          </cell>
          <cell r="CP564">
            <v>0</v>
          </cell>
          <cell r="CQ564">
            <v>0</v>
          </cell>
          <cell r="CR564">
            <v>0</v>
          </cell>
          <cell r="CS564">
            <v>0</v>
          </cell>
          <cell r="CT564">
            <v>0</v>
          </cell>
          <cell r="CU564">
            <v>0</v>
          </cell>
          <cell r="CV564">
            <v>0</v>
          </cell>
          <cell r="CW564">
            <v>0</v>
          </cell>
          <cell r="CX564">
            <v>0</v>
          </cell>
          <cell r="CY564">
            <v>0</v>
          </cell>
          <cell r="CZ564">
            <v>0</v>
          </cell>
          <cell r="DA564">
            <v>0</v>
          </cell>
          <cell r="DB564">
            <v>0</v>
          </cell>
          <cell r="DC564">
            <v>0</v>
          </cell>
          <cell r="DD564">
            <v>0</v>
          </cell>
          <cell r="DE564">
            <v>0</v>
          </cell>
          <cell r="DF564">
            <v>0</v>
          </cell>
          <cell r="DG564">
            <v>0</v>
          </cell>
          <cell r="DH564">
            <v>0</v>
          </cell>
          <cell r="DI564">
            <v>0</v>
          </cell>
          <cell r="DJ564">
            <v>0</v>
          </cell>
          <cell r="DK564">
            <v>0</v>
          </cell>
          <cell r="DL564">
            <v>0</v>
          </cell>
          <cell r="DM564">
            <v>0</v>
          </cell>
          <cell r="DN564">
            <v>0</v>
          </cell>
          <cell r="DO564">
            <v>0</v>
          </cell>
          <cell r="DP564">
            <v>0</v>
          </cell>
          <cell r="DQ564">
            <v>0</v>
          </cell>
          <cell r="DR564">
            <v>0</v>
          </cell>
          <cell r="DS564">
            <v>0</v>
          </cell>
          <cell r="DT564">
            <v>0</v>
          </cell>
          <cell r="DU564">
            <v>0</v>
          </cell>
          <cell r="DV564">
            <v>0</v>
          </cell>
          <cell r="DW564">
            <v>0</v>
          </cell>
          <cell r="DX564">
            <v>0</v>
          </cell>
          <cell r="DY564">
            <v>0</v>
          </cell>
          <cell r="DZ564">
            <v>8.1999999999999993</v>
          </cell>
          <cell r="EA564">
            <v>0</v>
          </cell>
          <cell r="EB564">
            <v>0</v>
          </cell>
          <cell r="EC564">
            <v>0</v>
          </cell>
          <cell r="ED564">
            <v>0</v>
          </cell>
          <cell r="EE564">
            <v>0</v>
          </cell>
          <cell r="EF564">
            <v>0</v>
          </cell>
          <cell r="EG564">
            <v>0</v>
          </cell>
          <cell r="EH564">
            <v>0</v>
          </cell>
          <cell r="EI564">
            <v>0</v>
          </cell>
          <cell r="EJ564">
            <v>0</v>
          </cell>
        </row>
        <row r="565">
          <cell r="B565">
            <v>0</v>
          </cell>
          <cell r="C565">
            <v>0</v>
          </cell>
          <cell r="D565">
            <v>7</v>
          </cell>
          <cell r="E565">
            <v>0</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0</v>
          </cell>
          <cell r="Z565">
            <v>0</v>
          </cell>
          <cell r="AA565">
            <v>0</v>
          </cell>
          <cell r="AB565">
            <v>0</v>
          </cell>
          <cell r="AC565">
            <v>0</v>
          </cell>
          <cell r="AD565">
            <v>0</v>
          </cell>
          <cell r="AE565">
            <v>0</v>
          </cell>
          <cell r="AF565">
            <v>0</v>
          </cell>
          <cell r="AI565">
            <v>0</v>
          </cell>
          <cell r="AJ565">
            <v>0</v>
          </cell>
          <cell r="AM565">
            <v>0</v>
          </cell>
          <cell r="AN565">
            <v>0</v>
          </cell>
          <cell r="AO565">
            <v>0</v>
          </cell>
          <cell r="AV565">
            <v>0</v>
          </cell>
          <cell r="AW565">
            <v>0</v>
          </cell>
          <cell r="AX565">
            <v>0</v>
          </cell>
          <cell r="AY565">
            <v>0</v>
          </cell>
          <cell r="AZ565">
            <v>0</v>
          </cell>
          <cell r="BA565">
            <v>0</v>
          </cell>
          <cell r="BB565">
            <v>0</v>
          </cell>
          <cell r="BC565">
            <v>0</v>
          </cell>
          <cell r="BD565">
            <v>0</v>
          </cell>
          <cell r="BE565">
            <v>0</v>
          </cell>
          <cell r="BF565">
            <v>0</v>
          </cell>
          <cell r="BG565">
            <v>0</v>
          </cell>
          <cell r="BH565">
            <v>0</v>
          </cell>
          <cell r="BI565">
            <v>0</v>
          </cell>
          <cell r="BK565">
            <v>0</v>
          </cell>
          <cell r="BL565">
            <v>0</v>
          </cell>
          <cell r="BM565">
            <v>0</v>
          </cell>
          <cell r="BN565">
            <v>15</v>
          </cell>
          <cell r="BO565">
            <v>0</v>
          </cell>
          <cell r="BP565">
            <v>0</v>
          </cell>
          <cell r="BQ565">
            <v>0</v>
          </cell>
          <cell r="BR565">
            <v>0</v>
          </cell>
          <cell r="BS565">
            <v>0</v>
          </cell>
          <cell r="BT565">
            <v>0</v>
          </cell>
          <cell r="BU565">
            <v>0</v>
          </cell>
          <cell r="BV565">
            <v>0</v>
          </cell>
          <cell r="BW565">
            <v>0</v>
          </cell>
          <cell r="BX565">
            <v>0</v>
          </cell>
          <cell r="BY565">
            <v>0</v>
          </cell>
          <cell r="BZ565">
            <v>0</v>
          </cell>
          <cell r="CA565">
            <v>0</v>
          </cell>
          <cell r="CB565">
            <v>0</v>
          </cell>
          <cell r="CC565">
            <v>0</v>
          </cell>
          <cell r="CD565">
            <v>0</v>
          </cell>
          <cell r="CE565">
            <v>0</v>
          </cell>
          <cell r="CF565">
            <v>0</v>
          </cell>
          <cell r="CG565">
            <v>0</v>
          </cell>
          <cell r="CH565">
            <v>0</v>
          </cell>
          <cell r="CI565">
            <v>0</v>
          </cell>
          <cell r="CJ565">
            <v>0</v>
          </cell>
          <cell r="CK565">
            <v>0</v>
          </cell>
          <cell r="CL565">
            <v>0</v>
          </cell>
          <cell r="CM565">
            <v>0</v>
          </cell>
          <cell r="CN565">
            <v>0</v>
          </cell>
          <cell r="CO565">
            <v>0</v>
          </cell>
          <cell r="CP565">
            <v>0</v>
          </cell>
          <cell r="CQ565">
            <v>0</v>
          </cell>
          <cell r="CR565">
            <v>0</v>
          </cell>
          <cell r="CS565">
            <v>0</v>
          </cell>
          <cell r="CT565">
            <v>0</v>
          </cell>
          <cell r="CU565">
            <v>0</v>
          </cell>
          <cell r="CV565">
            <v>0</v>
          </cell>
          <cell r="CW565">
            <v>0</v>
          </cell>
          <cell r="CX565">
            <v>0</v>
          </cell>
          <cell r="CY565">
            <v>0</v>
          </cell>
          <cell r="CZ565">
            <v>0</v>
          </cell>
          <cell r="DA565">
            <v>0</v>
          </cell>
          <cell r="DB565">
            <v>0</v>
          </cell>
          <cell r="DC565">
            <v>0</v>
          </cell>
          <cell r="DD565">
            <v>0</v>
          </cell>
          <cell r="DE565">
            <v>0</v>
          </cell>
          <cell r="DF565">
            <v>0</v>
          </cell>
          <cell r="DG565">
            <v>0</v>
          </cell>
          <cell r="DH565">
            <v>0</v>
          </cell>
          <cell r="DI565">
            <v>0</v>
          </cell>
          <cell r="DJ565">
            <v>0</v>
          </cell>
          <cell r="DK565">
            <v>0</v>
          </cell>
          <cell r="DL565">
            <v>0</v>
          </cell>
          <cell r="DM565">
            <v>0</v>
          </cell>
          <cell r="DN565">
            <v>0</v>
          </cell>
          <cell r="DO565">
            <v>0</v>
          </cell>
          <cell r="DP565">
            <v>0</v>
          </cell>
          <cell r="DQ565">
            <v>0</v>
          </cell>
          <cell r="DR565">
            <v>0</v>
          </cell>
          <cell r="DS565">
            <v>0</v>
          </cell>
          <cell r="DT565">
            <v>0</v>
          </cell>
          <cell r="DU565">
            <v>0</v>
          </cell>
          <cell r="DV565">
            <v>0</v>
          </cell>
          <cell r="DW565">
            <v>0</v>
          </cell>
          <cell r="DX565">
            <v>0</v>
          </cell>
          <cell r="DY565">
            <v>0</v>
          </cell>
          <cell r="DZ565">
            <v>0</v>
          </cell>
          <cell r="EA565">
            <v>0</v>
          </cell>
          <cell r="EB565">
            <v>0</v>
          </cell>
          <cell r="EC565">
            <v>0</v>
          </cell>
          <cell r="ED565">
            <v>0</v>
          </cell>
          <cell r="EE565">
            <v>0</v>
          </cell>
          <cell r="EF565">
            <v>0</v>
          </cell>
          <cell r="EG565">
            <v>0</v>
          </cell>
          <cell r="EH565">
            <v>0</v>
          </cell>
          <cell r="EI565">
            <v>0</v>
          </cell>
          <cell r="EJ565">
            <v>0</v>
          </cell>
        </row>
        <row r="566">
          <cell r="B566">
            <v>0</v>
          </cell>
          <cell r="C566">
            <v>0</v>
          </cell>
          <cell r="D566">
            <v>9</v>
          </cell>
          <cell r="E566">
            <v>0</v>
          </cell>
          <cell r="F566">
            <v>0</v>
          </cell>
          <cell r="G566">
            <v>0</v>
          </cell>
          <cell r="H566">
            <v>1.26</v>
          </cell>
          <cell r="I566">
            <v>0</v>
          </cell>
          <cell r="J566">
            <v>124</v>
          </cell>
          <cell r="K566">
            <v>0</v>
          </cell>
          <cell r="L566">
            <v>0</v>
          </cell>
          <cell r="M566">
            <v>0</v>
          </cell>
          <cell r="N566">
            <v>0</v>
          </cell>
          <cell r="O566">
            <v>67.7</v>
          </cell>
          <cell r="P566">
            <v>48.87</v>
          </cell>
          <cell r="Q566">
            <v>0</v>
          </cell>
          <cell r="R566">
            <v>0</v>
          </cell>
          <cell r="S566">
            <v>0</v>
          </cell>
          <cell r="T566">
            <v>0</v>
          </cell>
          <cell r="U566">
            <v>0</v>
          </cell>
          <cell r="V566">
            <v>227</v>
          </cell>
          <cell r="W566">
            <v>1395</v>
          </cell>
          <cell r="X566">
            <v>0</v>
          </cell>
          <cell r="Y566">
            <v>0</v>
          </cell>
          <cell r="Z566">
            <v>0</v>
          </cell>
          <cell r="AA566">
            <v>33.799999999999997</v>
          </cell>
          <cell r="AB566">
            <v>0</v>
          </cell>
          <cell r="AC566">
            <v>0</v>
          </cell>
          <cell r="AD566">
            <v>495</v>
          </cell>
          <cell r="AE566">
            <v>0</v>
          </cell>
          <cell r="AF566">
            <v>0</v>
          </cell>
          <cell r="AH566">
            <v>373</v>
          </cell>
          <cell r="AI566">
            <v>0</v>
          </cell>
          <cell r="AJ566">
            <v>0</v>
          </cell>
          <cell r="AK566">
            <v>0</v>
          </cell>
          <cell r="AL566">
            <v>0</v>
          </cell>
          <cell r="AM566">
            <v>4757</v>
          </cell>
          <cell r="AN566">
            <v>0</v>
          </cell>
          <cell r="AO566">
            <v>165.7</v>
          </cell>
          <cell r="AP566">
            <v>0</v>
          </cell>
          <cell r="AQ566">
            <v>0</v>
          </cell>
          <cell r="AR566">
            <v>0</v>
          </cell>
          <cell r="AS566">
            <v>0</v>
          </cell>
          <cell r="AT566">
            <v>0</v>
          </cell>
          <cell r="AU566">
            <v>0</v>
          </cell>
          <cell r="AV566">
            <v>0</v>
          </cell>
          <cell r="AW566">
            <v>0</v>
          </cell>
          <cell r="AX566">
            <v>0</v>
          </cell>
          <cell r="AY566">
            <v>0</v>
          </cell>
          <cell r="AZ566">
            <v>0</v>
          </cell>
          <cell r="BA566">
            <v>0</v>
          </cell>
          <cell r="BB566">
            <v>0</v>
          </cell>
          <cell r="BC566">
            <v>0</v>
          </cell>
          <cell r="BD566">
            <v>0</v>
          </cell>
          <cell r="BE566">
            <v>0</v>
          </cell>
          <cell r="BF566">
            <v>0</v>
          </cell>
          <cell r="BG566">
            <v>0</v>
          </cell>
          <cell r="BH566">
            <v>0</v>
          </cell>
          <cell r="BI566">
            <v>3.4074067744221499</v>
          </cell>
          <cell r="BK566">
            <v>0</v>
          </cell>
          <cell r="BL566">
            <v>0</v>
          </cell>
          <cell r="BM566">
            <v>2</v>
          </cell>
          <cell r="BN566">
            <v>291.8</v>
          </cell>
          <cell r="BO566">
            <v>20.782697471999999</v>
          </cell>
          <cell r="BP566">
            <v>0</v>
          </cell>
          <cell r="BQ566">
            <v>66.159000000000006</v>
          </cell>
          <cell r="BR566">
            <v>0</v>
          </cell>
          <cell r="BS566">
            <v>0.99302291666666698</v>
          </cell>
          <cell r="BT566">
            <v>0.5</v>
          </cell>
          <cell r="BU566">
            <v>12.99</v>
          </cell>
          <cell r="BV566">
            <v>0</v>
          </cell>
          <cell r="BW566">
            <v>0</v>
          </cell>
          <cell r="BX566">
            <v>0</v>
          </cell>
          <cell r="BY566">
            <v>0</v>
          </cell>
          <cell r="BZ566">
            <v>0</v>
          </cell>
          <cell r="CA566">
            <v>0</v>
          </cell>
          <cell r="CB566">
            <v>0</v>
          </cell>
          <cell r="CC566">
            <v>13</v>
          </cell>
          <cell r="CD566">
            <v>132</v>
          </cell>
          <cell r="CE566">
            <v>0</v>
          </cell>
          <cell r="CF566">
            <v>0</v>
          </cell>
          <cell r="CG566">
            <v>56</v>
          </cell>
          <cell r="CH566">
            <v>0</v>
          </cell>
          <cell r="CI566">
            <v>0</v>
          </cell>
          <cell r="CJ566">
            <v>0</v>
          </cell>
          <cell r="CK566">
            <v>0</v>
          </cell>
          <cell r="CL566">
            <v>4.2</v>
          </cell>
          <cell r="CM566">
            <v>1</v>
          </cell>
          <cell r="CN566">
            <v>0</v>
          </cell>
          <cell r="CO566">
            <v>0</v>
          </cell>
          <cell r="CP566">
            <v>5.0999999999999996</v>
          </cell>
          <cell r="CQ566">
            <v>31.352</v>
          </cell>
          <cell r="CR566">
            <v>0</v>
          </cell>
          <cell r="CS566">
            <v>792.81399999999996</v>
          </cell>
          <cell r="CT566">
            <v>209.63800000000001</v>
          </cell>
          <cell r="CU566">
            <v>87.301000000000002</v>
          </cell>
          <cell r="CV566">
            <v>46.8</v>
          </cell>
          <cell r="CW566">
            <v>9</v>
          </cell>
          <cell r="CX566">
            <v>378.28500000000003</v>
          </cell>
          <cell r="CY566">
            <v>0</v>
          </cell>
          <cell r="CZ566">
            <v>568.96199999999999</v>
          </cell>
          <cell r="DA566">
            <v>0</v>
          </cell>
          <cell r="DB566">
            <v>93.471000000000004</v>
          </cell>
          <cell r="DC566">
            <v>61.866</v>
          </cell>
          <cell r="DD566">
            <v>73.528999999999996</v>
          </cell>
          <cell r="DE566">
            <v>95.356999999999999</v>
          </cell>
          <cell r="DF566">
            <v>378.82100000000003</v>
          </cell>
          <cell r="DG566">
            <v>717.03300000000002</v>
          </cell>
          <cell r="DH566">
            <v>0</v>
          </cell>
          <cell r="DI566">
            <v>0</v>
          </cell>
          <cell r="DJ566">
            <v>44.469000000000001</v>
          </cell>
          <cell r="DK566">
            <v>0</v>
          </cell>
          <cell r="DL566">
            <v>0</v>
          </cell>
          <cell r="DM566">
            <v>455.34800000000001</v>
          </cell>
          <cell r="DN566">
            <v>719.98199999999997</v>
          </cell>
          <cell r="DO566">
            <v>75.650999999999996</v>
          </cell>
          <cell r="DP566">
            <v>27.754000000000001</v>
          </cell>
          <cell r="DQ566">
            <v>24.632999999999999</v>
          </cell>
          <cell r="DR566">
            <v>1586.5060000000001</v>
          </cell>
          <cell r="DS566">
            <v>0</v>
          </cell>
          <cell r="DT566">
            <v>570.76400000000001</v>
          </cell>
          <cell r="DU566">
            <v>0</v>
          </cell>
          <cell r="DV566">
            <v>0</v>
          </cell>
          <cell r="DW566">
            <v>0</v>
          </cell>
          <cell r="DX566">
            <v>0</v>
          </cell>
          <cell r="DY566">
            <v>0</v>
          </cell>
          <cell r="DZ566">
            <v>8.1999999999999993</v>
          </cell>
          <cell r="EA566">
            <v>0</v>
          </cell>
          <cell r="EB566">
            <v>52.6476691005982</v>
          </cell>
          <cell r="EC566">
            <v>0</v>
          </cell>
          <cell r="ED566">
            <v>0</v>
          </cell>
          <cell r="EE566">
            <v>0</v>
          </cell>
          <cell r="EF566">
            <v>0</v>
          </cell>
          <cell r="EG566">
            <v>0</v>
          </cell>
          <cell r="EH566">
            <v>0</v>
          </cell>
          <cell r="EI566">
            <v>58.3</v>
          </cell>
          <cell r="EJ566">
            <v>0</v>
          </cell>
        </row>
        <row r="567">
          <cell r="B567">
            <v>0</v>
          </cell>
          <cell r="C567">
            <v>0</v>
          </cell>
          <cell r="D567">
            <v>0</v>
          </cell>
          <cell r="E567">
            <v>0</v>
          </cell>
          <cell r="F567">
            <v>0</v>
          </cell>
          <cell r="G567">
            <v>0</v>
          </cell>
          <cell r="H567">
            <v>1.64</v>
          </cell>
          <cell r="I567">
            <v>0</v>
          </cell>
          <cell r="J567">
            <v>140</v>
          </cell>
          <cell r="K567">
            <v>0</v>
          </cell>
          <cell r="L567">
            <v>0</v>
          </cell>
          <cell r="M567">
            <v>0</v>
          </cell>
          <cell r="N567">
            <v>0</v>
          </cell>
          <cell r="O567">
            <v>11.1</v>
          </cell>
          <cell r="P567">
            <v>9.5709999999999997</v>
          </cell>
          <cell r="Q567">
            <v>0</v>
          </cell>
          <cell r="R567">
            <v>0</v>
          </cell>
          <cell r="S567">
            <v>0</v>
          </cell>
          <cell r="T567">
            <v>0</v>
          </cell>
          <cell r="U567">
            <v>0</v>
          </cell>
          <cell r="V567">
            <v>0</v>
          </cell>
          <cell r="W567">
            <v>0</v>
          </cell>
          <cell r="X567">
            <v>0</v>
          </cell>
          <cell r="Y567">
            <v>0</v>
          </cell>
          <cell r="Z567">
            <v>0</v>
          </cell>
          <cell r="AA567">
            <v>21.67</v>
          </cell>
          <cell r="AB567">
            <v>0</v>
          </cell>
          <cell r="AC567">
            <v>0</v>
          </cell>
          <cell r="AD567">
            <v>0</v>
          </cell>
          <cell r="AE567">
            <v>0</v>
          </cell>
          <cell r="AF567">
            <v>0</v>
          </cell>
          <cell r="AH567">
            <v>882.5</v>
          </cell>
          <cell r="AI567">
            <v>0</v>
          </cell>
          <cell r="AJ567">
            <v>0</v>
          </cell>
          <cell r="AO567">
            <v>0</v>
          </cell>
          <cell r="AW567">
            <v>0</v>
          </cell>
          <cell r="AX567">
            <v>0</v>
          </cell>
          <cell r="AY567">
            <v>0</v>
          </cell>
          <cell r="AZ567">
            <v>0</v>
          </cell>
          <cell r="BA567">
            <v>0</v>
          </cell>
          <cell r="BB567">
            <v>0</v>
          </cell>
          <cell r="BC567">
            <v>0</v>
          </cell>
          <cell r="BD567">
            <v>0</v>
          </cell>
          <cell r="BE567">
            <v>0</v>
          </cell>
          <cell r="BF567">
            <v>0</v>
          </cell>
          <cell r="BG567">
            <v>0</v>
          </cell>
          <cell r="BH567">
            <v>0</v>
          </cell>
          <cell r="BI567">
            <v>0.5</v>
          </cell>
          <cell r="BK567">
            <v>0</v>
          </cell>
          <cell r="BL567">
            <v>0</v>
          </cell>
          <cell r="BM567">
            <v>0</v>
          </cell>
          <cell r="BN567">
            <v>103.5</v>
          </cell>
          <cell r="BO567">
            <v>7.0661171404800003</v>
          </cell>
          <cell r="BP567">
            <v>0</v>
          </cell>
          <cell r="BQ567">
            <v>0</v>
          </cell>
          <cell r="BR567">
            <v>0</v>
          </cell>
          <cell r="BS567">
            <v>0</v>
          </cell>
          <cell r="BT567">
            <v>0</v>
          </cell>
          <cell r="BU567">
            <v>13.5</v>
          </cell>
          <cell r="BV567">
            <v>0</v>
          </cell>
          <cell r="BW567">
            <v>0</v>
          </cell>
          <cell r="BX567">
            <v>0</v>
          </cell>
          <cell r="BY567">
            <v>0</v>
          </cell>
          <cell r="BZ567">
            <v>0</v>
          </cell>
          <cell r="CA567">
            <v>0</v>
          </cell>
          <cell r="CB567">
            <v>0</v>
          </cell>
          <cell r="CC567">
            <v>0</v>
          </cell>
          <cell r="CD567">
            <v>0</v>
          </cell>
          <cell r="CE567">
            <v>0</v>
          </cell>
          <cell r="CF567">
            <v>0</v>
          </cell>
          <cell r="CG567">
            <v>0</v>
          </cell>
          <cell r="CH567">
            <v>0</v>
          </cell>
          <cell r="CI567">
            <v>0</v>
          </cell>
          <cell r="CJ567">
            <v>0</v>
          </cell>
          <cell r="CK567">
            <v>0</v>
          </cell>
          <cell r="CL567">
            <v>0</v>
          </cell>
          <cell r="CM567">
            <v>8.3000000000000007</v>
          </cell>
          <cell r="CN567">
            <v>0</v>
          </cell>
          <cell r="CO567">
            <v>0</v>
          </cell>
          <cell r="CP567">
            <v>8.5</v>
          </cell>
          <cell r="CQ567">
            <v>22.588999999999999</v>
          </cell>
          <cell r="CR567">
            <v>0</v>
          </cell>
          <cell r="CS567">
            <v>779.94899999999996</v>
          </cell>
          <cell r="CT567">
            <v>199.55699999999999</v>
          </cell>
          <cell r="CU567">
            <v>90.899000000000001</v>
          </cell>
          <cell r="CV567">
            <v>20</v>
          </cell>
          <cell r="CW567">
            <v>8</v>
          </cell>
          <cell r="CX567">
            <v>273.61099999999999</v>
          </cell>
          <cell r="CY567">
            <v>0</v>
          </cell>
          <cell r="CZ567">
            <v>541.79700000000003</v>
          </cell>
          <cell r="DA567">
            <v>0</v>
          </cell>
          <cell r="DB567">
            <v>90.727999999999994</v>
          </cell>
          <cell r="DC567">
            <v>26.158999999999999</v>
          </cell>
          <cell r="DD567">
            <v>13.797000000000001</v>
          </cell>
          <cell r="DE567">
            <v>227.93799999999999</v>
          </cell>
          <cell r="DF567">
            <v>287.62099999999998</v>
          </cell>
          <cell r="DG567">
            <v>740.56799999999998</v>
          </cell>
          <cell r="DH567">
            <v>0.33100000000000002</v>
          </cell>
          <cell r="DI567">
            <v>0</v>
          </cell>
          <cell r="DJ567">
            <v>0.36199999999999999</v>
          </cell>
          <cell r="DK567">
            <v>0</v>
          </cell>
          <cell r="DL567">
            <v>0</v>
          </cell>
          <cell r="DM567">
            <v>521.59199999999998</v>
          </cell>
          <cell r="DN567">
            <v>361.97399999999999</v>
          </cell>
          <cell r="DO567">
            <v>84.433000000000007</v>
          </cell>
          <cell r="DP567">
            <v>24.643000000000001</v>
          </cell>
          <cell r="DQ567">
            <v>32.945999999999998</v>
          </cell>
          <cell r="DR567">
            <v>1636.376</v>
          </cell>
          <cell r="DS567">
            <v>0</v>
          </cell>
          <cell r="DT567">
            <v>795.03800000000001</v>
          </cell>
          <cell r="DU567">
            <v>0</v>
          </cell>
          <cell r="DV567">
            <v>0</v>
          </cell>
          <cell r="DW567">
            <v>0</v>
          </cell>
          <cell r="DX567">
            <v>0</v>
          </cell>
          <cell r="DY567">
            <v>0</v>
          </cell>
          <cell r="DZ567">
            <v>0</v>
          </cell>
          <cell r="EA567">
            <v>0</v>
          </cell>
          <cell r="EB567">
            <v>0</v>
          </cell>
          <cell r="EC567">
            <v>0</v>
          </cell>
          <cell r="ED567">
            <v>0</v>
          </cell>
          <cell r="EE567">
            <v>0</v>
          </cell>
          <cell r="EF567">
            <v>0</v>
          </cell>
          <cell r="EG567">
            <v>0</v>
          </cell>
          <cell r="EH567">
            <v>0</v>
          </cell>
          <cell r="EI567">
            <v>6</v>
          </cell>
          <cell r="EJ567">
            <v>0</v>
          </cell>
        </row>
        <row r="568">
          <cell r="B568">
            <v>0</v>
          </cell>
          <cell r="C568">
            <v>0</v>
          </cell>
          <cell r="D568">
            <v>0</v>
          </cell>
          <cell r="E568">
            <v>0</v>
          </cell>
          <cell r="F568">
            <v>0</v>
          </cell>
          <cell r="G568">
            <v>0</v>
          </cell>
          <cell r="H568">
            <v>0</v>
          </cell>
          <cell r="I568">
            <v>0</v>
          </cell>
          <cell r="J568">
            <v>0</v>
          </cell>
          <cell r="K568">
            <v>0</v>
          </cell>
          <cell r="L568">
            <v>0</v>
          </cell>
          <cell r="M568">
            <v>0</v>
          </cell>
          <cell r="N568">
            <v>0</v>
          </cell>
          <cell r="O568">
            <v>0</v>
          </cell>
          <cell r="P568">
            <v>0</v>
          </cell>
          <cell r="Q568">
            <v>0</v>
          </cell>
          <cell r="R568">
            <v>0</v>
          </cell>
          <cell r="S568">
            <v>0</v>
          </cell>
          <cell r="T568">
            <v>0</v>
          </cell>
          <cell r="U568">
            <v>0</v>
          </cell>
          <cell r="V568">
            <v>0</v>
          </cell>
          <cell r="W568">
            <v>1418</v>
          </cell>
          <cell r="X568">
            <v>0</v>
          </cell>
          <cell r="Y568">
            <v>0</v>
          </cell>
          <cell r="Z568">
            <v>0</v>
          </cell>
          <cell r="AA568">
            <v>0</v>
          </cell>
          <cell r="AB568">
            <v>0</v>
          </cell>
          <cell r="AC568">
            <v>0</v>
          </cell>
          <cell r="AD568">
            <v>0</v>
          </cell>
          <cell r="AE568">
            <v>0</v>
          </cell>
          <cell r="AF568">
            <v>0</v>
          </cell>
          <cell r="AI568">
            <v>0</v>
          </cell>
          <cell r="AJ568">
            <v>0</v>
          </cell>
          <cell r="AO568">
            <v>0</v>
          </cell>
          <cell r="AW568">
            <v>0</v>
          </cell>
          <cell r="AX568">
            <v>0</v>
          </cell>
          <cell r="AY568">
            <v>0</v>
          </cell>
          <cell r="AZ568">
            <v>0</v>
          </cell>
          <cell r="BA568">
            <v>0</v>
          </cell>
          <cell r="BB568">
            <v>0</v>
          </cell>
          <cell r="BC568">
            <v>0</v>
          </cell>
          <cell r="BD568">
            <v>0</v>
          </cell>
          <cell r="BE568">
            <v>0</v>
          </cell>
          <cell r="BF568">
            <v>0</v>
          </cell>
          <cell r="BG568">
            <v>0</v>
          </cell>
          <cell r="BH568">
            <v>0</v>
          </cell>
          <cell r="BI568">
            <v>0</v>
          </cell>
          <cell r="BK568">
            <v>0</v>
          </cell>
          <cell r="BL568">
            <v>0</v>
          </cell>
          <cell r="BM568">
            <v>0</v>
          </cell>
          <cell r="BN568">
            <v>0</v>
          </cell>
          <cell r="BO568">
            <v>0</v>
          </cell>
          <cell r="BP568">
            <v>0</v>
          </cell>
          <cell r="BQ568">
            <v>0</v>
          </cell>
          <cell r="BR568">
            <v>0</v>
          </cell>
          <cell r="BS568">
            <v>0</v>
          </cell>
          <cell r="BT568">
            <v>0</v>
          </cell>
          <cell r="BU568">
            <v>0</v>
          </cell>
          <cell r="BV568">
            <v>0</v>
          </cell>
          <cell r="BW568">
            <v>0</v>
          </cell>
          <cell r="BX568">
            <v>0</v>
          </cell>
          <cell r="BY568">
            <v>0</v>
          </cell>
          <cell r="BZ568">
            <v>0</v>
          </cell>
          <cell r="CA568">
            <v>0</v>
          </cell>
          <cell r="CB568">
            <v>0</v>
          </cell>
          <cell r="CC568">
            <v>0</v>
          </cell>
          <cell r="CD568">
            <v>132</v>
          </cell>
          <cell r="CE568">
            <v>0</v>
          </cell>
          <cell r="CF568">
            <v>0</v>
          </cell>
          <cell r="CG568">
            <v>0</v>
          </cell>
          <cell r="CH568">
            <v>0</v>
          </cell>
          <cell r="CI568">
            <v>0</v>
          </cell>
          <cell r="CJ568">
            <v>0</v>
          </cell>
          <cell r="CK568">
            <v>0</v>
          </cell>
          <cell r="CL568">
            <v>9</v>
          </cell>
          <cell r="CM568">
            <v>0</v>
          </cell>
          <cell r="CN568">
            <v>0</v>
          </cell>
          <cell r="CO568">
            <v>0</v>
          </cell>
          <cell r="CP568">
            <v>0</v>
          </cell>
          <cell r="CQ568">
            <v>0</v>
          </cell>
          <cell r="CR568">
            <v>0</v>
          </cell>
          <cell r="CS568">
            <v>0</v>
          </cell>
          <cell r="CT568">
            <v>0</v>
          </cell>
          <cell r="CU568">
            <v>0</v>
          </cell>
          <cell r="CV568">
            <v>0</v>
          </cell>
          <cell r="CW568">
            <v>0</v>
          </cell>
          <cell r="CX568">
            <v>0</v>
          </cell>
          <cell r="CY568">
            <v>0</v>
          </cell>
          <cell r="CZ568">
            <v>0</v>
          </cell>
          <cell r="DA568">
            <v>0</v>
          </cell>
          <cell r="DB568">
            <v>0</v>
          </cell>
          <cell r="DC568">
            <v>0</v>
          </cell>
          <cell r="DD568">
            <v>0</v>
          </cell>
          <cell r="DE568">
            <v>0</v>
          </cell>
          <cell r="DF568">
            <v>0</v>
          </cell>
          <cell r="DG568">
            <v>0</v>
          </cell>
          <cell r="DH568">
            <v>0</v>
          </cell>
          <cell r="DI568">
            <v>0</v>
          </cell>
          <cell r="DJ568">
            <v>0</v>
          </cell>
          <cell r="DK568">
            <v>0</v>
          </cell>
          <cell r="DL568">
            <v>0</v>
          </cell>
          <cell r="DM568">
            <v>0</v>
          </cell>
          <cell r="DN568">
            <v>0</v>
          </cell>
          <cell r="DO568">
            <v>0</v>
          </cell>
          <cell r="DP568">
            <v>0</v>
          </cell>
          <cell r="DQ568">
            <v>0</v>
          </cell>
          <cell r="DR568">
            <v>0</v>
          </cell>
          <cell r="DS568">
            <v>0</v>
          </cell>
          <cell r="DT568">
            <v>0</v>
          </cell>
          <cell r="DU568">
            <v>0</v>
          </cell>
          <cell r="DV568">
            <v>0</v>
          </cell>
          <cell r="DW568">
            <v>0</v>
          </cell>
          <cell r="DX568">
            <v>0</v>
          </cell>
          <cell r="DY568">
            <v>0</v>
          </cell>
          <cell r="DZ568">
            <v>0</v>
          </cell>
          <cell r="EA568">
            <v>0</v>
          </cell>
          <cell r="EB568">
            <v>0</v>
          </cell>
          <cell r="EC568">
            <v>0</v>
          </cell>
          <cell r="ED568">
            <v>0</v>
          </cell>
          <cell r="EE568">
            <v>0</v>
          </cell>
          <cell r="EF568">
            <v>0</v>
          </cell>
          <cell r="EG568">
            <v>0</v>
          </cell>
          <cell r="EH568">
            <v>0</v>
          </cell>
          <cell r="EI568">
            <v>0</v>
          </cell>
          <cell r="EJ568">
            <v>0</v>
          </cell>
        </row>
        <row r="569">
          <cell r="B569">
            <v>0</v>
          </cell>
          <cell r="C569">
            <v>0</v>
          </cell>
          <cell r="D569">
            <v>7</v>
          </cell>
          <cell r="E569">
            <v>0</v>
          </cell>
          <cell r="F569">
            <v>0</v>
          </cell>
          <cell r="G569">
            <v>0</v>
          </cell>
          <cell r="H569">
            <v>0</v>
          </cell>
          <cell r="I569">
            <v>0</v>
          </cell>
          <cell r="J569">
            <v>0</v>
          </cell>
          <cell r="K569">
            <v>0</v>
          </cell>
          <cell r="L569">
            <v>0</v>
          </cell>
          <cell r="M569">
            <v>0</v>
          </cell>
          <cell r="N569">
            <v>0</v>
          </cell>
          <cell r="O569">
            <v>0</v>
          </cell>
          <cell r="P569">
            <v>0</v>
          </cell>
          <cell r="Q569">
            <v>0</v>
          </cell>
          <cell r="R569">
            <v>0</v>
          </cell>
          <cell r="S569">
            <v>0</v>
          </cell>
          <cell r="T569">
            <v>0</v>
          </cell>
          <cell r="U569">
            <v>0</v>
          </cell>
          <cell r="V569">
            <v>0</v>
          </cell>
          <cell r="W569">
            <v>0</v>
          </cell>
          <cell r="X569">
            <v>0</v>
          </cell>
          <cell r="Y569">
            <v>0</v>
          </cell>
          <cell r="Z569">
            <v>0</v>
          </cell>
          <cell r="AA569">
            <v>0</v>
          </cell>
          <cell r="AB569">
            <v>0</v>
          </cell>
          <cell r="AC569">
            <v>0</v>
          </cell>
          <cell r="AD569">
            <v>0</v>
          </cell>
          <cell r="AE569">
            <v>0</v>
          </cell>
          <cell r="AF569">
            <v>0</v>
          </cell>
          <cell r="AI569">
            <v>0</v>
          </cell>
          <cell r="AJ569">
            <v>0</v>
          </cell>
          <cell r="AO569">
            <v>0</v>
          </cell>
          <cell r="AW569">
            <v>0</v>
          </cell>
          <cell r="AX569">
            <v>0</v>
          </cell>
          <cell r="AY569">
            <v>0</v>
          </cell>
          <cell r="AZ569">
            <v>0</v>
          </cell>
          <cell r="BA569">
            <v>0</v>
          </cell>
          <cell r="BB569">
            <v>0</v>
          </cell>
          <cell r="BC569">
            <v>0</v>
          </cell>
          <cell r="BD569">
            <v>0</v>
          </cell>
          <cell r="BE569">
            <v>0</v>
          </cell>
          <cell r="BF569">
            <v>0</v>
          </cell>
          <cell r="BG569">
            <v>0</v>
          </cell>
          <cell r="BH569">
            <v>0</v>
          </cell>
          <cell r="BI569">
            <v>0</v>
          </cell>
          <cell r="BK569">
            <v>0</v>
          </cell>
          <cell r="BL569">
            <v>0</v>
          </cell>
          <cell r="BM569">
            <v>0</v>
          </cell>
          <cell r="BN569">
            <v>13.2</v>
          </cell>
          <cell r="BO569">
            <v>0</v>
          </cell>
          <cell r="BP569">
            <v>0</v>
          </cell>
          <cell r="BQ569">
            <v>0</v>
          </cell>
          <cell r="BR569">
            <v>0</v>
          </cell>
          <cell r="BS569">
            <v>0</v>
          </cell>
          <cell r="BT569">
            <v>0</v>
          </cell>
          <cell r="BU569">
            <v>0</v>
          </cell>
          <cell r="BV569">
            <v>0</v>
          </cell>
          <cell r="BW569">
            <v>0</v>
          </cell>
          <cell r="BX569">
            <v>0</v>
          </cell>
          <cell r="BY569">
            <v>0</v>
          </cell>
          <cell r="BZ569">
            <v>0</v>
          </cell>
          <cell r="CA569">
            <v>0</v>
          </cell>
          <cell r="CB569">
            <v>0</v>
          </cell>
          <cell r="CC569">
            <v>0</v>
          </cell>
          <cell r="CD569">
            <v>0</v>
          </cell>
          <cell r="CE569">
            <v>0</v>
          </cell>
          <cell r="CF569">
            <v>0</v>
          </cell>
          <cell r="CG569">
            <v>0</v>
          </cell>
          <cell r="CH569">
            <v>0</v>
          </cell>
          <cell r="CI569">
            <v>0</v>
          </cell>
          <cell r="CJ569">
            <v>0</v>
          </cell>
          <cell r="CK569">
            <v>0</v>
          </cell>
          <cell r="CL569">
            <v>0</v>
          </cell>
          <cell r="CM569">
            <v>0</v>
          </cell>
          <cell r="CN569">
            <v>0</v>
          </cell>
          <cell r="CO569">
            <v>0</v>
          </cell>
          <cell r="CP569">
            <v>0</v>
          </cell>
          <cell r="CQ569">
            <v>0</v>
          </cell>
          <cell r="CR569">
            <v>0</v>
          </cell>
          <cell r="CS569">
            <v>0</v>
          </cell>
          <cell r="CT569">
            <v>0</v>
          </cell>
          <cell r="CU569">
            <v>0</v>
          </cell>
          <cell r="CV569">
            <v>0</v>
          </cell>
          <cell r="CW569">
            <v>0</v>
          </cell>
          <cell r="CX569">
            <v>0</v>
          </cell>
          <cell r="CY569">
            <v>0</v>
          </cell>
          <cell r="CZ569">
            <v>0</v>
          </cell>
          <cell r="DA569">
            <v>0</v>
          </cell>
          <cell r="DB569">
            <v>0</v>
          </cell>
          <cell r="DC569">
            <v>0</v>
          </cell>
          <cell r="DD569">
            <v>0</v>
          </cell>
          <cell r="DE569">
            <v>0</v>
          </cell>
          <cell r="DF569">
            <v>0</v>
          </cell>
          <cell r="DG569">
            <v>0</v>
          </cell>
          <cell r="DH569">
            <v>0</v>
          </cell>
          <cell r="DI569">
            <v>0</v>
          </cell>
          <cell r="DJ569">
            <v>0</v>
          </cell>
          <cell r="DK569">
            <v>0</v>
          </cell>
          <cell r="DL569">
            <v>0</v>
          </cell>
          <cell r="DM569">
            <v>0</v>
          </cell>
          <cell r="DN569">
            <v>0</v>
          </cell>
          <cell r="DO569">
            <v>0</v>
          </cell>
          <cell r="DP569">
            <v>0</v>
          </cell>
          <cell r="DQ569">
            <v>0</v>
          </cell>
          <cell r="DR569">
            <v>0</v>
          </cell>
          <cell r="DS569">
            <v>0</v>
          </cell>
          <cell r="DT569">
            <v>0</v>
          </cell>
          <cell r="DU569">
            <v>0</v>
          </cell>
          <cell r="DV569">
            <v>0</v>
          </cell>
          <cell r="DW569">
            <v>0</v>
          </cell>
          <cell r="DX569">
            <v>0</v>
          </cell>
          <cell r="DY569">
            <v>0</v>
          </cell>
          <cell r="DZ569">
            <v>0</v>
          </cell>
          <cell r="EA569">
            <v>0</v>
          </cell>
          <cell r="EB569">
            <v>0</v>
          </cell>
          <cell r="EC569">
            <v>0</v>
          </cell>
          <cell r="ED569">
            <v>0</v>
          </cell>
          <cell r="EE569">
            <v>0</v>
          </cell>
          <cell r="EF569">
            <v>0</v>
          </cell>
          <cell r="EG569">
            <v>0</v>
          </cell>
          <cell r="EH569">
            <v>0</v>
          </cell>
          <cell r="EI569">
            <v>0</v>
          </cell>
          <cell r="EJ569">
            <v>0</v>
          </cell>
        </row>
        <row r="570">
          <cell r="B570">
            <v>0</v>
          </cell>
          <cell r="C570">
            <v>0</v>
          </cell>
          <cell r="D570">
            <v>7</v>
          </cell>
          <cell r="E570">
            <v>0</v>
          </cell>
          <cell r="F570">
            <v>0</v>
          </cell>
          <cell r="G570">
            <v>0</v>
          </cell>
          <cell r="H570">
            <v>1.64</v>
          </cell>
          <cell r="I570">
            <v>0</v>
          </cell>
          <cell r="J570">
            <v>140</v>
          </cell>
          <cell r="K570">
            <v>0</v>
          </cell>
          <cell r="L570">
            <v>0</v>
          </cell>
          <cell r="M570">
            <v>0</v>
          </cell>
          <cell r="N570">
            <v>0</v>
          </cell>
          <cell r="O570">
            <v>11.1</v>
          </cell>
          <cell r="P570">
            <v>9.5709999999999997</v>
          </cell>
          <cell r="Q570">
            <v>0</v>
          </cell>
          <cell r="R570">
            <v>0</v>
          </cell>
          <cell r="S570">
            <v>0</v>
          </cell>
          <cell r="T570">
            <v>0</v>
          </cell>
          <cell r="U570">
            <v>0</v>
          </cell>
          <cell r="V570">
            <v>0</v>
          </cell>
          <cell r="W570">
            <v>1418</v>
          </cell>
          <cell r="X570">
            <v>0</v>
          </cell>
          <cell r="Y570">
            <v>0</v>
          </cell>
          <cell r="Z570">
            <v>0</v>
          </cell>
          <cell r="AA570">
            <v>21.67</v>
          </cell>
          <cell r="AB570">
            <v>0</v>
          </cell>
          <cell r="AC570">
            <v>0</v>
          </cell>
          <cell r="AD570">
            <v>0</v>
          </cell>
          <cell r="AE570">
            <v>0</v>
          </cell>
          <cell r="AF570">
            <v>0</v>
          </cell>
          <cell r="AH570">
            <v>882.5</v>
          </cell>
          <cell r="AI570">
            <v>0</v>
          </cell>
          <cell r="AJ570">
            <v>0</v>
          </cell>
          <cell r="AM570">
            <v>0</v>
          </cell>
          <cell r="AO570">
            <v>0</v>
          </cell>
          <cell r="AR570">
            <v>0</v>
          </cell>
          <cell r="AS570">
            <v>0</v>
          </cell>
          <cell r="AT570">
            <v>0</v>
          </cell>
          <cell r="AW570">
            <v>0</v>
          </cell>
          <cell r="AX570">
            <v>0</v>
          </cell>
          <cell r="AY570">
            <v>0</v>
          </cell>
          <cell r="AZ570">
            <v>0</v>
          </cell>
          <cell r="BA570">
            <v>0</v>
          </cell>
          <cell r="BB570">
            <v>0</v>
          </cell>
          <cell r="BC570">
            <v>0</v>
          </cell>
          <cell r="BD570">
            <v>0</v>
          </cell>
          <cell r="BE570">
            <v>0</v>
          </cell>
          <cell r="BF570">
            <v>0</v>
          </cell>
          <cell r="BG570">
            <v>0</v>
          </cell>
          <cell r="BH570">
            <v>0</v>
          </cell>
          <cell r="BI570">
            <v>0.5</v>
          </cell>
          <cell r="BK570">
            <v>0</v>
          </cell>
          <cell r="BL570">
            <v>0</v>
          </cell>
          <cell r="BM570">
            <v>0</v>
          </cell>
          <cell r="BN570">
            <v>116.7</v>
          </cell>
          <cell r="BO570">
            <v>7.0661171404800003</v>
          </cell>
          <cell r="BP570">
            <v>0</v>
          </cell>
          <cell r="BQ570">
            <v>0</v>
          </cell>
          <cell r="BR570">
            <v>0</v>
          </cell>
          <cell r="BS570">
            <v>0</v>
          </cell>
          <cell r="BT570">
            <v>0</v>
          </cell>
          <cell r="BU570">
            <v>13.5</v>
          </cell>
          <cell r="BV570">
            <v>0</v>
          </cell>
          <cell r="BW570">
            <v>0</v>
          </cell>
          <cell r="BX570">
            <v>0</v>
          </cell>
          <cell r="BY570">
            <v>0</v>
          </cell>
          <cell r="BZ570">
            <v>0</v>
          </cell>
          <cell r="CA570">
            <v>0</v>
          </cell>
          <cell r="CB570">
            <v>0</v>
          </cell>
          <cell r="CC570">
            <v>0</v>
          </cell>
          <cell r="CD570">
            <v>132</v>
          </cell>
          <cell r="CE570">
            <v>0</v>
          </cell>
          <cell r="CF570">
            <v>0</v>
          </cell>
          <cell r="CG570">
            <v>0</v>
          </cell>
          <cell r="CH570">
            <v>0</v>
          </cell>
          <cell r="CI570">
            <v>0</v>
          </cell>
          <cell r="CJ570">
            <v>0</v>
          </cell>
          <cell r="CK570">
            <v>0</v>
          </cell>
          <cell r="CL570">
            <v>9</v>
          </cell>
          <cell r="CM570">
            <v>8.3000000000000007</v>
          </cell>
          <cell r="CN570">
            <v>0</v>
          </cell>
          <cell r="CO570">
            <v>0</v>
          </cell>
          <cell r="CP570">
            <v>8.5</v>
          </cell>
          <cell r="CQ570">
            <v>22.588999999999999</v>
          </cell>
          <cell r="CR570">
            <v>0</v>
          </cell>
          <cell r="CS570">
            <v>779.94899999999996</v>
          </cell>
          <cell r="CT570">
            <v>199.55699999999999</v>
          </cell>
          <cell r="CU570">
            <v>90.899000000000001</v>
          </cell>
          <cell r="CV570">
            <v>20</v>
          </cell>
          <cell r="CW570">
            <v>8</v>
          </cell>
          <cell r="CX570">
            <v>273.61099999999999</v>
          </cell>
          <cell r="CY570">
            <v>0</v>
          </cell>
          <cell r="CZ570">
            <v>541.79700000000003</v>
          </cell>
          <cell r="DA570">
            <v>0</v>
          </cell>
          <cell r="DB570">
            <v>90.727999999999994</v>
          </cell>
          <cell r="DC570">
            <v>26.158999999999999</v>
          </cell>
          <cell r="DD570">
            <v>13.797000000000001</v>
          </cell>
          <cell r="DE570">
            <v>227.93799999999999</v>
          </cell>
          <cell r="DF570">
            <v>287.62099999999998</v>
          </cell>
          <cell r="DG570">
            <v>740.56799999999998</v>
          </cell>
          <cell r="DH570">
            <v>0.33100000000000002</v>
          </cell>
          <cell r="DI570">
            <v>0</v>
          </cell>
          <cell r="DJ570">
            <v>0.36199999999999999</v>
          </cell>
          <cell r="DK570">
            <v>0</v>
          </cell>
          <cell r="DL570">
            <v>0</v>
          </cell>
          <cell r="DM570">
            <v>521.59199999999998</v>
          </cell>
          <cell r="DN570">
            <v>361.97399999999999</v>
          </cell>
          <cell r="DO570">
            <v>84.433000000000007</v>
          </cell>
          <cell r="DP570">
            <v>24.643000000000001</v>
          </cell>
          <cell r="DQ570">
            <v>32.945999999999998</v>
          </cell>
          <cell r="DR570">
            <v>1636.376</v>
          </cell>
          <cell r="DS570">
            <v>0</v>
          </cell>
          <cell r="DT570">
            <v>795.03800000000001</v>
          </cell>
          <cell r="DU570">
            <v>0</v>
          </cell>
          <cell r="DV570">
            <v>0</v>
          </cell>
          <cell r="DW570">
            <v>0</v>
          </cell>
          <cell r="DX570">
            <v>0</v>
          </cell>
          <cell r="DY570">
            <v>0</v>
          </cell>
          <cell r="DZ570">
            <v>0</v>
          </cell>
          <cell r="EA570">
            <v>0</v>
          </cell>
          <cell r="EB570">
            <v>0</v>
          </cell>
          <cell r="EC570">
            <v>0</v>
          </cell>
          <cell r="ED570">
            <v>0</v>
          </cell>
          <cell r="EE570">
            <v>0</v>
          </cell>
          <cell r="EF570">
            <v>0</v>
          </cell>
          <cell r="EG570">
            <v>0</v>
          </cell>
          <cell r="EH570">
            <v>0</v>
          </cell>
          <cell r="EI570">
            <v>6</v>
          </cell>
          <cell r="EJ570">
            <v>0</v>
          </cell>
        </row>
        <row r="571">
          <cell r="B571">
            <v>0</v>
          </cell>
          <cell r="C571">
            <v>0</v>
          </cell>
          <cell r="D571">
            <v>0</v>
          </cell>
          <cell r="E571">
            <v>0</v>
          </cell>
          <cell r="F571">
            <v>0</v>
          </cell>
          <cell r="G571">
            <v>0</v>
          </cell>
          <cell r="H571">
            <v>1.64</v>
          </cell>
          <cell r="I571">
            <v>0</v>
          </cell>
          <cell r="J571">
            <v>140</v>
          </cell>
          <cell r="K571">
            <v>0</v>
          </cell>
          <cell r="L571">
            <v>0</v>
          </cell>
          <cell r="M571">
            <v>0</v>
          </cell>
          <cell r="N571">
            <v>0</v>
          </cell>
          <cell r="O571">
            <v>11.1</v>
          </cell>
          <cell r="P571">
            <v>8.8699999999999992</v>
          </cell>
          <cell r="Q571">
            <v>0</v>
          </cell>
          <cell r="R571">
            <v>0</v>
          </cell>
          <cell r="S571">
            <v>0</v>
          </cell>
          <cell r="T571">
            <v>0</v>
          </cell>
          <cell r="U571">
            <v>0</v>
          </cell>
          <cell r="V571">
            <v>0</v>
          </cell>
          <cell r="W571">
            <v>0</v>
          </cell>
          <cell r="X571">
            <v>0</v>
          </cell>
          <cell r="Y571">
            <v>0</v>
          </cell>
          <cell r="Z571">
            <v>0</v>
          </cell>
          <cell r="AA571">
            <v>34.5</v>
          </cell>
          <cell r="AB571">
            <v>0</v>
          </cell>
          <cell r="AC571">
            <v>0</v>
          </cell>
          <cell r="AD571">
            <v>0</v>
          </cell>
          <cell r="AE571">
            <v>0</v>
          </cell>
          <cell r="AF571">
            <v>0</v>
          </cell>
          <cell r="AH571">
            <v>592</v>
          </cell>
          <cell r="AI571">
            <v>0</v>
          </cell>
          <cell r="AJ571">
            <v>0</v>
          </cell>
          <cell r="AO571">
            <v>549.29999999999995</v>
          </cell>
          <cell r="AW571">
            <v>0</v>
          </cell>
          <cell r="AX571">
            <v>0</v>
          </cell>
          <cell r="AY571">
            <v>0</v>
          </cell>
          <cell r="AZ571">
            <v>0</v>
          </cell>
          <cell r="BA571">
            <v>0</v>
          </cell>
          <cell r="BB571">
            <v>0</v>
          </cell>
          <cell r="BC571">
            <v>0</v>
          </cell>
          <cell r="BD571">
            <v>0</v>
          </cell>
          <cell r="BE571">
            <v>0</v>
          </cell>
          <cell r="BF571">
            <v>0</v>
          </cell>
          <cell r="BG571">
            <v>0</v>
          </cell>
          <cell r="BH571">
            <v>0</v>
          </cell>
          <cell r="BI571">
            <v>2.5</v>
          </cell>
          <cell r="BK571">
            <v>0</v>
          </cell>
          <cell r="BL571">
            <v>0</v>
          </cell>
          <cell r="BM571">
            <v>0</v>
          </cell>
          <cell r="BN571">
            <v>158.4</v>
          </cell>
          <cell r="BO571">
            <v>7.0661171404800003</v>
          </cell>
          <cell r="BP571">
            <v>0</v>
          </cell>
          <cell r="BQ571">
            <v>0</v>
          </cell>
          <cell r="BR571">
            <v>0</v>
          </cell>
          <cell r="BS571">
            <v>0</v>
          </cell>
          <cell r="BT571">
            <v>0.5</v>
          </cell>
          <cell r="BU571">
            <v>13.25</v>
          </cell>
          <cell r="BV571">
            <v>0</v>
          </cell>
          <cell r="BW571">
            <v>0</v>
          </cell>
          <cell r="BX571">
            <v>0</v>
          </cell>
          <cell r="BY571">
            <v>0</v>
          </cell>
          <cell r="BZ571">
            <v>0</v>
          </cell>
          <cell r="CA571">
            <v>0</v>
          </cell>
          <cell r="CB571">
            <v>0</v>
          </cell>
          <cell r="CC571">
            <v>0</v>
          </cell>
          <cell r="CD571">
            <v>0</v>
          </cell>
          <cell r="CE571">
            <v>0</v>
          </cell>
          <cell r="CF571">
            <v>0</v>
          </cell>
          <cell r="CG571">
            <v>0</v>
          </cell>
          <cell r="CH571">
            <v>0</v>
          </cell>
          <cell r="CI571">
            <v>0</v>
          </cell>
          <cell r="CJ571">
            <v>0</v>
          </cell>
          <cell r="CK571">
            <v>0</v>
          </cell>
          <cell r="CL571">
            <v>0</v>
          </cell>
          <cell r="CM571">
            <v>8.3000000000000007</v>
          </cell>
          <cell r="CN571">
            <v>0</v>
          </cell>
          <cell r="CO571">
            <v>0</v>
          </cell>
          <cell r="CP571">
            <v>10.3</v>
          </cell>
          <cell r="CQ571">
            <v>23.850999999999999</v>
          </cell>
          <cell r="CR571">
            <v>0</v>
          </cell>
          <cell r="CS571">
            <v>779.94899999999996</v>
          </cell>
          <cell r="CT571">
            <v>199.55699999999999</v>
          </cell>
          <cell r="CU571">
            <v>87.697000000000003</v>
          </cell>
          <cell r="CV571">
            <v>20</v>
          </cell>
          <cell r="CW571">
            <v>8</v>
          </cell>
          <cell r="CX571">
            <v>268.39100000000002</v>
          </cell>
          <cell r="CY571">
            <v>0</v>
          </cell>
          <cell r="CZ571">
            <v>490.27499999999998</v>
          </cell>
          <cell r="DA571">
            <v>0</v>
          </cell>
          <cell r="DB571">
            <v>99.635000000000005</v>
          </cell>
          <cell r="DC571">
            <v>32.232999999999997</v>
          </cell>
          <cell r="DD571">
            <v>13.797000000000001</v>
          </cell>
          <cell r="DE571">
            <v>132.67599999999999</v>
          </cell>
          <cell r="DF571">
            <v>290.38099999999997</v>
          </cell>
          <cell r="DG571">
            <v>746.65</v>
          </cell>
          <cell r="DH571">
            <v>0.29399999999999998</v>
          </cell>
          <cell r="DI571">
            <v>0</v>
          </cell>
          <cell r="DJ571">
            <v>0.50600000000000001</v>
          </cell>
          <cell r="DK571">
            <v>0</v>
          </cell>
          <cell r="DL571">
            <v>0</v>
          </cell>
          <cell r="DM571">
            <v>521.59199999999998</v>
          </cell>
          <cell r="DN571">
            <v>361.97399999999999</v>
          </cell>
          <cell r="DO571">
            <v>84.433000000000007</v>
          </cell>
          <cell r="DP571">
            <v>24.704000000000001</v>
          </cell>
          <cell r="DQ571">
            <v>32.945999999999998</v>
          </cell>
          <cell r="DR571">
            <v>1705.546</v>
          </cell>
          <cell r="DS571">
            <v>0</v>
          </cell>
          <cell r="DT571">
            <v>736.96</v>
          </cell>
          <cell r="DU571">
            <v>0</v>
          </cell>
          <cell r="DV571">
            <v>0</v>
          </cell>
          <cell r="DW571">
            <v>0</v>
          </cell>
          <cell r="DX571">
            <v>0</v>
          </cell>
          <cell r="DY571">
            <v>0</v>
          </cell>
          <cell r="DZ571">
            <v>0</v>
          </cell>
          <cell r="EA571">
            <v>0</v>
          </cell>
          <cell r="EB571">
            <v>0</v>
          </cell>
          <cell r="EC571">
            <v>0</v>
          </cell>
          <cell r="ED571">
            <v>0</v>
          </cell>
          <cell r="EE571">
            <v>0</v>
          </cell>
          <cell r="EF571">
            <v>0</v>
          </cell>
          <cell r="EG571">
            <v>0</v>
          </cell>
          <cell r="EH571">
            <v>0</v>
          </cell>
          <cell r="EI571">
            <v>6</v>
          </cell>
          <cell r="EJ571">
            <v>0</v>
          </cell>
        </row>
        <row r="572">
          <cell r="B572">
            <v>0</v>
          </cell>
          <cell r="C572">
            <v>0</v>
          </cell>
          <cell r="D572">
            <v>0</v>
          </cell>
          <cell r="E572">
            <v>0</v>
          </cell>
          <cell r="F572">
            <v>0</v>
          </cell>
          <cell r="G572">
            <v>0</v>
          </cell>
          <cell r="H572">
            <v>0</v>
          </cell>
          <cell r="I572">
            <v>0</v>
          </cell>
          <cell r="J572">
            <v>0</v>
          </cell>
          <cell r="K572">
            <v>0</v>
          </cell>
          <cell r="L572">
            <v>0</v>
          </cell>
          <cell r="M572">
            <v>0</v>
          </cell>
          <cell r="N572">
            <v>0</v>
          </cell>
          <cell r="O572">
            <v>0</v>
          </cell>
          <cell r="P572">
            <v>0</v>
          </cell>
          <cell r="Q572">
            <v>0</v>
          </cell>
          <cell r="R572">
            <v>0</v>
          </cell>
          <cell r="S572">
            <v>0</v>
          </cell>
          <cell r="T572">
            <v>0</v>
          </cell>
          <cell r="U572">
            <v>0</v>
          </cell>
          <cell r="V572">
            <v>0</v>
          </cell>
          <cell r="W572">
            <v>1418</v>
          </cell>
          <cell r="X572">
            <v>0</v>
          </cell>
          <cell r="Y572">
            <v>0</v>
          </cell>
          <cell r="Z572">
            <v>0</v>
          </cell>
          <cell r="AA572">
            <v>0</v>
          </cell>
          <cell r="AB572">
            <v>0</v>
          </cell>
          <cell r="AC572">
            <v>0</v>
          </cell>
          <cell r="AD572">
            <v>0</v>
          </cell>
          <cell r="AE572">
            <v>0</v>
          </cell>
          <cell r="AF572">
            <v>0</v>
          </cell>
          <cell r="AI572">
            <v>0</v>
          </cell>
          <cell r="AJ572">
            <v>0</v>
          </cell>
          <cell r="AW572">
            <v>0</v>
          </cell>
          <cell r="AX572">
            <v>0</v>
          </cell>
          <cell r="AY572">
            <v>0</v>
          </cell>
          <cell r="AZ572">
            <v>0</v>
          </cell>
          <cell r="BA572">
            <v>0</v>
          </cell>
          <cell r="BB572">
            <v>0</v>
          </cell>
          <cell r="BC572">
            <v>0</v>
          </cell>
          <cell r="BD572">
            <v>0</v>
          </cell>
          <cell r="BE572">
            <v>0</v>
          </cell>
          <cell r="BF572">
            <v>0</v>
          </cell>
          <cell r="BG572">
            <v>0</v>
          </cell>
          <cell r="BH572">
            <v>0</v>
          </cell>
          <cell r="BI572">
            <v>0</v>
          </cell>
          <cell r="BK572">
            <v>0</v>
          </cell>
          <cell r="BL572">
            <v>0</v>
          </cell>
          <cell r="BM572">
            <v>0</v>
          </cell>
          <cell r="BN572">
            <v>0</v>
          </cell>
          <cell r="BO572">
            <v>0</v>
          </cell>
          <cell r="BP572">
            <v>0</v>
          </cell>
          <cell r="BQ572">
            <v>67.584000000000003</v>
          </cell>
          <cell r="BR572">
            <v>0</v>
          </cell>
          <cell r="BS572">
            <v>0</v>
          </cell>
          <cell r="BT572">
            <v>0</v>
          </cell>
          <cell r="BU572">
            <v>0</v>
          </cell>
          <cell r="BV572">
            <v>0</v>
          </cell>
          <cell r="BW572">
            <v>0</v>
          </cell>
          <cell r="BX572">
            <v>0</v>
          </cell>
          <cell r="BY572">
            <v>0</v>
          </cell>
          <cell r="BZ572">
            <v>0</v>
          </cell>
          <cell r="CA572">
            <v>0</v>
          </cell>
          <cell r="CB572">
            <v>0</v>
          </cell>
          <cell r="CC572">
            <v>0</v>
          </cell>
          <cell r="CD572">
            <v>132</v>
          </cell>
          <cell r="CE572">
            <v>0</v>
          </cell>
          <cell r="CF572">
            <v>0</v>
          </cell>
          <cell r="CG572">
            <v>0</v>
          </cell>
          <cell r="CH572">
            <v>0</v>
          </cell>
          <cell r="CI572">
            <v>0</v>
          </cell>
          <cell r="CJ572">
            <v>0</v>
          </cell>
          <cell r="CK572">
            <v>0</v>
          </cell>
          <cell r="CL572">
            <v>9</v>
          </cell>
          <cell r="CM572">
            <v>0</v>
          </cell>
          <cell r="CN572">
            <v>0</v>
          </cell>
          <cell r="CO572">
            <v>0</v>
          </cell>
          <cell r="CP572">
            <v>0</v>
          </cell>
          <cell r="CQ572">
            <v>0</v>
          </cell>
          <cell r="CR572">
            <v>0</v>
          </cell>
          <cell r="CS572">
            <v>0</v>
          </cell>
          <cell r="CT572">
            <v>0</v>
          </cell>
          <cell r="CU572">
            <v>0</v>
          </cell>
          <cell r="CV572">
            <v>0</v>
          </cell>
          <cell r="CW572">
            <v>0</v>
          </cell>
          <cell r="CX572">
            <v>0</v>
          </cell>
          <cell r="CY572">
            <v>0</v>
          </cell>
          <cell r="CZ572">
            <v>0</v>
          </cell>
          <cell r="DA572">
            <v>0</v>
          </cell>
          <cell r="DB572">
            <v>0</v>
          </cell>
          <cell r="DC572">
            <v>0</v>
          </cell>
          <cell r="DD572">
            <v>0</v>
          </cell>
          <cell r="DE572">
            <v>0</v>
          </cell>
          <cell r="DF572">
            <v>0</v>
          </cell>
          <cell r="DG572">
            <v>0</v>
          </cell>
          <cell r="DH572">
            <v>0</v>
          </cell>
          <cell r="DI572">
            <v>0</v>
          </cell>
          <cell r="DJ572">
            <v>0</v>
          </cell>
          <cell r="DK572">
            <v>0</v>
          </cell>
          <cell r="DL572">
            <v>0</v>
          </cell>
          <cell r="DM572">
            <v>0</v>
          </cell>
          <cell r="DN572">
            <v>0</v>
          </cell>
          <cell r="DO572">
            <v>0</v>
          </cell>
          <cell r="DP572">
            <v>0</v>
          </cell>
          <cell r="DQ572">
            <v>0</v>
          </cell>
          <cell r="DR572">
            <v>0</v>
          </cell>
          <cell r="DS572">
            <v>0</v>
          </cell>
          <cell r="DT572">
            <v>0</v>
          </cell>
          <cell r="DU572">
            <v>0</v>
          </cell>
          <cell r="DV572">
            <v>0</v>
          </cell>
          <cell r="DW572">
            <v>0</v>
          </cell>
          <cell r="DX572">
            <v>0</v>
          </cell>
          <cell r="DY572">
            <v>0</v>
          </cell>
          <cell r="DZ572">
            <v>0</v>
          </cell>
          <cell r="EA572">
            <v>0</v>
          </cell>
          <cell r="EB572">
            <v>0</v>
          </cell>
          <cell r="EC572">
            <v>0</v>
          </cell>
          <cell r="ED572">
            <v>0</v>
          </cell>
          <cell r="EE572">
            <v>0</v>
          </cell>
          <cell r="EF572">
            <v>0</v>
          </cell>
          <cell r="EG572">
            <v>0</v>
          </cell>
          <cell r="EH572">
            <v>0</v>
          </cell>
          <cell r="EI572">
            <v>0</v>
          </cell>
          <cell r="EJ572">
            <v>0</v>
          </cell>
        </row>
        <row r="573">
          <cell r="B573">
            <v>0</v>
          </cell>
          <cell r="C573">
            <v>0</v>
          </cell>
          <cell r="D573">
            <v>7</v>
          </cell>
          <cell r="E573">
            <v>0</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0</v>
          </cell>
          <cell r="W573">
            <v>0</v>
          </cell>
          <cell r="X573">
            <v>0</v>
          </cell>
          <cell r="Y573">
            <v>0</v>
          </cell>
          <cell r="Z573">
            <v>0</v>
          </cell>
          <cell r="AA573">
            <v>0</v>
          </cell>
          <cell r="AB573">
            <v>0</v>
          </cell>
          <cell r="AC573">
            <v>0</v>
          </cell>
          <cell r="AD573">
            <v>0</v>
          </cell>
          <cell r="AE573">
            <v>0</v>
          </cell>
          <cell r="AF573">
            <v>0</v>
          </cell>
          <cell r="AI573">
            <v>0</v>
          </cell>
          <cell r="AJ573">
            <v>0</v>
          </cell>
          <cell r="AW573">
            <v>0</v>
          </cell>
          <cell r="AX573">
            <v>0</v>
          </cell>
          <cell r="AY573">
            <v>0</v>
          </cell>
          <cell r="AZ573">
            <v>0</v>
          </cell>
          <cell r="BA573">
            <v>0</v>
          </cell>
          <cell r="BB573">
            <v>0</v>
          </cell>
          <cell r="BC573">
            <v>0</v>
          </cell>
          <cell r="BD573">
            <v>0</v>
          </cell>
          <cell r="BE573">
            <v>0</v>
          </cell>
          <cell r="BF573">
            <v>0</v>
          </cell>
          <cell r="BG573">
            <v>0</v>
          </cell>
          <cell r="BH573">
            <v>0</v>
          </cell>
          <cell r="BI573">
            <v>0</v>
          </cell>
          <cell r="BK573">
            <v>0</v>
          </cell>
          <cell r="BL573">
            <v>0</v>
          </cell>
          <cell r="BM573">
            <v>0</v>
          </cell>
          <cell r="BN573">
            <v>15.8</v>
          </cell>
          <cell r="BO573">
            <v>0</v>
          </cell>
          <cell r="BP573">
            <v>0</v>
          </cell>
          <cell r="BQ573">
            <v>0</v>
          </cell>
          <cell r="BR573">
            <v>0</v>
          </cell>
          <cell r="BS573">
            <v>0</v>
          </cell>
          <cell r="BT573">
            <v>0</v>
          </cell>
          <cell r="BU573">
            <v>0</v>
          </cell>
          <cell r="BV573">
            <v>0</v>
          </cell>
          <cell r="BW573">
            <v>0</v>
          </cell>
          <cell r="BX573">
            <v>0</v>
          </cell>
          <cell r="BY573">
            <v>0</v>
          </cell>
          <cell r="BZ573">
            <v>0</v>
          </cell>
          <cell r="CA573">
            <v>0</v>
          </cell>
          <cell r="CB573">
            <v>0</v>
          </cell>
          <cell r="CC573">
            <v>0</v>
          </cell>
          <cell r="CD573">
            <v>0</v>
          </cell>
          <cell r="CE573">
            <v>0</v>
          </cell>
          <cell r="CF573">
            <v>0</v>
          </cell>
          <cell r="CG573">
            <v>0</v>
          </cell>
          <cell r="CH573">
            <v>0</v>
          </cell>
          <cell r="CI573">
            <v>0</v>
          </cell>
          <cell r="CJ573">
            <v>0</v>
          </cell>
          <cell r="CK573">
            <v>0</v>
          </cell>
          <cell r="CL573">
            <v>0</v>
          </cell>
          <cell r="CM573">
            <v>0</v>
          </cell>
          <cell r="CN573">
            <v>0</v>
          </cell>
          <cell r="CO573">
            <v>0</v>
          </cell>
          <cell r="CP573">
            <v>0</v>
          </cell>
          <cell r="CQ573">
            <v>0</v>
          </cell>
          <cell r="CR573">
            <v>0</v>
          </cell>
          <cell r="CS573">
            <v>0</v>
          </cell>
          <cell r="CT573">
            <v>0</v>
          </cell>
          <cell r="CU573">
            <v>0</v>
          </cell>
          <cell r="CV573">
            <v>0</v>
          </cell>
          <cell r="CW573">
            <v>0</v>
          </cell>
          <cell r="CX573">
            <v>0</v>
          </cell>
          <cell r="CY573">
            <v>0</v>
          </cell>
          <cell r="CZ573">
            <v>0</v>
          </cell>
          <cell r="DA573">
            <v>0</v>
          </cell>
          <cell r="DB573">
            <v>0</v>
          </cell>
          <cell r="DC573">
            <v>0</v>
          </cell>
          <cell r="DD573">
            <v>0</v>
          </cell>
          <cell r="DE573">
            <v>0</v>
          </cell>
          <cell r="DF573">
            <v>0</v>
          </cell>
          <cell r="DG573">
            <v>0</v>
          </cell>
          <cell r="DH573">
            <v>0</v>
          </cell>
          <cell r="DI573">
            <v>0</v>
          </cell>
          <cell r="DJ573">
            <v>0</v>
          </cell>
          <cell r="DK573">
            <v>0</v>
          </cell>
          <cell r="DL573">
            <v>0</v>
          </cell>
          <cell r="DM573">
            <v>0</v>
          </cell>
          <cell r="DN573">
            <v>0</v>
          </cell>
          <cell r="DO573">
            <v>0</v>
          </cell>
          <cell r="DP573">
            <v>0</v>
          </cell>
          <cell r="DQ573">
            <v>0</v>
          </cell>
          <cell r="DR573">
            <v>0</v>
          </cell>
          <cell r="DS573">
            <v>0</v>
          </cell>
          <cell r="DT573">
            <v>0</v>
          </cell>
          <cell r="DU573">
            <v>0</v>
          </cell>
          <cell r="DV573">
            <v>0</v>
          </cell>
          <cell r="DW573">
            <v>0</v>
          </cell>
          <cell r="DX573">
            <v>0</v>
          </cell>
          <cell r="DY573">
            <v>0</v>
          </cell>
          <cell r="DZ573">
            <v>0</v>
          </cell>
          <cell r="EA573">
            <v>0</v>
          </cell>
          <cell r="EB573">
            <v>0</v>
          </cell>
          <cell r="EC573">
            <v>0</v>
          </cell>
          <cell r="ED573">
            <v>0</v>
          </cell>
          <cell r="EE573">
            <v>0</v>
          </cell>
          <cell r="EF573">
            <v>0</v>
          </cell>
          <cell r="EG573">
            <v>0</v>
          </cell>
          <cell r="EH573">
            <v>0</v>
          </cell>
          <cell r="EI573">
            <v>0</v>
          </cell>
          <cell r="EJ573">
            <v>0</v>
          </cell>
        </row>
        <row r="574">
          <cell r="B574">
            <v>0</v>
          </cell>
          <cell r="C574">
            <v>0</v>
          </cell>
          <cell r="D574">
            <v>7</v>
          </cell>
          <cell r="E574">
            <v>0</v>
          </cell>
          <cell r="F574">
            <v>0</v>
          </cell>
          <cell r="G574">
            <v>0</v>
          </cell>
          <cell r="H574">
            <v>1.64</v>
          </cell>
          <cell r="I574">
            <v>0</v>
          </cell>
          <cell r="J574">
            <v>140</v>
          </cell>
          <cell r="K574">
            <v>0</v>
          </cell>
          <cell r="L574">
            <v>0</v>
          </cell>
          <cell r="M574">
            <v>0</v>
          </cell>
          <cell r="N574">
            <v>0</v>
          </cell>
          <cell r="O574">
            <v>11.1</v>
          </cell>
          <cell r="P574">
            <v>8.8699999999999992</v>
          </cell>
          <cell r="Q574">
            <v>0</v>
          </cell>
          <cell r="R574">
            <v>0</v>
          </cell>
          <cell r="S574">
            <v>0</v>
          </cell>
          <cell r="T574">
            <v>0</v>
          </cell>
          <cell r="U574">
            <v>0</v>
          </cell>
          <cell r="V574">
            <v>0</v>
          </cell>
          <cell r="W574">
            <v>1418</v>
          </cell>
          <cell r="X574">
            <v>0</v>
          </cell>
          <cell r="Y574">
            <v>0</v>
          </cell>
          <cell r="Z574">
            <v>0</v>
          </cell>
          <cell r="AA574">
            <v>34.5</v>
          </cell>
          <cell r="AB574">
            <v>0</v>
          </cell>
          <cell r="AC574">
            <v>0</v>
          </cell>
          <cell r="AD574">
            <v>0</v>
          </cell>
          <cell r="AE574">
            <v>0</v>
          </cell>
          <cell r="AF574">
            <v>0</v>
          </cell>
          <cell r="AH574">
            <v>592</v>
          </cell>
          <cell r="AI574">
            <v>0</v>
          </cell>
          <cell r="AJ574">
            <v>0</v>
          </cell>
          <cell r="AM574">
            <v>0</v>
          </cell>
          <cell r="AO574">
            <v>549.29999999999995</v>
          </cell>
          <cell r="AR574">
            <v>0</v>
          </cell>
          <cell r="AS574">
            <v>0</v>
          </cell>
          <cell r="AT574">
            <v>0</v>
          </cell>
          <cell r="AW574">
            <v>0</v>
          </cell>
          <cell r="AX574">
            <v>0</v>
          </cell>
          <cell r="AY574">
            <v>0</v>
          </cell>
          <cell r="AZ574">
            <v>0</v>
          </cell>
          <cell r="BA574">
            <v>0</v>
          </cell>
          <cell r="BB574">
            <v>0</v>
          </cell>
          <cell r="BC574">
            <v>0</v>
          </cell>
          <cell r="BD574">
            <v>0</v>
          </cell>
          <cell r="BE574">
            <v>0</v>
          </cell>
          <cell r="BF574">
            <v>0</v>
          </cell>
          <cell r="BG574">
            <v>0</v>
          </cell>
          <cell r="BH574">
            <v>0</v>
          </cell>
          <cell r="BI574">
            <v>2.5</v>
          </cell>
          <cell r="BK574">
            <v>0</v>
          </cell>
          <cell r="BL574">
            <v>0</v>
          </cell>
          <cell r="BM574">
            <v>0</v>
          </cell>
          <cell r="BN574">
            <v>174.2</v>
          </cell>
          <cell r="BO574">
            <v>7.0661171404800003</v>
          </cell>
          <cell r="BP574">
            <v>0</v>
          </cell>
          <cell r="BQ574">
            <v>67.584000000000003</v>
          </cell>
          <cell r="BR574">
            <v>0</v>
          </cell>
          <cell r="BS574">
            <v>0</v>
          </cell>
          <cell r="BT574">
            <v>0.5</v>
          </cell>
          <cell r="BU574">
            <v>13.25</v>
          </cell>
          <cell r="BV574">
            <v>0</v>
          </cell>
          <cell r="BW574">
            <v>0</v>
          </cell>
          <cell r="BX574">
            <v>0</v>
          </cell>
          <cell r="BY574">
            <v>0</v>
          </cell>
          <cell r="BZ574">
            <v>0</v>
          </cell>
          <cell r="CA574">
            <v>0</v>
          </cell>
          <cell r="CB574">
            <v>0</v>
          </cell>
          <cell r="CC574">
            <v>0</v>
          </cell>
          <cell r="CD574">
            <v>132</v>
          </cell>
          <cell r="CE574">
            <v>0</v>
          </cell>
          <cell r="CF574">
            <v>0</v>
          </cell>
          <cell r="CG574">
            <v>0</v>
          </cell>
          <cell r="CH574">
            <v>0</v>
          </cell>
          <cell r="CI574">
            <v>0</v>
          </cell>
          <cell r="CJ574">
            <v>0</v>
          </cell>
          <cell r="CK574">
            <v>0</v>
          </cell>
          <cell r="CL574">
            <v>9</v>
          </cell>
          <cell r="CM574">
            <v>8.3000000000000007</v>
          </cell>
          <cell r="CN574">
            <v>0</v>
          </cell>
          <cell r="CO574">
            <v>0</v>
          </cell>
          <cell r="CP574">
            <v>10.3</v>
          </cell>
          <cell r="CQ574">
            <v>23.850999999999999</v>
          </cell>
          <cell r="CR574">
            <v>0</v>
          </cell>
          <cell r="CS574">
            <v>779.94899999999996</v>
          </cell>
          <cell r="CT574">
            <v>199.55699999999999</v>
          </cell>
          <cell r="CU574">
            <v>87.697000000000003</v>
          </cell>
          <cell r="CV574">
            <v>20</v>
          </cell>
          <cell r="CW574">
            <v>8</v>
          </cell>
          <cell r="CX574">
            <v>268.39100000000002</v>
          </cell>
          <cell r="CY574">
            <v>0</v>
          </cell>
          <cell r="CZ574">
            <v>490.27499999999998</v>
          </cell>
          <cell r="DA574">
            <v>0</v>
          </cell>
          <cell r="DB574">
            <v>99.635000000000005</v>
          </cell>
          <cell r="DC574">
            <v>32.232999999999997</v>
          </cell>
          <cell r="DD574">
            <v>13.797000000000001</v>
          </cell>
          <cell r="DE574">
            <v>132.67599999999999</v>
          </cell>
          <cell r="DF574">
            <v>290.38099999999997</v>
          </cell>
          <cell r="DG574">
            <v>746.65</v>
          </cell>
          <cell r="DH574">
            <v>0.29399999999999998</v>
          </cell>
          <cell r="DI574">
            <v>0</v>
          </cell>
          <cell r="DJ574">
            <v>0.50600000000000001</v>
          </cell>
          <cell r="DK574">
            <v>0</v>
          </cell>
          <cell r="DL574">
            <v>0</v>
          </cell>
          <cell r="DM574">
            <v>521.59199999999998</v>
          </cell>
          <cell r="DN574">
            <v>361.97399999999999</v>
          </cell>
          <cell r="DO574">
            <v>84.433000000000007</v>
          </cell>
          <cell r="DP574">
            <v>24.704000000000001</v>
          </cell>
          <cell r="DQ574">
            <v>32.945999999999998</v>
          </cell>
          <cell r="DR574">
            <v>1705.546</v>
          </cell>
          <cell r="DS574">
            <v>0</v>
          </cell>
          <cell r="DT574">
            <v>736.96</v>
          </cell>
          <cell r="DU574">
            <v>0</v>
          </cell>
          <cell r="DV574">
            <v>0</v>
          </cell>
          <cell r="DW574">
            <v>0</v>
          </cell>
          <cell r="DX574">
            <v>0</v>
          </cell>
          <cell r="DY574">
            <v>0</v>
          </cell>
          <cell r="DZ574">
            <v>0</v>
          </cell>
          <cell r="EA574">
            <v>0</v>
          </cell>
          <cell r="EB574">
            <v>0</v>
          </cell>
          <cell r="EC574">
            <v>0</v>
          </cell>
          <cell r="ED574">
            <v>0</v>
          </cell>
          <cell r="EE574">
            <v>0</v>
          </cell>
          <cell r="EF574">
            <v>0</v>
          </cell>
          <cell r="EG574">
            <v>0</v>
          </cell>
          <cell r="EH574">
            <v>0</v>
          </cell>
          <cell r="EI574">
            <v>6</v>
          </cell>
          <cell r="EJ574">
            <v>0</v>
          </cell>
        </row>
        <row r="575">
          <cell r="B575">
            <v>0</v>
          </cell>
          <cell r="C575">
            <v>0</v>
          </cell>
          <cell r="D575">
            <v>0</v>
          </cell>
          <cell r="E575">
            <v>0</v>
          </cell>
          <cell r="F575">
            <v>0</v>
          </cell>
          <cell r="G575">
            <v>0</v>
          </cell>
          <cell r="H575">
            <v>0</v>
          </cell>
          <cell r="I575">
            <v>0</v>
          </cell>
          <cell r="J575">
            <v>202</v>
          </cell>
          <cell r="K575">
            <v>0</v>
          </cell>
          <cell r="L575">
            <v>0</v>
          </cell>
          <cell r="M575">
            <v>0</v>
          </cell>
          <cell r="N575">
            <v>0</v>
          </cell>
          <cell r="O575">
            <v>6.5</v>
          </cell>
          <cell r="P575">
            <v>15.644</v>
          </cell>
          <cell r="Q575">
            <v>0</v>
          </cell>
          <cell r="R575">
            <v>0</v>
          </cell>
          <cell r="S575">
            <v>0</v>
          </cell>
          <cell r="T575">
            <v>0</v>
          </cell>
          <cell r="U575">
            <v>4970</v>
          </cell>
          <cell r="V575">
            <v>0</v>
          </cell>
          <cell r="W575">
            <v>0</v>
          </cell>
          <cell r="X575">
            <v>0</v>
          </cell>
          <cell r="Y575">
            <v>0</v>
          </cell>
          <cell r="Z575">
            <v>0</v>
          </cell>
          <cell r="AA575">
            <v>97.4</v>
          </cell>
          <cell r="AB575">
            <v>0</v>
          </cell>
          <cell r="AC575">
            <v>0</v>
          </cell>
          <cell r="AD575">
            <v>0</v>
          </cell>
          <cell r="AE575">
            <v>0</v>
          </cell>
          <cell r="AF575">
            <v>12.32</v>
          </cell>
          <cell r="AH575">
            <v>373.2</v>
          </cell>
          <cell r="AI575">
            <v>0</v>
          </cell>
          <cell r="AJ575">
            <v>0</v>
          </cell>
          <cell r="AM575">
            <v>0</v>
          </cell>
          <cell r="AN575">
            <v>0</v>
          </cell>
          <cell r="AO575">
            <v>0</v>
          </cell>
          <cell r="AV575">
            <v>0</v>
          </cell>
          <cell r="AW575">
            <v>0</v>
          </cell>
          <cell r="AX575">
            <v>0</v>
          </cell>
          <cell r="AY575">
            <v>0</v>
          </cell>
          <cell r="AZ575">
            <v>0</v>
          </cell>
          <cell r="BA575">
            <v>0</v>
          </cell>
          <cell r="BB575">
            <v>0</v>
          </cell>
          <cell r="BC575">
            <v>0</v>
          </cell>
          <cell r="BD575">
            <v>0</v>
          </cell>
          <cell r="BE575">
            <v>0</v>
          </cell>
          <cell r="BF575">
            <v>0</v>
          </cell>
          <cell r="BG575">
            <v>0</v>
          </cell>
          <cell r="BH575">
            <v>0</v>
          </cell>
          <cell r="BI575">
            <v>0.5</v>
          </cell>
          <cell r="BK575">
            <v>0</v>
          </cell>
          <cell r="BL575">
            <v>0</v>
          </cell>
          <cell r="BM575">
            <v>0</v>
          </cell>
          <cell r="BN575">
            <v>24.1</v>
          </cell>
          <cell r="BO575">
            <v>0</v>
          </cell>
          <cell r="BP575">
            <v>0</v>
          </cell>
          <cell r="BQ575">
            <v>0</v>
          </cell>
          <cell r="BR575">
            <v>0</v>
          </cell>
          <cell r="BS575">
            <v>0</v>
          </cell>
          <cell r="BT575">
            <v>0</v>
          </cell>
          <cell r="BU575">
            <v>13.8</v>
          </cell>
          <cell r="BV575">
            <v>0</v>
          </cell>
          <cell r="BW575">
            <v>0</v>
          </cell>
          <cell r="BX575">
            <v>0</v>
          </cell>
          <cell r="BY575">
            <v>0</v>
          </cell>
          <cell r="BZ575">
            <v>0</v>
          </cell>
          <cell r="CA575">
            <v>0</v>
          </cell>
          <cell r="CB575">
            <v>0</v>
          </cell>
          <cell r="CC575">
            <v>0</v>
          </cell>
          <cell r="CD575">
            <v>0</v>
          </cell>
          <cell r="CE575">
            <v>0</v>
          </cell>
          <cell r="CF575">
            <v>0</v>
          </cell>
          <cell r="CG575">
            <v>0</v>
          </cell>
          <cell r="CH575">
            <v>0</v>
          </cell>
          <cell r="CI575">
            <v>0</v>
          </cell>
          <cell r="CJ575">
            <v>0</v>
          </cell>
          <cell r="CK575">
            <v>0</v>
          </cell>
          <cell r="CL575">
            <v>0</v>
          </cell>
          <cell r="CM575">
            <v>17.600000000000001</v>
          </cell>
          <cell r="CN575">
            <v>0</v>
          </cell>
          <cell r="CO575">
            <v>0</v>
          </cell>
          <cell r="CP575">
            <v>0</v>
          </cell>
          <cell r="CQ575">
            <v>0</v>
          </cell>
          <cell r="CR575">
            <v>0</v>
          </cell>
          <cell r="CS575">
            <v>976.63</v>
          </cell>
          <cell r="CT575">
            <v>299.78199999999998</v>
          </cell>
          <cell r="CU575">
            <v>471.452</v>
          </cell>
          <cell r="CV575">
            <v>0</v>
          </cell>
          <cell r="CW575">
            <v>0</v>
          </cell>
          <cell r="CX575">
            <v>217.49800000000002</v>
          </cell>
          <cell r="CY575">
            <v>0</v>
          </cell>
          <cell r="CZ575">
            <v>9988.1460000000006</v>
          </cell>
          <cell r="DA575">
            <v>0</v>
          </cell>
          <cell r="DB575">
            <v>745.23699999999997</v>
          </cell>
          <cell r="DC575">
            <v>11.170999999999999</v>
          </cell>
          <cell r="DD575">
            <v>4.1609999999999996</v>
          </cell>
          <cell r="DE575">
            <v>2584.7150000000001</v>
          </cell>
          <cell r="DF575">
            <v>6287.1949999999997</v>
          </cell>
          <cell r="DG575">
            <v>1676.7390000000003</v>
          </cell>
          <cell r="DH575">
            <v>0.113</v>
          </cell>
          <cell r="DI575">
            <v>0</v>
          </cell>
          <cell r="DJ575">
            <v>34.603000000000002</v>
          </cell>
          <cell r="DK575">
            <v>0</v>
          </cell>
          <cell r="DL575">
            <v>0</v>
          </cell>
          <cell r="DM575">
            <v>1193.0830000000001</v>
          </cell>
          <cell r="DN575">
            <v>1213.7329999999999</v>
          </cell>
          <cell r="DO575">
            <v>95.653000000000006</v>
          </cell>
          <cell r="DP575">
            <v>39.525000000000006</v>
          </cell>
          <cell r="DQ575">
            <v>64.923000000000002</v>
          </cell>
          <cell r="DR575">
            <v>21945.500999999997</v>
          </cell>
          <cell r="DS575">
            <v>0</v>
          </cell>
          <cell r="DT575">
            <v>8188.5749999999998</v>
          </cell>
          <cell r="DU575">
            <v>0</v>
          </cell>
          <cell r="DV575">
            <v>0</v>
          </cell>
          <cell r="DW575">
            <v>0</v>
          </cell>
          <cell r="DX575">
            <v>0</v>
          </cell>
          <cell r="DY575">
            <v>0</v>
          </cell>
          <cell r="DZ575">
            <v>0</v>
          </cell>
          <cell r="EA575">
            <v>0</v>
          </cell>
          <cell r="EB575">
            <v>0</v>
          </cell>
          <cell r="EC575">
            <v>0</v>
          </cell>
          <cell r="ED575">
            <v>0</v>
          </cell>
          <cell r="EE575">
            <v>0</v>
          </cell>
          <cell r="EF575">
            <v>0</v>
          </cell>
          <cell r="EG575">
            <v>0</v>
          </cell>
          <cell r="EH575">
            <v>0</v>
          </cell>
          <cell r="EI575">
            <v>0</v>
          </cell>
          <cell r="EJ575">
            <v>0</v>
          </cell>
        </row>
        <row r="576">
          <cell r="B576">
            <v>0</v>
          </cell>
          <cell r="C576">
            <v>0</v>
          </cell>
          <cell r="D576">
            <v>0</v>
          </cell>
          <cell r="E576">
            <v>0</v>
          </cell>
          <cell r="F576">
            <v>0</v>
          </cell>
          <cell r="G576">
            <v>0</v>
          </cell>
          <cell r="H576">
            <v>0</v>
          </cell>
          <cell r="I576">
            <v>0</v>
          </cell>
          <cell r="J576">
            <v>0</v>
          </cell>
          <cell r="K576">
            <v>0</v>
          </cell>
          <cell r="L576">
            <v>0</v>
          </cell>
          <cell r="M576">
            <v>0</v>
          </cell>
          <cell r="N576">
            <v>0</v>
          </cell>
          <cell r="O576">
            <v>0</v>
          </cell>
          <cell r="P576">
            <v>0</v>
          </cell>
          <cell r="Q576">
            <v>0</v>
          </cell>
          <cell r="R576">
            <v>0</v>
          </cell>
          <cell r="S576">
            <v>0</v>
          </cell>
          <cell r="T576">
            <v>0</v>
          </cell>
          <cell r="U576">
            <v>0</v>
          </cell>
          <cell r="V576">
            <v>0</v>
          </cell>
          <cell r="W576">
            <v>10353</v>
          </cell>
          <cell r="X576">
            <v>0</v>
          </cell>
          <cell r="Y576">
            <v>0</v>
          </cell>
          <cell r="Z576">
            <v>0</v>
          </cell>
          <cell r="AA576">
            <v>0</v>
          </cell>
          <cell r="AB576">
            <v>0</v>
          </cell>
          <cell r="AC576">
            <v>0</v>
          </cell>
          <cell r="AD576">
            <v>0</v>
          </cell>
          <cell r="AE576">
            <v>0</v>
          </cell>
          <cell r="AF576">
            <v>0</v>
          </cell>
          <cell r="AI576">
            <v>0</v>
          </cell>
          <cell r="AJ576">
            <v>0</v>
          </cell>
          <cell r="AM576">
            <v>0</v>
          </cell>
          <cell r="AN576">
            <v>0</v>
          </cell>
          <cell r="AO576">
            <v>0</v>
          </cell>
          <cell r="AV576">
            <v>0</v>
          </cell>
          <cell r="AW576">
            <v>0</v>
          </cell>
          <cell r="AX576">
            <v>0</v>
          </cell>
          <cell r="AY576">
            <v>0</v>
          </cell>
          <cell r="AZ576">
            <v>0</v>
          </cell>
          <cell r="BA576">
            <v>0</v>
          </cell>
          <cell r="BB576">
            <v>0</v>
          </cell>
          <cell r="BC576">
            <v>0</v>
          </cell>
          <cell r="BD576">
            <v>0</v>
          </cell>
          <cell r="BE576">
            <v>0</v>
          </cell>
          <cell r="BF576">
            <v>0</v>
          </cell>
          <cell r="BG576">
            <v>0</v>
          </cell>
          <cell r="BH576">
            <v>0</v>
          </cell>
          <cell r="BI576">
            <v>0</v>
          </cell>
          <cell r="BK576">
            <v>0</v>
          </cell>
          <cell r="BL576">
            <v>0</v>
          </cell>
          <cell r="BM576">
            <v>0</v>
          </cell>
          <cell r="BN576">
            <v>0</v>
          </cell>
          <cell r="BO576">
            <v>0</v>
          </cell>
          <cell r="BP576">
            <v>0</v>
          </cell>
          <cell r="BQ576">
            <v>0</v>
          </cell>
          <cell r="BR576">
            <v>0</v>
          </cell>
          <cell r="BS576">
            <v>0</v>
          </cell>
          <cell r="BT576">
            <v>0</v>
          </cell>
          <cell r="BU576">
            <v>0</v>
          </cell>
          <cell r="BV576">
            <v>0</v>
          </cell>
          <cell r="BW576">
            <v>0</v>
          </cell>
          <cell r="BX576">
            <v>0</v>
          </cell>
          <cell r="BY576">
            <v>0</v>
          </cell>
          <cell r="BZ576">
            <v>0</v>
          </cell>
          <cell r="CA576">
            <v>0</v>
          </cell>
          <cell r="CB576">
            <v>0</v>
          </cell>
          <cell r="CC576">
            <v>0</v>
          </cell>
          <cell r="CD576">
            <v>0</v>
          </cell>
          <cell r="CE576">
            <v>0</v>
          </cell>
          <cell r="CF576">
            <v>0</v>
          </cell>
          <cell r="CG576">
            <v>0</v>
          </cell>
          <cell r="CH576">
            <v>0</v>
          </cell>
          <cell r="CI576">
            <v>0</v>
          </cell>
          <cell r="CJ576">
            <v>0</v>
          </cell>
          <cell r="CK576">
            <v>0</v>
          </cell>
          <cell r="CL576">
            <v>301.89999999999998</v>
          </cell>
          <cell r="CM576">
            <v>0</v>
          </cell>
          <cell r="CN576">
            <v>0</v>
          </cell>
          <cell r="CO576">
            <v>0</v>
          </cell>
          <cell r="CP576">
            <v>0</v>
          </cell>
          <cell r="CQ576">
            <v>0</v>
          </cell>
          <cell r="CR576">
            <v>0</v>
          </cell>
          <cell r="CS576">
            <v>0</v>
          </cell>
          <cell r="CT576">
            <v>0</v>
          </cell>
          <cell r="CU576">
            <v>0</v>
          </cell>
          <cell r="CV576">
            <v>0</v>
          </cell>
          <cell r="CW576">
            <v>0</v>
          </cell>
          <cell r="CX576">
            <v>0</v>
          </cell>
          <cell r="CY576">
            <v>0</v>
          </cell>
          <cell r="CZ576">
            <v>0</v>
          </cell>
          <cell r="DA576">
            <v>0</v>
          </cell>
          <cell r="DB576">
            <v>0</v>
          </cell>
          <cell r="DC576">
            <v>0</v>
          </cell>
          <cell r="DD576">
            <v>0</v>
          </cell>
          <cell r="DE576">
            <v>0</v>
          </cell>
          <cell r="DF576">
            <v>0</v>
          </cell>
          <cell r="DG576">
            <v>0</v>
          </cell>
          <cell r="DH576">
            <v>0</v>
          </cell>
          <cell r="DI576">
            <v>0</v>
          </cell>
          <cell r="DJ576">
            <v>0</v>
          </cell>
          <cell r="DK576">
            <v>0</v>
          </cell>
          <cell r="DL576">
            <v>0</v>
          </cell>
          <cell r="DM576">
            <v>0</v>
          </cell>
          <cell r="DN576">
            <v>0</v>
          </cell>
          <cell r="DO576">
            <v>0</v>
          </cell>
          <cell r="DP576">
            <v>0</v>
          </cell>
          <cell r="DQ576">
            <v>0</v>
          </cell>
          <cell r="DR576">
            <v>0</v>
          </cell>
          <cell r="DS576">
            <v>0</v>
          </cell>
          <cell r="DT576">
            <v>0</v>
          </cell>
          <cell r="DU576">
            <v>0</v>
          </cell>
          <cell r="DV576">
            <v>0</v>
          </cell>
          <cell r="DW576">
            <v>0</v>
          </cell>
          <cell r="DX576">
            <v>0</v>
          </cell>
          <cell r="DY576">
            <v>0</v>
          </cell>
          <cell r="DZ576">
            <v>0</v>
          </cell>
          <cell r="EA576">
            <v>0</v>
          </cell>
          <cell r="EB576">
            <v>0</v>
          </cell>
          <cell r="EC576">
            <v>0</v>
          </cell>
          <cell r="ED576">
            <v>0</v>
          </cell>
          <cell r="EE576">
            <v>0</v>
          </cell>
          <cell r="EF576">
            <v>0</v>
          </cell>
          <cell r="EG576">
            <v>0</v>
          </cell>
          <cell r="EH576">
            <v>0</v>
          </cell>
          <cell r="EI576">
            <v>0</v>
          </cell>
          <cell r="EJ576">
            <v>0</v>
          </cell>
        </row>
        <row r="577">
          <cell r="B577">
            <v>0</v>
          </cell>
          <cell r="C577">
            <v>0</v>
          </cell>
          <cell r="D577">
            <v>168</v>
          </cell>
          <cell r="E577">
            <v>0</v>
          </cell>
          <cell r="F577">
            <v>0</v>
          </cell>
          <cell r="G577">
            <v>0</v>
          </cell>
          <cell r="H577">
            <v>0</v>
          </cell>
          <cell r="I577">
            <v>0</v>
          </cell>
          <cell r="J577">
            <v>0</v>
          </cell>
          <cell r="K577">
            <v>0</v>
          </cell>
          <cell r="L577">
            <v>0</v>
          </cell>
          <cell r="M577">
            <v>0</v>
          </cell>
          <cell r="N577">
            <v>0</v>
          </cell>
          <cell r="O577">
            <v>0</v>
          </cell>
          <cell r="P577">
            <v>0</v>
          </cell>
          <cell r="Q577">
            <v>0</v>
          </cell>
          <cell r="R577">
            <v>0</v>
          </cell>
          <cell r="S577">
            <v>0</v>
          </cell>
          <cell r="T577">
            <v>0</v>
          </cell>
          <cell r="U577">
            <v>0</v>
          </cell>
          <cell r="V577">
            <v>0</v>
          </cell>
          <cell r="W577">
            <v>0</v>
          </cell>
          <cell r="X577">
            <v>0</v>
          </cell>
          <cell r="Y577">
            <v>0</v>
          </cell>
          <cell r="Z577">
            <v>0</v>
          </cell>
          <cell r="AA577">
            <v>0</v>
          </cell>
          <cell r="AB577">
            <v>0</v>
          </cell>
          <cell r="AC577">
            <v>0</v>
          </cell>
          <cell r="AD577">
            <v>0</v>
          </cell>
          <cell r="AE577">
            <v>0</v>
          </cell>
          <cell r="AF577">
            <v>0</v>
          </cell>
          <cell r="AI577">
            <v>0</v>
          </cell>
          <cell r="AJ577">
            <v>0</v>
          </cell>
          <cell r="AM577">
            <v>0</v>
          </cell>
          <cell r="AN577">
            <v>0</v>
          </cell>
          <cell r="AO577">
            <v>0</v>
          </cell>
          <cell r="AV577">
            <v>0</v>
          </cell>
          <cell r="AW577">
            <v>0</v>
          </cell>
          <cell r="AX577">
            <v>0</v>
          </cell>
          <cell r="AY577">
            <v>0</v>
          </cell>
          <cell r="AZ577">
            <v>0</v>
          </cell>
          <cell r="BA577">
            <v>0</v>
          </cell>
          <cell r="BB577">
            <v>0</v>
          </cell>
          <cell r="BC577">
            <v>0</v>
          </cell>
          <cell r="BD577">
            <v>0</v>
          </cell>
          <cell r="BE577">
            <v>0</v>
          </cell>
          <cell r="BF577">
            <v>0</v>
          </cell>
          <cell r="BG577">
            <v>0</v>
          </cell>
          <cell r="BH577">
            <v>0</v>
          </cell>
          <cell r="BI577">
            <v>0</v>
          </cell>
          <cell r="BK577">
            <v>0</v>
          </cell>
          <cell r="BL577">
            <v>0</v>
          </cell>
          <cell r="BM577">
            <v>0</v>
          </cell>
          <cell r="BN577">
            <v>754.1</v>
          </cell>
          <cell r="BO577">
            <v>0</v>
          </cell>
          <cell r="BP577">
            <v>0</v>
          </cell>
          <cell r="BQ577">
            <v>0</v>
          </cell>
          <cell r="BR577">
            <v>0</v>
          </cell>
          <cell r="BS577">
            <v>0</v>
          </cell>
          <cell r="BT577">
            <v>0</v>
          </cell>
          <cell r="BU577">
            <v>0</v>
          </cell>
          <cell r="BV577">
            <v>0</v>
          </cell>
          <cell r="BW577">
            <v>0</v>
          </cell>
          <cell r="BX577">
            <v>0</v>
          </cell>
          <cell r="BY577">
            <v>0</v>
          </cell>
          <cell r="BZ577">
            <v>0</v>
          </cell>
          <cell r="CA577">
            <v>0</v>
          </cell>
          <cell r="CB577">
            <v>0</v>
          </cell>
          <cell r="CC577">
            <v>0</v>
          </cell>
          <cell r="CD577">
            <v>0</v>
          </cell>
          <cell r="CE577">
            <v>0</v>
          </cell>
          <cell r="CF577">
            <v>0</v>
          </cell>
          <cell r="CG577">
            <v>0</v>
          </cell>
          <cell r="CH577">
            <v>0</v>
          </cell>
          <cell r="CI577">
            <v>0</v>
          </cell>
          <cell r="CJ577">
            <v>0</v>
          </cell>
          <cell r="CK577">
            <v>0</v>
          </cell>
          <cell r="CL577">
            <v>0</v>
          </cell>
          <cell r="CM577">
            <v>0</v>
          </cell>
          <cell r="CN577">
            <v>0</v>
          </cell>
          <cell r="CO577">
            <v>0</v>
          </cell>
          <cell r="CP577">
            <v>0</v>
          </cell>
          <cell r="CQ577">
            <v>0</v>
          </cell>
          <cell r="CR577">
            <v>0</v>
          </cell>
          <cell r="CS577">
            <v>0</v>
          </cell>
          <cell r="CT577">
            <v>0</v>
          </cell>
          <cell r="CU577">
            <v>0</v>
          </cell>
          <cell r="CV577">
            <v>0</v>
          </cell>
          <cell r="CW577">
            <v>0</v>
          </cell>
          <cell r="CX577">
            <v>0</v>
          </cell>
          <cell r="CY577">
            <v>0</v>
          </cell>
          <cell r="CZ577">
            <v>0</v>
          </cell>
          <cell r="DA577">
            <v>0</v>
          </cell>
          <cell r="DB577">
            <v>0</v>
          </cell>
          <cell r="DC577">
            <v>0</v>
          </cell>
          <cell r="DD577">
            <v>0</v>
          </cell>
          <cell r="DE577">
            <v>0</v>
          </cell>
          <cell r="DF577">
            <v>0</v>
          </cell>
          <cell r="DG577">
            <v>0</v>
          </cell>
          <cell r="DH577">
            <v>0</v>
          </cell>
          <cell r="DI577">
            <v>0</v>
          </cell>
          <cell r="DJ577">
            <v>0</v>
          </cell>
          <cell r="DK577">
            <v>0</v>
          </cell>
          <cell r="DL577">
            <v>0</v>
          </cell>
          <cell r="DM577">
            <v>0</v>
          </cell>
          <cell r="DN577">
            <v>0</v>
          </cell>
          <cell r="DO577">
            <v>0</v>
          </cell>
          <cell r="DP577">
            <v>0</v>
          </cell>
          <cell r="DQ577">
            <v>0</v>
          </cell>
          <cell r="DR577">
            <v>0</v>
          </cell>
          <cell r="DS577">
            <v>0</v>
          </cell>
          <cell r="DT577">
            <v>0</v>
          </cell>
          <cell r="DU577">
            <v>0</v>
          </cell>
          <cell r="DV577">
            <v>0</v>
          </cell>
          <cell r="DW577">
            <v>0</v>
          </cell>
          <cell r="DX577">
            <v>0</v>
          </cell>
          <cell r="DY577">
            <v>0</v>
          </cell>
          <cell r="DZ577">
            <v>0</v>
          </cell>
          <cell r="EA577">
            <v>0</v>
          </cell>
          <cell r="EB577">
            <v>0</v>
          </cell>
          <cell r="EC577">
            <v>0</v>
          </cell>
          <cell r="ED577">
            <v>0</v>
          </cell>
          <cell r="EE577">
            <v>0</v>
          </cell>
          <cell r="EF577">
            <v>0</v>
          </cell>
          <cell r="EG577">
            <v>0</v>
          </cell>
          <cell r="EH577">
            <v>0</v>
          </cell>
          <cell r="EI577">
            <v>0</v>
          </cell>
          <cell r="EJ577">
            <v>0</v>
          </cell>
        </row>
        <row r="578">
          <cell r="B578">
            <v>0</v>
          </cell>
          <cell r="C578">
            <v>0</v>
          </cell>
          <cell r="D578">
            <v>168</v>
          </cell>
          <cell r="E578">
            <v>0</v>
          </cell>
          <cell r="F578">
            <v>0</v>
          </cell>
          <cell r="G578">
            <v>0</v>
          </cell>
          <cell r="H578">
            <v>0</v>
          </cell>
          <cell r="I578">
            <v>0</v>
          </cell>
          <cell r="J578">
            <v>202</v>
          </cell>
          <cell r="K578">
            <v>0</v>
          </cell>
          <cell r="L578">
            <v>0</v>
          </cell>
          <cell r="M578">
            <v>0</v>
          </cell>
          <cell r="N578">
            <v>0</v>
          </cell>
          <cell r="O578">
            <v>6.5</v>
          </cell>
          <cell r="P578">
            <v>15.644</v>
          </cell>
          <cell r="Q578">
            <v>0</v>
          </cell>
          <cell r="R578">
            <v>0</v>
          </cell>
          <cell r="S578">
            <v>0</v>
          </cell>
          <cell r="T578">
            <v>0</v>
          </cell>
          <cell r="U578">
            <v>4970</v>
          </cell>
          <cell r="V578">
            <v>0</v>
          </cell>
          <cell r="W578">
            <v>10353</v>
          </cell>
          <cell r="X578">
            <v>0</v>
          </cell>
          <cell r="Y578">
            <v>0</v>
          </cell>
          <cell r="Z578">
            <v>0</v>
          </cell>
          <cell r="AA578">
            <v>97.4</v>
          </cell>
          <cell r="AB578">
            <v>0</v>
          </cell>
          <cell r="AC578">
            <v>0</v>
          </cell>
          <cell r="AD578">
            <v>0</v>
          </cell>
          <cell r="AE578">
            <v>0</v>
          </cell>
          <cell r="AF578">
            <v>12.32</v>
          </cell>
          <cell r="AH578">
            <v>373.2</v>
          </cell>
          <cell r="AI578">
            <v>0</v>
          </cell>
          <cell r="AJ578">
            <v>0</v>
          </cell>
          <cell r="AK578">
            <v>0</v>
          </cell>
          <cell r="AL578">
            <v>0</v>
          </cell>
          <cell r="AM578">
            <v>0</v>
          </cell>
          <cell r="AN578">
            <v>0</v>
          </cell>
          <cell r="AO578">
            <v>0</v>
          </cell>
          <cell r="AP578">
            <v>0</v>
          </cell>
          <cell r="AQ578">
            <v>0</v>
          </cell>
          <cell r="AR578">
            <v>0</v>
          </cell>
          <cell r="AS578">
            <v>0</v>
          </cell>
          <cell r="AT578">
            <v>0</v>
          </cell>
          <cell r="AU578">
            <v>0</v>
          </cell>
          <cell r="AV578">
            <v>0</v>
          </cell>
          <cell r="AW578">
            <v>0</v>
          </cell>
          <cell r="AX578">
            <v>0</v>
          </cell>
          <cell r="AY578">
            <v>0</v>
          </cell>
          <cell r="AZ578">
            <v>0</v>
          </cell>
          <cell r="BA578">
            <v>0</v>
          </cell>
          <cell r="BB578">
            <v>0</v>
          </cell>
          <cell r="BC578">
            <v>0</v>
          </cell>
          <cell r="BD578">
            <v>0</v>
          </cell>
          <cell r="BE578">
            <v>0</v>
          </cell>
          <cell r="BF578">
            <v>0</v>
          </cell>
          <cell r="BG578">
            <v>0</v>
          </cell>
          <cell r="BH578">
            <v>0</v>
          </cell>
          <cell r="BI578">
            <v>0.5</v>
          </cell>
          <cell r="BK578">
            <v>0</v>
          </cell>
          <cell r="BL578">
            <v>0</v>
          </cell>
          <cell r="BM578">
            <v>0</v>
          </cell>
          <cell r="BN578">
            <v>778.2</v>
          </cell>
          <cell r="BO578">
            <v>0</v>
          </cell>
          <cell r="BP578">
            <v>0</v>
          </cell>
          <cell r="BQ578">
            <v>0</v>
          </cell>
          <cell r="BR578">
            <v>0</v>
          </cell>
          <cell r="BS578">
            <v>0</v>
          </cell>
          <cell r="BT578">
            <v>0</v>
          </cell>
          <cell r="BU578">
            <v>13.8</v>
          </cell>
          <cell r="BV578">
            <v>0</v>
          </cell>
          <cell r="BW578">
            <v>0</v>
          </cell>
          <cell r="BX578">
            <v>0</v>
          </cell>
          <cell r="BY578">
            <v>0</v>
          </cell>
          <cell r="BZ578">
            <v>0</v>
          </cell>
          <cell r="CA578">
            <v>0</v>
          </cell>
          <cell r="CB578">
            <v>0</v>
          </cell>
          <cell r="CC578">
            <v>0</v>
          </cell>
          <cell r="CD578">
            <v>0</v>
          </cell>
          <cell r="CE578">
            <v>0</v>
          </cell>
          <cell r="CF578">
            <v>0</v>
          </cell>
          <cell r="CG578">
            <v>0</v>
          </cell>
          <cell r="CH578">
            <v>0</v>
          </cell>
          <cell r="CI578">
            <v>0</v>
          </cell>
          <cell r="CJ578">
            <v>0</v>
          </cell>
          <cell r="CK578">
            <v>0</v>
          </cell>
          <cell r="CL578">
            <v>301.89999999999998</v>
          </cell>
          <cell r="CM578">
            <v>17.600000000000001</v>
          </cell>
          <cell r="CN578">
            <v>0</v>
          </cell>
          <cell r="CO578">
            <v>0</v>
          </cell>
          <cell r="CP578">
            <v>0</v>
          </cell>
          <cell r="CQ578">
            <v>0</v>
          </cell>
          <cell r="CR578">
            <v>0</v>
          </cell>
          <cell r="CS578">
            <v>976.63</v>
          </cell>
          <cell r="CT578">
            <v>299.78199999999998</v>
          </cell>
          <cell r="CU578">
            <v>471.452</v>
          </cell>
          <cell r="CV578">
            <v>0</v>
          </cell>
          <cell r="CW578">
            <v>0</v>
          </cell>
          <cell r="CX578">
            <v>217.49800000000002</v>
          </cell>
          <cell r="CY578">
            <v>0</v>
          </cell>
          <cell r="CZ578">
            <v>9988.1460000000006</v>
          </cell>
          <cell r="DA578">
            <v>0</v>
          </cell>
          <cell r="DB578">
            <v>745.23699999999997</v>
          </cell>
          <cell r="DC578">
            <v>11.170999999999999</v>
          </cell>
          <cell r="DD578">
            <v>4.1609999999999996</v>
          </cell>
          <cell r="DE578">
            <v>2584.7150000000001</v>
          </cell>
          <cell r="DF578">
            <v>6287.1949999999997</v>
          </cell>
          <cell r="DG578">
            <v>1676.7390000000003</v>
          </cell>
          <cell r="DH578">
            <v>0.113</v>
          </cell>
          <cell r="DI578">
            <v>0</v>
          </cell>
          <cell r="DJ578">
            <v>34.603000000000002</v>
          </cell>
          <cell r="DK578">
            <v>0</v>
          </cell>
          <cell r="DL578">
            <v>0</v>
          </cell>
          <cell r="DM578">
            <v>1193.0830000000001</v>
          </cell>
          <cell r="DN578">
            <v>1213.7329999999999</v>
          </cell>
          <cell r="DO578">
            <v>95.653000000000006</v>
          </cell>
          <cell r="DP578">
            <v>39.525000000000006</v>
          </cell>
          <cell r="DQ578">
            <v>64.923000000000002</v>
          </cell>
          <cell r="DR578">
            <v>21945.500999999997</v>
          </cell>
          <cell r="DS578">
            <v>0</v>
          </cell>
          <cell r="DT578">
            <v>8188.5749999999998</v>
          </cell>
          <cell r="DU578">
            <v>0</v>
          </cell>
          <cell r="DV578">
            <v>0</v>
          </cell>
          <cell r="DW578">
            <v>0</v>
          </cell>
          <cell r="DX578">
            <v>0</v>
          </cell>
          <cell r="DY578">
            <v>0</v>
          </cell>
          <cell r="DZ578">
            <v>0</v>
          </cell>
          <cell r="EA578">
            <v>0</v>
          </cell>
          <cell r="EB578">
            <v>0</v>
          </cell>
          <cell r="EC578">
            <v>0</v>
          </cell>
          <cell r="ED578">
            <v>0</v>
          </cell>
          <cell r="EE578">
            <v>0</v>
          </cell>
          <cell r="EF578">
            <v>0</v>
          </cell>
          <cell r="EG578">
            <v>0</v>
          </cell>
          <cell r="EH578">
            <v>0</v>
          </cell>
          <cell r="EI578">
            <v>0</v>
          </cell>
          <cell r="EJ578">
            <v>0</v>
          </cell>
        </row>
        <row r="579">
          <cell r="B579">
            <v>0</v>
          </cell>
          <cell r="C579">
            <v>0</v>
          </cell>
          <cell r="D579">
            <v>0</v>
          </cell>
          <cell r="E579">
            <v>0</v>
          </cell>
          <cell r="F579">
            <v>0</v>
          </cell>
          <cell r="G579">
            <v>0</v>
          </cell>
          <cell r="H579">
            <v>0</v>
          </cell>
          <cell r="I579">
            <v>0</v>
          </cell>
          <cell r="J579">
            <v>202</v>
          </cell>
          <cell r="K579">
            <v>0</v>
          </cell>
          <cell r="L579">
            <v>0</v>
          </cell>
          <cell r="M579">
            <v>0</v>
          </cell>
          <cell r="N579">
            <v>0</v>
          </cell>
          <cell r="O579">
            <v>6.5</v>
          </cell>
          <cell r="P579">
            <v>6.5519999999999996</v>
          </cell>
          <cell r="Q579">
            <v>0</v>
          </cell>
          <cell r="R579">
            <v>0</v>
          </cell>
          <cell r="S579">
            <v>0</v>
          </cell>
          <cell r="T579">
            <v>0</v>
          </cell>
          <cell r="U579">
            <v>4970</v>
          </cell>
          <cell r="V579">
            <v>0</v>
          </cell>
          <cell r="W579">
            <v>0</v>
          </cell>
          <cell r="X579">
            <v>0</v>
          </cell>
          <cell r="Y579">
            <v>0</v>
          </cell>
          <cell r="Z579">
            <v>0</v>
          </cell>
          <cell r="AA579">
            <v>114.6</v>
          </cell>
          <cell r="AB579">
            <v>0</v>
          </cell>
          <cell r="AC579">
            <v>0</v>
          </cell>
          <cell r="AD579">
            <v>0</v>
          </cell>
          <cell r="AE579">
            <v>0</v>
          </cell>
          <cell r="AF579">
            <v>0</v>
          </cell>
          <cell r="AH579">
            <v>242.9</v>
          </cell>
          <cell r="AI579">
            <v>0</v>
          </cell>
          <cell r="AJ579">
            <v>0</v>
          </cell>
          <cell r="AM579">
            <v>0</v>
          </cell>
          <cell r="AN579">
            <v>0</v>
          </cell>
          <cell r="AO579">
            <v>3043</v>
          </cell>
          <cell r="AV579">
            <v>0</v>
          </cell>
          <cell r="AW579">
            <v>0</v>
          </cell>
          <cell r="AX579">
            <v>0</v>
          </cell>
          <cell r="AY579">
            <v>0</v>
          </cell>
          <cell r="AZ579">
            <v>0</v>
          </cell>
          <cell r="BA579">
            <v>0</v>
          </cell>
          <cell r="BB579">
            <v>0</v>
          </cell>
          <cell r="BC579">
            <v>0</v>
          </cell>
          <cell r="BD579">
            <v>0</v>
          </cell>
          <cell r="BE579">
            <v>0</v>
          </cell>
          <cell r="BF579">
            <v>0</v>
          </cell>
          <cell r="BG579">
            <v>0</v>
          </cell>
          <cell r="BH579">
            <v>0</v>
          </cell>
          <cell r="BI579">
            <v>0.5</v>
          </cell>
          <cell r="BK579">
            <v>0</v>
          </cell>
          <cell r="BL579">
            <v>0</v>
          </cell>
          <cell r="BM579">
            <v>0</v>
          </cell>
          <cell r="BN579">
            <v>35.4</v>
          </cell>
          <cell r="BO579">
            <v>0</v>
          </cell>
          <cell r="BP579">
            <v>0</v>
          </cell>
          <cell r="BQ579">
            <v>0</v>
          </cell>
          <cell r="BR579">
            <v>0</v>
          </cell>
          <cell r="BS579">
            <v>0</v>
          </cell>
          <cell r="BT579">
            <v>0</v>
          </cell>
          <cell r="BU579">
            <v>13.51</v>
          </cell>
          <cell r="BV579">
            <v>0</v>
          </cell>
          <cell r="BW579">
            <v>0</v>
          </cell>
          <cell r="BX579">
            <v>0</v>
          </cell>
          <cell r="BY579">
            <v>0</v>
          </cell>
          <cell r="BZ579">
            <v>0</v>
          </cell>
          <cell r="CA579">
            <v>0</v>
          </cell>
          <cell r="CB579">
            <v>0</v>
          </cell>
          <cell r="CC579">
            <v>0</v>
          </cell>
          <cell r="CD579">
            <v>0</v>
          </cell>
          <cell r="CE579">
            <v>0</v>
          </cell>
          <cell r="CF579">
            <v>0</v>
          </cell>
          <cell r="CG579">
            <v>0</v>
          </cell>
          <cell r="CH579">
            <v>0</v>
          </cell>
          <cell r="CI579">
            <v>0</v>
          </cell>
          <cell r="CJ579">
            <v>0</v>
          </cell>
          <cell r="CK579">
            <v>0</v>
          </cell>
          <cell r="CL579">
            <v>0</v>
          </cell>
          <cell r="CM579">
            <v>17.600000000000001</v>
          </cell>
          <cell r="CN579">
            <v>0</v>
          </cell>
          <cell r="CO579">
            <v>0</v>
          </cell>
          <cell r="CP579">
            <v>0</v>
          </cell>
          <cell r="CQ579">
            <v>0</v>
          </cell>
          <cell r="CR579">
            <v>0</v>
          </cell>
          <cell r="CS579">
            <v>976.63</v>
          </cell>
          <cell r="CT579">
            <v>299.78199999999998</v>
          </cell>
          <cell r="CU579">
            <v>529.97500000000002</v>
          </cell>
          <cell r="CV579">
            <v>0</v>
          </cell>
          <cell r="CW579">
            <v>0</v>
          </cell>
          <cell r="CX579">
            <v>285.08999999999997</v>
          </cell>
          <cell r="CY579">
            <v>0</v>
          </cell>
          <cell r="CZ579">
            <v>10355.107</v>
          </cell>
          <cell r="DA579">
            <v>0</v>
          </cell>
          <cell r="DB579">
            <v>276.911</v>
          </cell>
          <cell r="DC579">
            <v>11.588999999999999</v>
          </cell>
          <cell r="DD579">
            <v>14.07</v>
          </cell>
          <cell r="DE579">
            <v>2904.1379999999999</v>
          </cell>
          <cell r="DF579">
            <v>6300.6059999999998</v>
          </cell>
          <cell r="DG579">
            <v>1652.5930000000001</v>
          </cell>
          <cell r="DH579">
            <v>0.15</v>
          </cell>
          <cell r="DI579">
            <v>0</v>
          </cell>
          <cell r="DJ579">
            <v>34.749000000000002</v>
          </cell>
          <cell r="DK579">
            <v>0</v>
          </cell>
          <cell r="DL579">
            <v>0</v>
          </cell>
          <cell r="DM579">
            <v>1193.0830000000001</v>
          </cell>
          <cell r="DN579">
            <v>1213.7329999999999</v>
          </cell>
          <cell r="DO579">
            <v>95.653000000000006</v>
          </cell>
          <cell r="DP579">
            <v>35.825000000000003</v>
          </cell>
          <cell r="DQ579">
            <v>64.923000000000002</v>
          </cell>
          <cell r="DR579">
            <v>23610.937999999998</v>
          </cell>
          <cell r="DS579">
            <v>0</v>
          </cell>
          <cell r="DT579">
            <v>11838.825000000001</v>
          </cell>
          <cell r="DU579">
            <v>0</v>
          </cell>
          <cell r="DV579">
            <v>0</v>
          </cell>
          <cell r="DW579">
            <v>0</v>
          </cell>
          <cell r="DX579">
            <v>0</v>
          </cell>
          <cell r="DY579">
            <v>0</v>
          </cell>
          <cell r="DZ579">
            <v>0</v>
          </cell>
          <cell r="EA579">
            <v>0</v>
          </cell>
          <cell r="EB579">
            <v>0</v>
          </cell>
          <cell r="EC579">
            <v>0</v>
          </cell>
          <cell r="ED579">
            <v>0</v>
          </cell>
          <cell r="EE579">
            <v>0</v>
          </cell>
          <cell r="EF579">
            <v>0</v>
          </cell>
          <cell r="EG579">
            <v>0</v>
          </cell>
          <cell r="EH579">
            <v>0</v>
          </cell>
          <cell r="EI579">
            <v>0</v>
          </cell>
          <cell r="EJ579">
            <v>0</v>
          </cell>
        </row>
        <row r="580">
          <cell r="B580">
            <v>0</v>
          </cell>
          <cell r="C580">
            <v>0</v>
          </cell>
          <cell r="D580">
            <v>0</v>
          </cell>
          <cell r="E580">
            <v>0</v>
          </cell>
          <cell r="F580">
            <v>0</v>
          </cell>
          <cell r="G580">
            <v>0</v>
          </cell>
          <cell r="H580">
            <v>0</v>
          </cell>
          <cell r="I580">
            <v>0</v>
          </cell>
          <cell r="J580">
            <v>0</v>
          </cell>
          <cell r="K580">
            <v>0</v>
          </cell>
          <cell r="L580">
            <v>0</v>
          </cell>
          <cell r="M580">
            <v>0</v>
          </cell>
          <cell r="N580">
            <v>0</v>
          </cell>
          <cell r="O580">
            <v>0</v>
          </cell>
          <cell r="P580">
            <v>0</v>
          </cell>
          <cell r="Q580">
            <v>0</v>
          </cell>
          <cell r="R580">
            <v>0</v>
          </cell>
          <cell r="S580">
            <v>0</v>
          </cell>
          <cell r="T580">
            <v>0</v>
          </cell>
          <cell r="U580">
            <v>0</v>
          </cell>
          <cell r="V580">
            <v>0</v>
          </cell>
          <cell r="W580">
            <v>10353</v>
          </cell>
          <cell r="X580">
            <v>0</v>
          </cell>
          <cell r="Y580">
            <v>0</v>
          </cell>
          <cell r="Z580">
            <v>0</v>
          </cell>
          <cell r="AA580">
            <v>0</v>
          </cell>
          <cell r="AB580">
            <v>0</v>
          </cell>
          <cell r="AC580">
            <v>0</v>
          </cell>
          <cell r="AD580">
            <v>0</v>
          </cell>
          <cell r="AE580">
            <v>0</v>
          </cell>
          <cell r="AF580">
            <v>0</v>
          </cell>
          <cell r="AI580">
            <v>0</v>
          </cell>
          <cell r="AJ580">
            <v>0</v>
          </cell>
          <cell r="AM580">
            <v>0</v>
          </cell>
          <cell r="AN580">
            <v>0</v>
          </cell>
          <cell r="AO580">
            <v>0</v>
          </cell>
          <cell r="AV580">
            <v>0</v>
          </cell>
          <cell r="AW580">
            <v>0</v>
          </cell>
          <cell r="AX580">
            <v>0</v>
          </cell>
          <cell r="AY580">
            <v>0</v>
          </cell>
          <cell r="AZ580">
            <v>0</v>
          </cell>
          <cell r="BA580">
            <v>0</v>
          </cell>
          <cell r="BB580">
            <v>0</v>
          </cell>
          <cell r="BC580">
            <v>0</v>
          </cell>
          <cell r="BD580">
            <v>0</v>
          </cell>
          <cell r="BE580">
            <v>0</v>
          </cell>
          <cell r="BF580">
            <v>0</v>
          </cell>
          <cell r="BG580">
            <v>0</v>
          </cell>
          <cell r="BH580">
            <v>0</v>
          </cell>
          <cell r="BI580">
            <v>0</v>
          </cell>
          <cell r="BK580">
            <v>0</v>
          </cell>
          <cell r="BL580">
            <v>0</v>
          </cell>
          <cell r="BM580">
            <v>0</v>
          </cell>
          <cell r="BN580">
            <v>0</v>
          </cell>
          <cell r="BO580">
            <v>0</v>
          </cell>
          <cell r="BP580">
            <v>0</v>
          </cell>
          <cell r="BQ580">
            <v>-900.18</v>
          </cell>
          <cell r="BR580">
            <v>0</v>
          </cell>
          <cell r="BS580">
            <v>0</v>
          </cell>
          <cell r="BT580">
            <v>0</v>
          </cell>
          <cell r="BU580">
            <v>0</v>
          </cell>
          <cell r="BV580">
            <v>0</v>
          </cell>
          <cell r="BW580">
            <v>0</v>
          </cell>
          <cell r="BX580">
            <v>0</v>
          </cell>
          <cell r="BY580">
            <v>0</v>
          </cell>
          <cell r="BZ580">
            <v>0</v>
          </cell>
          <cell r="CA580">
            <v>0</v>
          </cell>
          <cell r="CB580">
            <v>0</v>
          </cell>
          <cell r="CC580">
            <v>0</v>
          </cell>
          <cell r="CD580">
            <v>0</v>
          </cell>
          <cell r="CE580">
            <v>0</v>
          </cell>
          <cell r="CF580">
            <v>0</v>
          </cell>
          <cell r="CG580">
            <v>0</v>
          </cell>
          <cell r="CH580">
            <v>0</v>
          </cell>
          <cell r="CI580">
            <v>0</v>
          </cell>
          <cell r="CJ580">
            <v>0</v>
          </cell>
          <cell r="CK580">
            <v>0</v>
          </cell>
          <cell r="CL580">
            <v>301.89999999999998</v>
          </cell>
          <cell r="CM580">
            <v>0</v>
          </cell>
          <cell r="CN580">
            <v>0</v>
          </cell>
          <cell r="CO580">
            <v>0</v>
          </cell>
          <cell r="CP580">
            <v>0</v>
          </cell>
          <cell r="CQ580">
            <v>0</v>
          </cell>
          <cell r="CR580">
            <v>0</v>
          </cell>
          <cell r="CS580">
            <v>0</v>
          </cell>
          <cell r="CT580">
            <v>0</v>
          </cell>
          <cell r="CU580">
            <v>0</v>
          </cell>
          <cell r="CV580">
            <v>0</v>
          </cell>
          <cell r="CW580">
            <v>0</v>
          </cell>
          <cell r="CX580">
            <v>0</v>
          </cell>
          <cell r="CY580">
            <v>0</v>
          </cell>
          <cell r="CZ580">
            <v>0</v>
          </cell>
          <cell r="DA580">
            <v>0</v>
          </cell>
          <cell r="DB580">
            <v>0</v>
          </cell>
          <cell r="DC580">
            <v>0</v>
          </cell>
          <cell r="DD580">
            <v>0</v>
          </cell>
          <cell r="DE580">
            <v>0</v>
          </cell>
          <cell r="DF580">
            <v>0</v>
          </cell>
          <cell r="DG580">
            <v>0</v>
          </cell>
          <cell r="DH580">
            <v>0</v>
          </cell>
          <cell r="DI580">
            <v>0</v>
          </cell>
          <cell r="DJ580">
            <v>0</v>
          </cell>
          <cell r="DK580">
            <v>0</v>
          </cell>
          <cell r="DL580">
            <v>0</v>
          </cell>
          <cell r="DM580">
            <v>0</v>
          </cell>
          <cell r="DN580">
            <v>0</v>
          </cell>
          <cell r="DO580">
            <v>0</v>
          </cell>
          <cell r="DP580">
            <v>0</v>
          </cell>
          <cell r="DQ580">
            <v>0</v>
          </cell>
          <cell r="DR580">
            <v>0</v>
          </cell>
          <cell r="DS580">
            <v>0</v>
          </cell>
          <cell r="DT580">
            <v>0</v>
          </cell>
          <cell r="DU580">
            <v>0</v>
          </cell>
          <cell r="DV580">
            <v>0</v>
          </cell>
          <cell r="DW580">
            <v>0</v>
          </cell>
          <cell r="DX580">
            <v>0</v>
          </cell>
          <cell r="DY580">
            <v>0</v>
          </cell>
          <cell r="DZ580">
            <v>0</v>
          </cell>
          <cell r="EA580">
            <v>0</v>
          </cell>
          <cell r="EB580">
            <v>0</v>
          </cell>
          <cell r="EC580">
            <v>0</v>
          </cell>
          <cell r="ED580">
            <v>0</v>
          </cell>
          <cell r="EE580">
            <v>0</v>
          </cell>
          <cell r="EF580">
            <v>0</v>
          </cell>
          <cell r="EG580">
            <v>0</v>
          </cell>
          <cell r="EH580">
            <v>0</v>
          </cell>
          <cell r="EI580">
            <v>0</v>
          </cell>
          <cell r="EJ580">
            <v>0</v>
          </cell>
        </row>
        <row r="581">
          <cell r="B581">
            <v>0</v>
          </cell>
          <cell r="C581">
            <v>0</v>
          </cell>
          <cell r="D581">
            <v>168</v>
          </cell>
          <cell r="E581">
            <v>0</v>
          </cell>
          <cell r="F581">
            <v>0</v>
          </cell>
          <cell r="G581">
            <v>0</v>
          </cell>
          <cell r="H581">
            <v>0</v>
          </cell>
          <cell r="I581">
            <v>0</v>
          </cell>
          <cell r="J581">
            <v>0</v>
          </cell>
          <cell r="K581">
            <v>0</v>
          </cell>
          <cell r="L581">
            <v>0</v>
          </cell>
          <cell r="M581">
            <v>0</v>
          </cell>
          <cell r="N581">
            <v>0</v>
          </cell>
          <cell r="O581">
            <v>0</v>
          </cell>
          <cell r="P581">
            <v>0</v>
          </cell>
          <cell r="Q581">
            <v>0</v>
          </cell>
          <cell r="R581">
            <v>0</v>
          </cell>
          <cell r="S581">
            <v>0</v>
          </cell>
          <cell r="T581">
            <v>0</v>
          </cell>
          <cell r="U581">
            <v>0</v>
          </cell>
          <cell r="V581">
            <v>0</v>
          </cell>
          <cell r="W581">
            <v>0</v>
          </cell>
          <cell r="X581">
            <v>0</v>
          </cell>
          <cell r="Y581">
            <v>0</v>
          </cell>
          <cell r="Z581">
            <v>0</v>
          </cell>
          <cell r="AA581">
            <v>0</v>
          </cell>
          <cell r="AB581">
            <v>0</v>
          </cell>
          <cell r="AC581">
            <v>0</v>
          </cell>
          <cell r="AD581">
            <v>0</v>
          </cell>
          <cell r="AE581">
            <v>0</v>
          </cell>
          <cell r="AF581">
            <v>0</v>
          </cell>
          <cell r="AI581">
            <v>0</v>
          </cell>
          <cell r="AJ581">
            <v>0</v>
          </cell>
          <cell r="AM581">
            <v>0</v>
          </cell>
          <cell r="AN581">
            <v>0</v>
          </cell>
          <cell r="AO581">
            <v>0</v>
          </cell>
          <cell r="AV581">
            <v>0</v>
          </cell>
          <cell r="AW581">
            <v>0</v>
          </cell>
          <cell r="AX581">
            <v>0</v>
          </cell>
          <cell r="AY581">
            <v>0</v>
          </cell>
          <cell r="AZ581">
            <v>0</v>
          </cell>
          <cell r="BA581">
            <v>0</v>
          </cell>
          <cell r="BB581">
            <v>0</v>
          </cell>
          <cell r="BC581">
            <v>0</v>
          </cell>
          <cell r="BD581">
            <v>0</v>
          </cell>
          <cell r="BE581">
            <v>0</v>
          </cell>
          <cell r="BF581">
            <v>0</v>
          </cell>
          <cell r="BG581">
            <v>0</v>
          </cell>
          <cell r="BH581">
            <v>0</v>
          </cell>
          <cell r="BI581">
            <v>0</v>
          </cell>
          <cell r="BK581">
            <v>0</v>
          </cell>
          <cell r="BL581">
            <v>0</v>
          </cell>
          <cell r="BM581">
            <v>0</v>
          </cell>
          <cell r="BN581">
            <v>754.1</v>
          </cell>
          <cell r="BO581">
            <v>0</v>
          </cell>
          <cell r="BP581">
            <v>0</v>
          </cell>
          <cell r="BQ581">
            <v>0</v>
          </cell>
          <cell r="BR581">
            <v>0</v>
          </cell>
          <cell r="BS581">
            <v>0</v>
          </cell>
          <cell r="BT581">
            <v>0</v>
          </cell>
          <cell r="BU581">
            <v>0</v>
          </cell>
          <cell r="BV581">
            <v>0</v>
          </cell>
          <cell r="BW581">
            <v>0</v>
          </cell>
          <cell r="BX581">
            <v>0</v>
          </cell>
          <cell r="BY581">
            <v>0</v>
          </cell>
          <cell r="BZ581">
            <v>0</v>
          </cell>
          <cell r="CA581">
            <v>0</v>
          </cell>
          <cell r="CB581">
            <v>0</v>
          </cell>
          <cell r="CC581">
            <v>0</v>
          </cell>
          <cell r="CD581">
            <v>0</v>
          </cell>
          <cell r="CE581">
            <v>0</v>
          </cell>
          <cell r="CF581">
            <v>0</v>
          </cell>
          <cell r="CG581">
            <v>0</v>
          </cell>
          <cell r="CH581">
            <v>0</v>
          </cell>
          <cell r="CI581">
            <v>0</v>
          </cell>
          <cell r="CJ581">
            <v>0</v>
          </cell>
          <cell r="CK581">
            <v>0</v>
          </cell>
          <cell r="CL581">
            <v>0</v>
          </cell>
          <cell r="CM581">
            <v>0</v>
          </cell>
          <cell r="CN581">
            <v>0</v>
          </cell>
          <cell r="CO581">
            <v>0</v>
          </cell>
          <cell r="CP581">
            <v>0</v>
          </cell>
          <cell r="CQ581">
            <v>0</v>
          </cell>
          <cell r="CR581">
            <v>0</v>
          </cell>
          <cell r="CS581">
            <v>0</v>
          </cell>
          <cell r="CT581">
            <v>0</v>
          </cell>
          <cell r="CU581">
            <v>0</v>
          </cell>
          <cell r="CV581">
            <v>0</v>
          </cell>
          <cell r="CW581">
            <v>0</v>
          </cell>
          <cell r="CX581">
            <v>0</v>
          </cell>
          <cell r="CY581">
            <v>0</v>
          </cell>
          <cell r="CZ581">
            <v>0</v>
          </cell>
          <cell r="DA581">
            <v>0</v>
          </cell>
          <cell r="DB581">
            <v>0</v>
          </cell>
          <cell r="DC581">
            <v>0</v>
          </cell>
          <cell r="DD581">
            <v>0</v>
          </cell>
          <cell r="DE581">
            <v>0</v>
          </cell>
          <cell r="DF581">
            <v>0</v>
          </cell>
          <cell r="DG581">
            <v>0</v>
          </cell>
          <cell r="DH581">
            <v>0</v>
          </cell>
          <cell r="DI581">
            <v>0</v>
          </cell>
          <cell r="DJ581">
            <v>0</v>
          </cell>
          <cell r="DK581">
            <v>0</v>
          </cell>
          <cell r="DL581">
            <v>0</v>
          </cell>
          <cell r="DM581">
            <v>0</v>
          </cell>
          <cell r="DN581">
            <v>0</v>
          </cell>
          <cell r="DO581">
            <v>0</v>
          </cell>
          <cell r="DP581">
            <v>0</v>
          </cell>
          <cell r="DQ581">
            <v>0</v>
          </cell>
          <cell r="DR581">
            <v>0</v>
          </cell>
          <cell r="DS581">
            <v>0</v>
          </cell>
          <cell r="DT581">
            <v>0</v>
          </cell>
          <cell r="DU581">
            <v>0</v>
          </cell>
          <cell r="DV581">
            <v>0</v>
          </cell>
          <cell r="DW581">
            <v>0</v>
          </cell>
          <cell r="DX581">
            <v>0</v>
          </cell>
          <cell r="DY581">
            <v>0</v>
          </cell>
          <cell r="DZ581">
            <v>0</v>
          </cell>
          <cell r="EA581">
            <v>0</v>
          </cell>
          <cell r="EB581">
            <v>0</v>
          </cell>
          <cell r="EC581">
            <v>0</v>
          </cell>
          <cell r="ED581">
            <v>0</v>
          </cell>
          <cell r="EE581">
            <v>0</v>
          </cell>
          <cell r="EF581">
            <v>0</v>
          </cell>
          <cell r="EG581">
            <v>0</v>
          </cell>
          <cell r="EH581">
            <v>0</v>
          </cell>
          <cell r="EI581">
            <v>0</v>
          </cell>
          <cell r="EJ581">
            <v>0</v>
          </cell>
        </row>
        <row r="582">
          <cell r="B582">
            <v>0</v>
          </cell>
          <cell r="C582">
            <v>0</v>
          </cell>
          <cell r="D582">
            <v>168</v>
          </cell>
          <cell r="E582">
            <v>0</v>
          </cell>
          <cell r="F582">
            <v>0</v>
          </cell>
          <cell r="G582">
            <v>0</v>
          </cell>
          <cell r="H582">
            <v>0</v>
          </cell>
          <cell r="I582">
            <v>0</v>
          </cell>
          <cell r="J582">
            <v>202</v>
          </cell>
          <cell r="K582">
            <v>0</v>
          </cell>
          <cell r="L582">
            <v>0</v>
          </cell>
          <cell r="M582">
            <v>0</v>
          </cell>
          <cell r="N582">
            <v>0</v>
          </cell>
          <cell r="O582">
            <v>6.5</v>
          </cell>
          <cell r="P582">
            <v>6.5519999999999996</v>
          </cell>
          <cell r="Q582">
            <v>0</v>
          </cell>
          <cell r="R582">
            <v>0</v>
          </cell>
          <cell r="S582">
            <v>0</v>
          </cell>
          <cell r="T582">
            <v>0</v>
          </cell>
          <cell r="U582">
            <v>4970</v>
          </cell>
          <cell r="V582">
            <v>0</v>
          </cell>
          <cell r="W582">
            <v>10353</v>
          </cell>
          <cell r="X582">
            <v>0</v>
          </cell>
          <cell r="Y582">
            <v>0</v>
          </cell>
          <cell r="Z582">
            <v>0</v>
          </cell>
          <cell r="AA582">
            <v>114.6</v>
          </cell>
          <cell r="AB582">
            <v>0</v>
          </cell>
          <cell r="AC582">
            <v>0</v>
          </cell>
          <cell r="AD582">
            <v>0</v>
          </cell>
          <cell r="AE582">
            <v>0</v>
          </cell>
          <cell r="AF582">
            <v>0</v>
          </cell>
          <cell r="AH582">
            <v>242.9</v>
          </cell>
          <cell r="AI582">
            <v>0</v>
          </cell>
          <cell r="AJ582">
            <v>0</v>
          </cell>
          <cell r="AK582">
            <v>0</v>
          </cell>
          <cell r="AL582">
            <v>0</v>
          </cell>
          <cell r="AM582">
            <v>0</v>
          </cell>
          <cell r="AN582">
            <v>0</v>
          </cell>
          <cell r="AO582">
            <v>3043</v>
          </cell>
          <cell r="AP582">
            <v>0</v>
          </cell>
          <cell r="AQ582">
            <v>0</v>
          </cell>
          <cell r="AR582">
            <v>0</v>
          </cell>
          <cell r="AS582">
            <v>0</v>
          </cell>
          <cell r="AT582">
            <v>0</v>
          </cell>
          <cell r="AU582">
            <v>0</v>
          </cell>
          <cell r="AV582">
            <v>0</v>
          </cell>
          <cell r="AW582">
            <v>0</v>
          </cell>
          <cell r="AX582">
            <v>0</v>
          </cell>
          <cell r="AY582">
            <v>0</v>
          </cell>
          <cell r="AZ582">
            <v>0</v>
          </cell>
          <cell r="BA582">
            <v>0</v>
          </cell>
          <cell r="BB582">
            <v>0</v>
          </cell>
          <cell r="BC582">
            <v>0</v>
          </cell>
          <cell r="BD582">
            <v>0</v>
          </cell>
          <cell r="BE582">
            <v>0</v>
          </cell>
          <cell r="BF582">
            <v>0</v>
          </cell>
          <cell r="BG582">
            <v>0</v>
          </cell>
          <cell r="BH582">
            <v>0</v>
          </cell>
          <cell r="BI582">
            <v>0.5</v>
          </cell>
          <cell r="BK582">
            <v>0</v>
          </cell>
          <cell r="BL582">
            <v>0</v>
          </cell>
          <cell r="BM582">
            <v>0</v>
          </cell>
          <cell r="BN582">
            <v>789.5</v>
          </cell>
          <cell r="BO582">
            <v>0</v>
          </cell>
          <cell r="BP582">
            <v>0</v>
          </cell>
          <cell r="BQ582">
            <v>-900.18</v>
          </cell>
          <cell r="BR582">
            <v>0</v>
          </cell>
          <cell r="BS582">
            <v>0</v>
          </cell>
          <cell r="BT582">
            <v>0</v>
          </cell>
          <cell r="BU582">
            <v>13.51</v>
          </cell>
          <cell r="BV582">
            <v>0</v>
          </cell>
          <cell r="BW582">
            <v>0</v>
          </cell>
          <cell r="BX582">
            <v>0</v>
          </cell>
          <cell r="BY582">
            <v>0</v>
          </cell>
          <cell r="BZ582">
            <v>0</v>
          </cell>
          <cell r="CA582">
            <v>0</v>
          </cell>
          <cell r="CB582">
            <v>0</v>
          </cell>
          <cell r="CC582">
            <v>0</v>
          </cell>
          <cell r="CD582">
            <v>0</v>
          </cell>
          <cell r="CE582">
            <v>0</v>
          </cell>
          <cell r="CF582">
            <v>0</v>
          </cell>
          <cell r="CG582">
            <v>0</v>
          </cell>
          <cell r="CH582">
            <v>0</v>
          </cell>
          <cell r="CI582">
            <v>0</v>
          </cell>
          <cell r="CJ582">
            <v>0</v>
          </cell>
          <cell r="CK582">
            <v>0</v>
          </cell>
          <cell r="CL582">
            <v>301.89999999999998</v>
          </cell>
          <cell r="CM582">
            <v>17.600000000000001</v>
          </cell>
          <cell r="CN582">
            <v>0</v>
          </cell>
          <cell r="CO582">
            <v>0</v>
          </cell>
          <cell r="CP582">
            <v>0</v>
          </cell>
          <cell r="CQ582">
            <v>0</v>
          </cell>
          <cell r="CR582">
            <v>0</v>
          </cell>
          <cell r="CS582">
            <v>976.63</v>
          </cell>
          <cell r="CT582">
            <v>299.78199999999998</v>
          </cell>
          <cell r="CU582">
            <v>529.97500000000002</v>
          </cell>
          <cell r="CV582">
            <v>0</v>
          </cell>
          <cell r="CW582">
            <v>0</v>
          </cell>
          <cell r="CX582">
            <v>285.08999999999997</v>
          </cell>
          <cell r="CY582">
            <v>0</v>
          </cell>
          <cell r="CZ582">
            <v>10355.107</v>
          </cell>
          <cell r="DA582">
            <v>0</v>
          </cell>
          <cell r="DB582">
            <v>276.911</v>
          </cell>
          <cell r="DC582">
            <v>11.588999999999999</v>
          </cell>
          <cell r="DD582">
            <v>14.07</v>
          </cell>
          <cell r="DE582">
            <v>2904.1379999999999</v>
          </cell>
          <cell r="DF582">
            <v>6300.6059999999998</v>
          </cell>
          <cell r="DG582">
            <v>1652.5930000000001</v>
          </cell>
          <cell r="DH582">
            <v>0.15</v>
          </cell>
          <cell r="DI582">
            <v>0</v>
          </cell>
          <cell r="DJ582">
            <v>34.749000000000002</v>
          </cell>
          <cell r="DK582">
            <v>0</v>
          </cell>
          <cell r="DL582">
            <v>0</v>
          </cell>
          <cell r="DM582">
            <v>1193.0830000000001</v>
          </cell>
          <cell r="DN582">
            <v>1213.7329999999999</v>
          </cell>
          <cell r="DO582">
            <v>95.653000000000006</v>
          </cell>
          <cell r="DP582">
            <v>35.825000000000003</v>
          </cell>
          <cell r="DQ582">
            <v>64.923000000000002</v>
          </cell>
          <cell r="DR582">
            <v>23610.937999999998</v>
          </cell>
          <cell r="DS582">
            <v>0</v>
          </cell>
          <cell r="DT582">
            <v>11838.825000000001</v>
          </cell>
          <cell r="DU582">
            <v>0</v>
          </cell>
          <cell r="DV582">
            <v>0</v>
          </cell>
          <cell r="DW582">
            <v>0</v>
          </cell>
          <cell r="DX582">
            <v>0</v>
          </cell>
          <cell r="DY582">
            <v>0</v>
          </cell>
          <cell r="DZ582">
            <v>0</v>
          </cell>
          <cell r="EA582">
            <v>0</v>
          </cell>
          <cell r="EB582">
            <v>0</v>
          </cell>
          <cell r="EC582">
            <v>0</v>
          </cell>
          <cell r="ED582">
            <v>0</v>
          </cell>
          <cell r="EE582">
            <v>0</v>
          </cell>
          <cell r="EF582">
            <v>0</v>
          </cell>
          <cell r="EG582">
            <v>0</v>
          </cell>
          <cell r="EH582">
            <v>0</v>
          </cell>
          <cell r="EI582">
            <v>0</v>
          </cell>
          <cell r="EJ582">
            <v>0</v>
          </cell>
        </row>
        <row r="583">
          <cell r="B583">
            <v>0</v>
          </cell>
          <cell r="C583">
            <v>0</v>
          </cell>
          <cell r="D583">
            <v>0</v>
          </cell>
          <cell r="E583">
            <v>0</v>
          </cell>
          <cell r="F583">
            <v>0</v>
          </cell>
          <cell r="G583">
            <v>0</v>
          </cell>
          <cell r="H583">
            <v>0</v>
          </cell>
          <cell r="I583">
            <v>0</v>
          </cell>
          <cell r="J583">
            <v>10</v>
          </cell>
          <cell r="K583">
            <v>0</v>
          </cell>
          <cell r="L583">
            <v>0</v>
          </cell>
          <cell r="M583">
            <v>0</v>
          </cell>
          <cell r="N583">
            <v>0</v>
          </cell>
          <cell r="O583">
            <v>0</v>
          </cell>
          <cell r="P583">
            <v>0</v>
          </cell>
          <cell r="Q583">
            <v>0</v>
          </cell>
          <cell r="R583">
            <v>0</v>
          </cell>
          <cell r="S583">
            <v>0</v>
          </cell>
          <cell r="T583">
            <v>0</v>
          </cell>
          <cell r="U583">
            <v>0</v>
          </cell>
          <cell r="V583">
            <v>0</v>
          </cell>
          <cell r="W583">
            <v>0</v>
          </cell>
          <cell r="X583">
            <v>0</v>
          </cell>
          <cell r="Y583">
            <v>0</v>
          </cell>
          <cell r="Z583">
            <v>0</v>
          </cell>
          <cell r="AA583">
            <v>0</v>
          </cell>
          <cell r="AB583">
            <v>0</v>
          </cell>
          <cell r="AC583">
            <v>0</v>
          </cell>
          <cell r="AD583">
            <v>0</v>
          </cell>
          <cell r="AE583">
            <v>0</v>
          </cell>
          <cell r="AF583">
            <v>0</v>
          </cell>
          <cell r="AW583">
            <v>0</v>
          </cell>
          <cell r="AX583">
            <v>0</v>
          </cell>
          <cell r="AY583">
            <v>0</v>
          </cell>
          <cell r="AZ583">
            <v>0</v>
          </cell>
          <cell r="BA583">
            <v>0</v>
          </cell>
          <cell r="BB583">
            <v>0</v>
          </cell>
          <cell r="BC583">
            <v>0</v>
          </cell>
          <cell r="BD583">
            <v>0</v>
          </cell>
          <cell r="BE583">
            <v>0</v>
          </cell>
          <cell r="BF583">
            <v>0</v>
          </cell>
          <cell r="BG583">
            <v>0</v>
          </cell>
          <cell r="BH583">
            <v>0</v>
          </cell>
          <cell r="BI583">
            <v>0</v>
          </cell>
          <cell r="BK583">
            <v>0</v>
          </cell>
          <cell r="BL583">
            <v>0</v>
          </cell>
          <cell r="BM583">
            <v>0</v>
          </cell>
          <cell r="BN583">
            <v>5.6</v>
          </cell>
          <cell r="BO583">
            <v>0</v>
          </cell>
          <cell r="BP583">
            <v>0</v>
          </cell>
          <cell r="BQ583">
            <v>0</v>
          </cell>
          <cell r="BR583">
            <v>0</v>
          </cell>
          <cell r="BS583">
            <v>0</v>
          </cell>
          <cell r="BT583">
            <v>0</v>
          </cell>
          <cell r="BU583">
            <v>0</v>
          </cell>
          <cell r="BV583">
            <v>0</v>
          </cell>
          <cell r="BW583">
            <v>0</v>
          </cell>
          <cell r="BX583">
            <v>0</v>
          </cell>
          <cell r="BY583">
            <v>0</v>
          </cell>
          <cell r="BZ583">
            <v>0</v>
          </cell>
          <cell r="CA583">
            <v>0</v>
          </cell>
          <cell r="CB583">
            <v>0</v>
          </cell>
          <cell r="CC583">
            <v>0</v>
          </cell>
          <cell r="CD583">
            <v>0</v>
          </cell>
          <cell r="CE583">
            <v>0</v>
          </cell>
          <cell r="CF583">
            <v>0</v>
          </cell>
          <cell r="CG583">
            <v>0</v>
          </cell>
          <cell r="CH583">
            <v>0</v>
          </cell>
          <cell r="CI583">
            <v>0</v>
          </cell>
          <cell r="CJ583">
            <v>0</v>
          </cell>
          <cell r="CK583">
            <v>0</v>
          </cell>
          <cell r="CL583">
            <v>25.6</v>
          </cell>
          <cell r="CM583">
            <v>0</v>
          </cell>
          <cell r="CN583">
            <v>0</v>
          </cell>
          <cell r="CO583">
            <v>0</v>
          </cell>
          <cell r="CP583">
            <v>0</v>
          </cell>
          <cell r="DW583">
            <v>0</v>
          </cell>
          <cell r="DX583">
            <v>0</v>
          </cell>
          <cell r="DY583">
            <v>0</v>
          </cell>
          <cell r="DZ583">
            <v>0</v>
          </cell>
          <cell r="EA583">
            <v>0</v>
          </cell>
          <cell r="EB583">
            <v>0</v>
          </cell>
          <cell r="EC583">
            <v>0</v>
          </cell>
          <cell r="ED583">
            <v>0</v>
          </cell>
          <cell r="EE583">
            <v>0</v>
          </cell>
          <cell r="EF583">
            <v>0</v>
          </cell>
          <cell r="EG583">
            <v>0</v>
          </cell>
          <cell r="EH583">
            <v>0</v>
          </cell>
          <cell r="EI583">
            <v>0</v>
          </cell>
          <cell r="EJ583">
            <v>0</v>
          </cell>
        </row>
        <row r="584">
          <cell r="B584" t="str">
            <v>No Spend</v>
          </cell>
          <cell r="C584" t="str">
            <v>2017/2018</v>
          </cell>
          <cell r="D584" t="str">
            <v>2043/2044</v>
          </cell>
          <cell r="E584" t="str">
            <v>No Spend</v>
          </cell>
          <cell r="F584" t="str">
            <v>2016/2017</v>
          </cell>
          <cell r="G584" t="str">
            <v>No Spend</v>
          </cell>
          <cell r="H584" t="str">
            <v>2024/2025</v>
          </cell>
          <cell r="I584" t="str">
            <v>2021/2022</v>
          </cell>
          <cell r="J584" t="str">
            <v>2025/2026</v>
          </cell>
          <cell r="K584" t="str">
            <v>No Spend</v>
          </cell>
          <cell r="L584" t="str">
            <v>2017/2018</v>
          </cell>
          <cell r="M584" t="str">
            <v>No Spend</v>
          </cell>
          <cell r="N584" t="str">
            <v>2020/2021</v>
          </cell>
          <cell r="O584" t="str">
            <v>2022/2023</v>
          </cell>
          <cell r="P584" t="str">
            <v>2022/2023</v>
          </cell>
          <cell r="Q584" t="str">
            <v>2019/2020</v>
          </cell>
          <cell r="R584" t="str">
            <v>2017/2018</v>
          </cell>
          <cell r="S584" t="str">
            <v>2022/2023</v>
          </cell>
          <cell r="T584" t="str">
            <v>No Spend</v>
          </cell>
          <cell r="U584" t="str">
            <v>Post 2100</v>
          </cell>
          <cell r="V584" t="str">
            <v>2020/2021</v>
          </cell>
          <cell r="W584" t="str">
            <v>2028/2029</v>
          </cell>
          <cell r="X584" t="str">
            <v>No Spend</v>
          </cell>
          <cell r="Y584" t="str">
            <v>2016/2017</v>
          </cell>
          <cell r="Z584" t="str">
            <v>2018/2019</v>
          </cell>
          <cell r="AA584" t="str">
            <v>2025/2026</v>
          </cell>
          <cell r="AB584" t="str">
            <v>No Spend</v>
          </cell>
          <cell r="AC584" t="str">
            <v>2016/2017</v>
          </cell>
          <cell r="AD584" t="str">
            <v>2021/2022</v>
          </cell>
          <cell r="AE584" t="str">
            <v>No Spend</v>
          </cell>
          <cell r="AF584" t="str">
            <v>2020/2021</v>
          </cell>
          <cell r="AG584" t="str">
            <v>2021/2022</v>
          </cell>
          <cell r="AH584" t="str">
            <v>2022/23</v>
          </cell>
          <cell r="AJ584" t="str">
            <v>2019/2020</v>
          </cell>
          <cell r="AM584" t="str">
            <v>2034/35</v>
          </cell>
          <cell r="AO584" t="str">
            <v>2019/2020</v>
          </cell>
          <cell r="AV584" t="str">
            <v>2021/2022</v>
          </cell>
          <cell r="AX584" t="str">
            <v>2021/2022</v>
          </cell>
          <cell r="AY584" t="str">
            <v>No Spend</v>
          </cell>
          <cell r="AZ584" t="str">
            <v>2018/2019</v>
          </cell>
          <cell r="BA584" t="str">
            <v>2017/2018</v>
          </cell>
          <cell r="BB584" t="str">
            <v>2016/2017</v>
          </cell>
          <cell r="BC584" t="str">
            <v>2016/2017</v>
          </cell>
          <cell r="BE584" t="str">
            <v>No Spend</v>
          </cell>
          <cell r="BF584" t="str">
            <v>2020/2021</v>
          </cell>
          <cell r="BG584" t="str">
            <v>2016/2017</v>
          </cell>
          <cell r="BH584" t="str">
            <v>2019/2020</v>
          </cell>
          <cell r="BI584" t="str">
            <v>2022/2023</v>
          </cell>
          <cell r="BK584" t="str">
            <v>2014/2015</v>
          </cell>
          <cell r="BL584" t="str">
            <v>2017/2018</v>
          </cell>
          <cell r="BM584" t="str">
            <v>2016/2017</v>
          </cell>
          <cell r="BN584" t="str">
            <v>2083/2084</v>
          </cell>
          <cell r="BO584" t="str">
            <v>2021/2022</v>
          </cell>
          <cell r="BP584" t="str">
            <v>2016/2017</v>
          </cell>
          <cell r="BQ584" t="str">
            <v>2041/2042</v>
          </cell>
          <cell r="BR584" t="str">
            <v>2019/2020</v>
          </cell>
          <cell r="BS584" t="str">
            <v>2020/2021</v>
          </cell>
          <cell r="BT584" t="str">
            <v>2017/2018</v>
          </cell>
          <cell r="BU584" t="str">
            <v>2022/2023</v>
          </cell>
          <cell r="BV584" t="str">
            <v>Pre 2015/2016</v>
          </cell>
          <cell r="BW584" t="str">
            <v>2021/2022</v>
          </cell>
          <cell r="BX584" t="str">
            <v>2019/2020</v>
          </cell>
          <cell r="BY584" t="str">
            <v>2016/2017</v>
          </cell>
          <cell r="BZ584" t="str">
            <v>No Spend</v>
          </cell>
          <cell r="CA584" t="str">
            <v>2017/2018</v>
          </cell>
          <cell r="CB584" t="str">
            <v>2015/2016</v>
          </cell>
          <cell r="CC584" t="str">
            <v>2020/2021</v>
          </cell>
          <cell r="CD584" t="str">
            <v>2018/2019</v>
          </cell>
          <cell r="CE584" t="str">
            <v>2018/2019</v>
          </cell>
          <cell r="CF584" t="str">
            <v>2018/2019</v>
          </cell>
          <cell r="CG584" t="str">
            <v>2019/2020</v>
          </cell>
          <cell r="CI584" t="str">
            <v>2018/2019</v>
          </cell>
          <cell r="CJ584" t="str">
            <v>2019/2020</v>
          </cell>
          <cell r="CK584" t="str">
            <v>2018/2019</v>
          </cell>
          <cell r="CL584" t="str">
            <v>2031/2032</v>
          </cell>
          <cell r="CM584" t="str">
            <v>2027/2028</v>
          </cell>
          <cell r="CN584" t="str">
            <v>2017/2018</v>
          </cell>
          <cell r="CO584" t="str">
            <v>2019/2020</v>
          </cell>
          <cell r="CP584" t="str">
            <v>2016/2017</v>
          </cell>
          <cell r="DW584" t="str">
            <v>2019/2020</v>
          </cell>
          <cell r="DX584" t="str">
            <v>2018/2019</v>
          </cell>
          <cell r="DY584" t="str">
            <v>2016/2017</v>
          </cell>
          <cell r="DZ584" t="str">
            <v>2021/2022</v>
          </cell>
          <cell r="EA584" t="str">
            <v>No Spend</v>
          </cell>
          <cell r="EB584" t="str">
            <v>2020/2021</v>
          </cell>
          <cell r="EC584" t="str">
            <v>2015/2016</v>
          </cell>
          <cell r="ED584" t="str">
            <v>2015/2016</v>
          </cell>
          <cell r="EE584" t="str">
            <v>No Spend</v>
          </cell>
          <cell r="EF584" t="str">
            <v>No Spend</v>
          </cell>
          <cell r="EG584" t="str">
            <v>No Spend</v>
          </cell>
          <cell r="EH584" t="str">
            <v>2016/2017</v>
          </cell>
          <cell r="EI584" t="str">
            <v>2019/2020</v>
          </cell>
          <cell r="EJ584" t="str">
            <v>2016/2017</v>
          </cell>
        </row>
        <row r="585">
          <cell r="B585" t="str">
            <v>Yes</v>
          </cell>
          <cell r="C585" t="str">
            <v>-</v>
          </cell>
          <cell r="D585" t="str">
            <v>-</v>
          </cell>
          <cell r="E585" t="str">
            <v>-</v>
          </cell>
          <cell r="F585" t="str">
            <v>Yes</v>
          </cell>
          <cell r="G585" t="str">
            <v>-</v>
          </cell>
          <cell r="H585" t="str">
            <v>-</v>
          </cell>
          <cell r="I585" t="str">
            <v>-</v>
          </cell>
          <cell r="J585" t="str">
            <v>-</v>
          </cell>
          <cell r="K585" t="str">
            <v>-</v>
          </cell>
          <cell r="L585" t="str">
            <v>-</v>
          </cell>
          <cell r="M585" t="str">
            <v>-</v>
          </cell>
          <cell r="N585" t="str">
            <v>-</v>
          </cell>
          <cell r="O585" t="str">
            <v>-</v>
          </cell>
          <cell r="P585" t="str">
            <v>-</v>
          </cell>
          <cell r="Q585" t="str">
            <v>-</v>
          </cell>
          <cell r="R585" t="str">
            <v>-</v>
          </cell>
          <cell r="S585" t="str">
            <v>Yes</v>
          </cell>
          <cell r="T585" t="str">
            <v>-</v>
          </cell>
          <cell r="U585" t="str">
            <v>-</v>
          </cell>
          <cell r="V585" t="str">
            <v>-</v>
          </cell>
          <cell r="W585" t="str">
            <v>-</v>
          </cell>
          <cell r="X585" t="str">
            <v>-</v>
          </cell>
          <cell r="Y585" t="str">
            <v>-</v>
          </cell>
          <cell r="Z585" t="str">
            <v>-</v>
          </cell>
          <cell r="AA585" t="str">
            <v>-</v>
          </cell>
          <cell r="AB585" t="str">
            <v>-</v>
          </cell>
          <cell r="AC585" t="str">
            <v>-</v>
          </cell>
          <cell r="AD585" t="str">
            <v>-</v>
          </cell>
          <cell r="AE585" t="str">
            <v>Yes</v>
          </cell>
          <cell r="AF585" t="str">
            <v>-</v>
          </cell>
          <cell r="AI585" t="str">
            <v/>
          </cell>
          <cell r="AJ585" t="str">
            <v xml:space="preserve">Yes </v>
          </cell>
          <cell r="AK585" t="str">
            <v xml:space="preserve">Yes </v>
          </cell>
          <cell r="AL585" t="str">
            <v xml:space="preserve">Yes </v>
          </cell>
          <cell r="AW585" t="str">
            <v>-</v>
          </cell>
          <cell r="AX585" t="str">
            <v>-</v>
          </cell>
          <cell r="AY585" t="str">
            <v>No</v>
          </cell>
          <cell r="AZ585" t="str">
            <v>-</v>
          </cell>
          <cell r="BA585" t="str">
            <v>-</v>
          </cell>
          <cell r="BB585" t="str">
            <v>-</v>
          </cell>
          <cell r="BC585" t="str">
            <v>-</v>
          </cell>
          <cell r="BD585" t="str">
            <v>-</v>
          </cell>
          <cell r="BE585" t="str">
            <v>-</v>
          </cell>
          <cell r="BF585" t="str">
            <v>-</v>
          </cell>
          <cell r="BG585" t="str">
            <v>-</v>
          </cell>
          <cell r="BH585" t="str">
            <v>-</v>
          </cell>
          <cell r="BI585" t="str">
            <v>-</v>
          </cell>
          <cell r="BK585" t="str">
            <v>-</v>
          </cell>
          <cell r="BL585" t="str">
            <v>-</v>
          </cell>
          <cell r="BM585" t="str">
            <v>-</v>
          </cell>
          <cell r="BN585" t="str">
            <v>-</v>
          </cell>
          <cell r="BO585" t="str">
            <v>-</v>
          </cell>
          <cell r="BP585" t="str">
            <v>-</v>
          </cell>
          <cell r="BQ585" t="str">
            <v>-</v>
          </cell>
          <cell r="BR585" t="str">
            <v>-</v>
          </cell>
          <cell r="BS585" t="str">
            <v>-</v>
          </cell>
          <cell r="BT585" t="str">
            <v>-</v>
          </cell>
          <cell r="BU585" t="str">
            <v>-</v>
          </cell>
          <cell r="BV585" t="str">
            <v>-</v>
          </cell>
          <cell r="BW585" t="str">
            <v>Yes</v>
          </cell>
          <cell r="BX585" t="str">
            <v>-</v>
          </cell>
          <cell r="BY585" t="str">
            <v>-</v>
          </cell>
          <cell r="BZ585" t="str">
            <v>-</v>
          </cell>
          <cell r="CA585" t="str">
            <v>-</v>
          </cell>
          <cell r="CB585" t="str">
            <v>-</v>
          </cell>
          <cell r="CC585" t="str">
            <v>-</v>
          </cell>
          <cell r="CD585" t="str">
            <v>-</v>
          </cell>
          <cell r="CE585" t="str">
            <v>-</v>
          </cell>
          <cell r="CF585" t="str">
            <v>-</v>
          </cell>
          <cell r="CG585" t="str">
            <v>-</v>
          </cell>
          <cell r="CH585" t="str">
            <v>-</v>
          </cell>
          <cell r="CI585" t="str">
            <v>-</v>
          </cell>
          <cell r="CJ585" t="str">
            <v>-</v>
          </cell>
          <cell r="CK585" t="str">
            <v>-</v>
          </cell>
          <cell r="CL585" t="str">
            <v>-</v>
          </cell>
          <cell r="CM585" t="str">
            <v>-</v>
          </cell>
          <cell r="CN585" t="str">
            <v>-</v>
          </cell>
          <cell r="CO585" t="str">
            <v>-</v>
          </cell>
          <cell r="CP585" t="str">
            <v>-</v>
          </cell>
          <cell r="DW585" t="str">
            <v>-</v>
          </cell>
          <cell r="DY585" t="str">
            <v>-</v>
          </cell>
          <cell r="DZ585" t="str">
            <v>-</v>
          </cell>
          <cell r="EA585" t="str">
            <v>-</v>
          </cell>
          <cell r="EB585" t="str">
            <v>-</v>
          </cell>
          <cell r="EC585" t="str">
            <v>-</v>
          </cell>
          <cell r="ED585" t="str">
            <v>-</v>
          </cell>
          <cell r="EE585" t="str">
            <v>-</v>
          </cell>
          <cell r="EF585" t="str">
            <v>-</v>
          </cell>
          <cell r="EG585" t="str">
            <v>-</v>
          </cell>
          <cell r="EH585" t="str">
            <v>-</v>
          </cell>
          <cell r="EI585" t="str">
            <v>-</v>
          </cell>
          <cell r="EJ585" t="str">
            <v>-</v>
          </cell>
        </row>
        <row r="586">
          <cell r="B586">
            <v>0</v>
          </cell>
          <cell r="C586">
            <v>0</v>
          </cell>
          <cell r="D586">
            <v>0</v>
          </cell>
          <cell r="E586">
            <v>0</v>
          </cell>
          <cell r="F586">
            <v>450</v>
          </cell>
          <cell r="G586">
            <v>0</v>
          </cell>
          <cell r="H586">
            <v>0</v>
          </cell>
          <cell r="I586">
            <v>0</v>
          </cell>
          <cell r="J586">
            <v>0</v>
          </cell>
          <cell r="K586">
            <v>0</v>
          </cell>
          <cell r="L586">
            <v>0</v>
          </cell>
          <cell r="M586">
            <v>0</v>
          </cell>
          <cell r="N586">
            <v>0</v>
          </cell>
          <cell r="O586">
            <v>0</v>
          </cell>
          <cell r="P586">
            <v>0</v>
          </cell>
          <cell r="Q586">
            <v>727</v>
          </cell>
          <cell r="R586">
            <v>0</v>
          </cell>
          <cell r="S586">
            <v>205.6</v>
          </cell>
          <cell r="T586">
            <v>0</v>
          </cell>
          <cell r="U586">
            <v>0</v>
          </cell>
          <cell r="V586">
            <v>0</v>
          </cell>
          <cell r="W586">
            <v>0</v>
          </cell>
          <cell r="X586">
            <v>0</v>
          </cell>
          <cell r="Y586">
            <v>0</v>
          </cell>
          <cell r="Z586">
            <v>0</v>
          </cell>
          <cell r="AA586">
            <v>0</v>
          </cell>
          <cell r="AB586">
            <v>0</v>
          </cell>
          <cell r="AC586">
            <v>0</v>
          </cell>
          <cell r="AD586">
            <v>0</v>
          </cell>
          <cell r="AE586">
            <v>262.37660004699597</v>
          </cell>
          <cell r="AF586">
            <v>0</v>
          </cell>
          <cell r="AG586">
            <v>0</v>
          </cell>
          <cell r="AH586">
            <v>0</v>
          </cell>
          <cell r="AI586">
            <v>0</v>
          </cell>
          <cell r="AJ586">
            <v>5967.2</v>
          </cell>
          <cell r="AK586">
            <v>364.1</v>
          </cell>
          <cell r="AL586">
            <v>2029.1</v>
          </cell>
          <cell r="AM586">
            <v>0</v>
          </cell>
          <cell r="AN586">
            <v>192</v>
          </cell>
          <cell r="AO586">
            <v>0</v>
          </cell>
          <cell r="AP586">
            <v>233.3</v>
          </cell>
          <cell r="AQ586">
            <v>0</v>
          </cell>
          <cell r="AR586">
            <v>0</v>
          </cell>
          <cell r="AS586">
            <v>0</v>
          </cell>
          <cell r="AT586">
            <v>0</v>
          </cell>
          <cell r="AU586">
            <v>79.7</v>
          </cell>
          <cell r="AV586">
            <v>0</v>
          </cell>
          <cell r="AW586">
            <v>0</v>
          </cell>
          <cell r="AX586">
            <v>0</v>
          </cell>
          <cell r="AY586">
            <v>0</v>
          </cell>
          <cell r="AZ586">
            <v>0</v>
          </cell>
          <cell r="BA586">
            <v>0</v>
          </cell>
          <cell r="BB586">
            <v>0</v>
          </cell>
          <cell r="BC586">
            <v>0</v>
          </cell>
          <cell r="BD586">
            <v>0</v>
          </cell>
          <cell r="BE586">
            <v>0</v>
          </cell>
          <cell r="BF586">
            <v>0</v>
          </cell>
          <cell r="BG586">
            <v>0</v>
          </cell>
          <cell r="BH586">
            <v>0</v>
          </cell>
          <cell r="BI586">
            <v>0</v>
          </cell>
          <cell r="BK586">
            <v>0</v>
          </cell>
          <cell r="BL586">
            <v>0</v>
          </cell>
          <cell r="BM586">
            <v>0</v>
          </cell>
          <cell r="BN586">
            <v>0</v>
          </cell>
          <cell r="BO586">
            <v>0</v>
          </cell>
          <cell r="BP586">
            <v>0</v>
          </cell>
          <cell r="BQ586">
            <v>0</v>
          </cell>
          <cell r="BR586">
            <v>0</v>
          </cell>
          <cell r="BS586">
            <v>0</v>
          </cell>
          <cell r="BT586">
            <v>0</v>
          </cell>
          <cell r="BU586">
            <v>0</v>
          </cell>
          <cell r="BV586">
            <v>0</v>
          </cell>
          <cell r="BW586">
            <v>0</v>
          </cell>
          <cell r="BX586">
            <v>0</v>
          </cell>
          <cell r="BY586">
            <v>0</v>
          </cell>
          <cell r="BZ586">
            <v>0</v>
          </cell>
          <cell r="CA586">
            <v>0</v>
          </cell>
          <cell r="CB586">
            <v>0</v>
          </cell>
          <cell r="CC586">
            <v>0</v>
          </cell>
          <cell r="CD586">
            <v>0</v>
          </cell>
          <cell r="CE586">
            <v>0</v>
          </cell>
          <cell r="CF586">
            <v>0</v>
          </cell>
          <cell r="CG586">
            <v>0</v>
          </cell>
          <cell r="CH586">
            <v>0</v>
          </cell>
          <cell r="CI586">
            <v>0</v>
          </cell>
          <cell r="CJ586">
            <v>0</v>
          </cell>
          <cell r="CK586">
            <v>0</v>
          </cell>
          <cell r="CL586">
            <v>0</v>
          </cell>
          <cell r="CM586">
            <v>0</v>
          </cell>
          <cell r="CN586">
            <v>0</v>
          </cell>
          <cell r="CO586">
            <v>0</v>
          </cell>
          <cell r="CP586">
            <v>0</v>
          </cell>
          <cell r="CQ586">
            <v>0</v>
          </cell>
          <cell r="CR586">
            <v>0</v>
          </cell>
          <cell r="CS586">
            <v>0</v>
          </cell>
          <cell r="CT586">
            <v>0</v>
          </cell>
          <cell r="CU586">
            <v>0</v>
          </cell>
          <cell r="CV586">
            <v>0</v>
          </cell>
          <cell r="CW586">
            <v>0</v>
          </cell>
          <cell r="CX586">
            <v>0</v>
          </cell>
          <cell r="CY586">
            <v>0</v>
          </cell>
          <cell r="CZ586">
            <v>0</v>
          </cell>
          <cell r="DA586">
            <v>0</v>
          </cell>
          <cell r="DB586">
            <v>0</v>
          </cell>
          <cell r="DC586">
            <v>0</v>
          </cell>
          <cell r="DD586">
            <v>0</v>
          </cell>
          <cell r="DE586">
            <v>0</v>
          </cell>
          <cell r="DF586">
            <v>0</v>
          </cell>
          <cell r="DG586">
            <v>0</v>
          </cell>
          <cell r="DH586">
            <v>0</v>
          </cell>
          <cell r="DI586">
            <v>0</v>
          </cell>
          <cell r="DJ586">
            <v>0</v>
          </cell>
          <cell r="DK586">
            <v>0</v>
          </cell>
          <cell r="DL586">
            <v>0</v>
          </cell>
          <cell r="DM586">
            <v>0</v>
          </cell>
          <cell r="DN586">
            <v>0</v>
          </cell>
          <cell r="DO586">
            <v>0</v>
          </cell>
          <cell r="DP586">
            <v>0</v>
          </cell>
          <cell r="DQ586">
            <v>0</v>
          </cell>
          <cell r="DR586">
            <v>0</v>
          </cell>
          <cell r="DS586">
            <v>0</v>
          </cell>
          <cell r="DT586">
            <v>0</v>
          </cell>
          <cell r="DU586">
            <v>0</v>
          </cell>
          <cell r="DV586">
            <v>0</v>
          </cell>
          <cell r="DW586">
            <v>0</v>
          </cell>
          <cell r="DX586">
            <v>0</v>
          </cell>
          <cell r="DY586">
            <v>0</v>
          </cell>
          <cell r="DZ586">
            <v>0</v>
          </cell>
          <cell r="EA586">
            <v>0</v>
          </cell>
          <cell r="EB586">
            <v>0</v>
          </cell>
          <cell r="EC586">
            <v>0</v>
          </cell>
          <cell r="ED586">
            <v>0</v>
          </cell>
          <cell r="EE586">
            <v>0</v>
          </cell>
          <cell r="EF586">
            <v>0</v>
          </cell>
          <cell r="EG586">
            <v>0</v>
          </cell>
          <cell r="EH586">
            <v>0</v>
          </cell>
          <cell r="EI586">
            <v>0</v>
          </cell>
          <cell r="EJ586">
            <v>0</v>
          </cell>
        </row>
        <row r="587">
          <cell r="B587">
            <v>0</v>
          </cell>
          <cell r="C587">
            <v>0</v>
          </cell>
          <cell r="D587">
            <v>0</v>
          </cell>
          <cell r="E587">
            <v>0</v>
          </cell>
          <cell r="F587">
            <v>450</v>
          </cell>
          <cell r="G587">
            <v>0</v>
          </cell>
          <cell r="H587">
            <v>0</v>
          </cell>
          <cell r="I587">
            <v>0</v>
          </cell>
          <cell r="J587">
            <v>0</v>
          </cell>
          <cell r="K587">
            <v>0</v>
          </cell>
          <cell r="L587">
            <v>0</v>
          </cell>
          <cell r="M587">
            <v>0</v>
          </cell>
          <cell r="N587">
            <v>0</v>
          </cell>
          <cell r="O587">
            <v>0</v>
          </cell>
          <cell r="P587">
            <v>0</v>
          </cell>
          <cell r="Q587">
            <v>727</v>
          </cell>
          <cell r="R587">
            <v>0</v>
          </cell>
          <cell r="S587">
            <v>205.6</v>
          </cell>
          <cell r="T587">
            <v>0</v>
          </cell>
          <cell r="U587">
            <v>0</v>
          </cell>
          <cell r="V587">
            <v>0</v>
          </cell>
          <cell r="W587">
            <v>0</v>
          </cell>
          <cell r="X587">
            <v>0</v>
          </cell>
          <cell r="Y587">
            <v>0</v>
          </cell>
          <cell r="Z587">
            <v>0</v>
          </cell>
          <cell r="AA587">
            <v>0</v>
          </cell>
          <cell r="AB587">
            <v>0</v>
          </cell>
          <cell r="AC587">
            <v>0</v>
          </cell>
          <cell r="AD587">
            <v>0</v>
          </cell>
          <cell r="AE587">
            <v>231.59158900140599</v>
          </cell>
          <cell r="AF587">
            <v>0</v>
          </cell>
          <cell r="AG587">
            <v>0</v>
          </cell>
          <cell r="AH587">
            <v>0</v>
          </cell>
          <cell r="AI587">
            <v>0</v>
          </cell>
          <cell r="AJ587">
            <v>5967.2</v>
          </cell>
          <cell r="AK587">
            <v>364.1</v>
          </cell>
          <cell r="AL587">
            <v>2029.1</v>
          </cell>
          <cell r="AM587">
            <v>0</v>
          </cell>
          <cell r="AN587">
            <v>192</v>
          </cell>
          <cell r="AO587">
            <v>0</v>
          </cell>
          <cell r="AP587">
            <v>233.3</v>
          </cell>
          <cell r="AQ587">
            <v>0</v>
          </cell>
          <cell r="AR587">
            <v>0</v>
          </cell>
          <cell r="AS587">
            <v>0</v>
          </cell>
          <cell r="AT587">
            <v>0</v>
          </cell>
          <cell r="AU587">
            <v>79.7</v>
          </cell>
          <cell r="AV587">
            <v>0</v>
          </cell>
          <cell r="AW587">
            <v>0</v>
          </cell>
          <cell r="AX587">
            <v>0</v>
          </cell>
          <cell r="AY587">
            <v>0</v>
          </cell>
          <cell r="AZ587">
            <v>0</v>
          </cell>
          <cell r="BA587">
            <v>0</v>
          </cell>
          <cell r="BB587">
            <v>0</v>
          </cell>
          <cell r="BC587">
            <v>0</v>
          </cell>
          <cell r="BD587">
            <v>0</v>
          </cell>
          <cell r="BE587">
            <v>0</v>
          </cell>
          <cell r="BF587">
            <v>0</v>
          </cell>
          <cell r="BG587">
            <v>0</v>
          </cell>
          <cell r="BH587">
            <v>0</v>
          </cell>
          <cell r="BI587">
            <v>0</v>
          </cell>
          <cell r="BK587">
            <v>0</v>
          </cell>
          <cell r="BL587">
            <v>0</v>
          </cell>
          <cell r="BM587">
            <v>0</v>
          </cell>
          <cell r="BN587">
            <v>0</v>
          </cell>
          <cell r="BO587">
            <v>0</v>
          </cell>
          <cell r="BP587">
            <v>0</v>
          </cell>
          <cell r="BQ587">
            <v>0</v>
          </cell>
          <cell r="BR587">
            <v>0</v>
          </cell>
          <cell r="BS587">
            <v>0</v>
          </cell>
          <cell r="BT587">
            <v>0</v>
          </cell>
          <cell r="BU587">
            <v>0</v>
          </cell>
          <cell r="BV587">
            <v>0</v>
          </cell>
          <cell r="BW587">
            <v>0</v>
          </cell>
          <cell r="BX587">
            <v>0</v>
          </cell>
          <cell r="BY587">
            <v>0</v>
          </cell>
          <cell r="BZ587">
            <v>0</v>
          </cell>
          <cell r="CA587">
            <v>0</v>
          </cell>
          <cell r="CB587">
            <v>0</v>
          </cell>
          <cell r="CC587">
            <v>0</v>
          </cell>
          <cell r="CD587">
            <v>0</v>
          </cell>
          <cell r="CE587">
            <v>0</v>
          </cell>
          <cell r="CF587">
            <v>0</v>
          </cell>
          <cell r="CG587">
            <v>0</v>
          </cell>
          <cell r="CH587">
            <v>0</v>
          </cell>
          <cell r="CI587">
            <v>0</v>
          </cell>
          <cell r="CJ587">
            <v>0</v>
          </cell>
          <cell r="CK587">
            <v>0</v>
          </cell>
          <cell r="CL587">
            <v>0</v>
          </cell>
          <cell r="CM587">
            <v>0</v>
          </cell>
          <cell r="CN587">
            <v>0</v>
          </cell>
          <cell r="CO587">
            <v>0</v>
          </cell>
          <cell r="CP587">
            <v>0</v>
          </cell>
          <cell r="CQ587">
            <v>0</v>
          </cell>
          <cell r="CR587">
            <v>0</v>
          </cell>
          <cell r="CS587">
            <v>0</v>
          </cell>
          <cell r="CT587">
            <v>0</v>
          </cell>
          <cell r="CU587">
            <v>0</v>
          </cell>
          <cell r="CV587">
            <v>0</v>
          </cell>
          <cell r="CW587">
            <v>0</v>
          </cell>
          <cell r="CX587">
            <v>0</v>
          </cell>
          <cell r="CY587">
            <v>0</v>
          </cell>
          <cell r="CZ587">
            <v>0</v>
          </cell>
          <cell r="DA587">
            <v>0</v>
          </cell>
          <cell r="DB587">
            <v>0</v>
          </cell>
          <cell r="DC587">
            <v>0</v>
          </cell>
          <cell r="DD587">
            <v>0</v>
          </cell>
          <cell r="DE587">
            <v>0</v>
          </cell>
          <cell r="DF587">
            <v>0</v>
          </cell>
          <cell r="DG587">
            <v>0</v>
          </cell>
          <cell r="DH587">
            <v>0</v>
          </cell>
          <cell r="DI587">
            <v>0</v>
          </cell>
          <cell r="DJ587">
            <v>0</v>
          </cell>
          <cell r="DK587">
            <v>0</v>
          </cell>
          <cell r="DL587">
            <v>0</v>
          </cell>
          <cell r="DM587">
            <v>0</v>
          </cell>
          <cell r="DN587">
            <v>0</v>
          </cell>
          <cell r="DO587">
            <v>0</v>
          </cell>
          <cell r="DP587">
            <v>0</v>
          </cell>
          <cell r="DQ587">
            <v>0</v>
          </cell>
          <cell r="DR587">
            <v>0</v>
          </cell>
          <cell r="DS587">
            <v>0</v>
          </cell>
          <cell r="DT587">
            <v>0</v>
          </cell>
          <cell r="DU587">
            <v>0</v>
          </cell>
          <cell r="DV587">
            <v>0</v>
          </cell>
          <cell r="DW587">
            <v>0</v>
          </cell>
          <cell r="DX587">
            <v>0</v>
          </cell>
          <cell r="DY587">
            <v>0</v>
          </cell>
          <cell r="DZ587">
            <v>0</v>
          </cell>
          <cell r="EA587">
            <v>0</v>
          </cell>
          <cell r="EB587">
            <v>0</v>
          </cell>
          <cell r="EC587">
            <v>0</v>
          </cell>
          <cell r="ED587">
            <v>0</v>
          </cell>
          <cell r="EE587">
            <v>0</v>
          </cell>
          <cell r="EF587">
            <v>0</v>
          </cell>
          <cell r="EG587">
            <v>0</v>
          </cell>
          <cell r="EH587">
            <v>0</v>
          </cell>
          <cell r="EI587">
            <v>0</v>
          </cell>
          <cell r="EJ587">
            <v>0</v>
          </cell>
        </row>
        <row r="588">
          <cell r="B588">
            <v>0</v>
          </cell>
          <cell r="C588">
            <v>0</v>
          </cell>
          <cell r="D588">
            <v>0</v>
          </cell>
          <cell r="E588">
            <v>0</v>
          </cell>
          <cell r="F588">
            <v>19</v>
          </cell>
          <cell r="G588">
            <v>0</v>
          </cell>
          <cell r="H588">
            <v>0</v>
          </cell>
          <cell r="I588">
            <v>0</v>
          </cell>
          <cell r="J588">
            <v>0</v>
          </cell>
          <cell r="K588">
            <v>0</v>
          </cell>
          <cell r="L588">
            <v>0</v>
          </cell>
          <cell r="M588">
            <v>0</v>
          </cell>
          <cell r="N588">
            <v>0</v>
          </cell>
          <cell r="O588">
            <v>0</v>
          </cell>
          <cell r="P588">
            <v>0</v>
          </cell>
          <cell r="Q588">
            <v>328</v>
          </cell>
          <cell r="R588">
            <v>0</v>
          </cell>
          <cell r="S588">
            <v>12.9</v>
          </cell>
          <cell r="T588">
            <v>0</v>
          </cell>
          <cell r="U588">
            <v>0</v>
          </cell>
          <cell r="V588">
            <v>0</v>
          </cell>
          <cell r="W588">
            <v>0</v>
          </cell>
          <cell r="X588">
            <v>0</v>
          </cell>
          <cell r="Y588">
            <v>0</v>
          </cell>
          <cell r="Z588">
            <v>0</v>
          </cell>
          <cell r="AA588">
            <v>0</v>
          </cell>
          <cell r="AB588">
            <v>0</v>
          </cell>
          <cell r="AC588">
            <v>0</v>
          </cell>
          <cell r="AD588">
            <v>0</v>
          </cell>
          <cell r="AE588">
            <v>282.83015423274998</v>
          </cell>
          <cell r="AF588">
            <v>0</v>
          </cell>
          <cell r="AG588">
            <v>0</v>
          </cell>
          <cell r="AH588">
            <v>0</v>
          </cell>
          <cell r="AI588">
            <v>0</v>
          </cell>
          <cell r="AJ588">
            <v>748.65</v>
          </cell>
          <cell r="AK588">
            <v>40.4</v>
          </cell>
          <cell r="AL588">
            <v>772.4</v>
          </cell>
          <cell r="AM588">
            <v>0</v>
          </cell>
          <cell r="AN588">
            <v>96</v>
          </cell>
          <cell r="AO588">
            <v>0</v>
          </cell>
          <cell r="AP588">
            <v>263.2</v>
          </cell>
          <cell r="AQ588">
            <v>0</v>
          </cell>
          <cell r="AR588">
            <v>0</v>
          </cell>
          <cell r="AS588">
            <v>0</v>
          </cell>
          <cell r="AT588">
            <v>0</v>
          </cell>
          <cell r="AU588">
            <v>159.76</v>
          </cell>
          <cell r="AV588">
            <v>0</v>
          </cell>
          <cell r="AW588">
            <v>0</v>
          </cell>
          <cell r="AX588">
            <v>0</v>
          </cell>
          <cell r="AY588">
            <v>0</v>
          </cell>
          <cell r="AZ588">
            <v>0</v>
          </cell>
          <cell r="BA588">
            <v>0</v>
          </cell>
          <cell r="BB588">
            <v>0</v>
          </cell>
          <cell r="BC588">
            <v>0</v>
          </cell>
          <cell r="BD588">
            <v>0</v>
          </cell>
          <cell r="BE588">
            <v>0</v>
          </cell>
          <cell r="BF588">
            <v>0</v>
          </cell>
          <cell r="BG588">
            <v>0</v>
          </cell>
          <cell r="BH588">
            <v>0</v>
          </cell>
          <cell r="BI588">
            <v>0</v>
          </cell>
          <cell r="BK588">
            <v>0</v>
          </cell>
          <cell r="BL588">
            <v>0</v>
          </cell>
          <cell r="BM588">
            <v>0</v>
          </cell>
          <cell r="BN588">
            <v>0</v>
          </cell>
          <cell r="BO588">
            <v>0</v>
          </cell>
          <cell r="BP588">
            <v>0</v>
          </cell>
          <cell r="BQ588">
            <v>0</v>
          </cell>
          <cell r="BR588">
            <v>0</v>
          </cell>
          <cell r="BS588">
            <v>0</v>
          </cell>
          <cell r="BT588">
            <v>0</v>
          </cell>
          <cell r="BU588">
            <v>0</v>
          </cell>
          <cell r="BV588">
            <v>0</v>
          </cell>
          <cell r="BW588">
            <v>0</v>
          </cell>
          <cell r="BX588">
            <v>0</v>
          </cell>
          <cell r="BY588">
            <v>0</v>
          </cell>
          <cell r="BZ588">
            <v>0</v>
          </cell>
          <cell r="CA588">
            <v>0</v>
          </cell>
          <cell r="CB588">
            <v>0</v>
          </cell>
          <cell r="CC588">
            <v>0</v>
          </cell>
          <cell r="CD588">
            <v>0</v>
          </cell>
          <cell r="CE588">
            <v>0</v>
          </cell>
          <cell r="CF588">
            <v>0</v>
          </cell>
          <cell r="CG588">
            <v>0</v>
          </cell>
          <cell r="CH588">
            <v>0</v>
          </cell>
          <cell r="CI588">
            <v>0</v>
          </cell>
          <cell r="CJ588">
            <v>0</v>
          </cell>
          <cell r="CK588">
            <v>0</v>
          </cell>
          <cell r="CL588">
            <v>0</v>
          </cell>
          <cell r="CM588">
            <v>0</v>
          </cell>
          <cell r="CN588">
            <v>0</v>
          </cell>
          <cell r="CO588">
            <v>0</v>
          </cell>
          <cell r="CP588">
            <v>0</v>
          </cell>
          <cell r="CQ588">
            <v>0</v>
          </cell>
          <cell r="CR588">
            <v>0</v>
          </cell>
          <cell r="CS588">
            <v>0</v>
          </cell>
          <cell r="CT588">
            <v>0</v>
          </cell>
          <cell r="CU588">
            <v>0</v>
          </cell>
          <cell r="CV588">
            <v>0</v>
          </cell>
          <cell r="CW588">
            <v>0</v>
          </cell>
          <cell r="CX588">
            <v>0</v>
          </cell>
          <cell r="CY588">
            <v>0</v>
          </cell>
          <cell r="CZ588">
            <v>0</v>
          </cell>
          <cell r="DA588">
            <v>0</v>
          </cell>
          <cell r="DB588">
            <v>0</v>
          </cell>
          <cell r="DC588">
            <v>0</v>
          </cell>
          <cell r="DD588">
            <v>0</v>
          </cell>
          <cell r="DE588">
            <v>0</v>
          </cell>
          <cell r="DF588">
            <v>0</v>
          </cell>
          <cell r="DG588">
            <v>0</v>
          </cell>
          <cell r="DH588">
            <v>0</v>
          </cell>
          <cell r="DI588">
            <v>0</v>
          </cell>
          <cell r="DJ588">
            <v>0</v>
          </cell>
          <cell r="DK588">
            <v>0</v>
          </cell>
          <cell r="DL588">
            <v>0</v>
          </cell>
          <cell r="DM588">
            <v>0</v>
          </cell>
          <cell r="DN588">
            <v>0</v>
          </cell>
          <cell r="DO588">
            <v>0</v>
          </cell>
          <cell r="DP588">
            <v>0</v>
          </cell>
          <cell r="DQ588">
            <v>0</v>
          </cell>
          <cell r="DR588">
            <v>0</v>
          </cell>
          <cell r="DS588">
            <v>0</v>
          </cell>
          <cell r="DT588">
            <v>0</v>
          </cell>
          <cell r="DU588">
            <v>0</v>
          </cell>
          <cell r="DV588">
            <v>0</v>
          </cell>
          <cell r="DW588">
            <v>0</v>
          </cell>
          <cell r="DX588">
            <v>0</v>
          </cell>
          <cell r="DY588">
            <v>0</v>
          </cell>
          <cell r="DZ588">
            <v>0</v>
          </cell>
          <cell r="EA588">
            <v>0</v>
          </cell>
          <cell r="EB588">
            <v>0</v>
          </cell>
          <cell r="EC588">
            <v>0</v>
          </cell>
          <cell r="ED588">
            <v>0</v>
          </cell>
          <cell r="EE588">
            <v>0</v>
          </cell>
          <cell r="EF588">
            <v>0</v>
          </cell>
          <cell r="EG588">
            <v>0</v>
          </cell>
          <cell r="EH588">
            <v>0</v>
          </cell>
          <cell r="EI588">
            <v>0</v>
          </cell>
          <cell r="EJ588">
            <v>0</v>
          </cell>
        </row>
        <row r="589">
          <cell r="B589">
            <v>0</v>
          </cell>
          <cell r="C589">
            <v>0</v>
          </cell>
          <cell r="D589">
            <v>0</v>
          </cell>
          <cell r="E589">
            <v>0</v>
          </cell>
          <cell r="F589">
            <v>19</v>
          </cell>
          <cell r="G589">
            <v>0</v>
          </cell>
          <cell r="H589">
            <v>0</v>
          </cell>
          <cell r="I589">
            <v>0</v>
          </cell>
          <cell r="J589">
            <v>0</v>
          </cell>
          <cell r="K589">
            <v>0</v>
          </cell>
          <cell r="L589">
            <v>0</v>
          </cell>
          <cell r="M589">
            <v>0</v>
          </cell>
          <cell r="N589">
            <v>0</v>
          </cell>
          <cell r="O589">
            <v>0</v>
          </cell>
          <cell r="P589">
            <v>0</v>
          </cell>
          <cell r="Q589">
            <v>328</v>
          </cell>
          <cell r="R589">
            <v>0</v>
          </cell>
          <cell r="S589">
            <v>10.9</v>
          </cell>
          <cell r="T589">
            <v>0</v>
          </cell>
          <cell r="U589">
            <v>0</v>
          </cell>
          <cell r="V589">
            <v>0</v>
          </cell>
          <cell r="W589">
            <v>0</v>
          </cell>
          <cell r="X589">
            <v>0</v>
          </cell>
          <cell r="Y589">
            <v>0</v>
          </cell>
          <cell r="Z589">
            <v>0</v>
          </cell>
          <cell r="AA589">
            <v>0</v>
          </cell>
          <cell r="AB589">
            <v>0</v>
          </cell>
          <cell r="AC589">
            <v>0</v>
          </cell>
          <cell r="AD589">
            <v>0</v>
          </cell>
          <cell r="AE589">
            <v>318.15348746388702</v>
          </cell>
          <cell r="AF589">
            <v>0</v>
          </cell>
          <cell r="AG589">
            <v>0</v>
          </cell>
          <cell r="AH589">
            <v>0</v>
          </cell>
          <cell r="AI589">
            <v>0</v>
          </cell>
          <cell r="AJ589">
            <v>1850.4</v>
          </cell>
          <cell r="AK589">
            <v>40.4</v>
          </cell>
          <cell r="AL589">
            <v>766.7</v>
          </cell>
          <cell r="AM589">
            <v>0</v>
          </cell>
          <cell r="AN589">
            <v>96</v>
          </cell>
          <cell r="AO589">
            <v>0</v>
          </cell>
          <cell r="AP589">
            <v>127.8</v>
          </cell>
          <cell r="AQ589">
            <v>424.2</v>
          </cell>
          <cell r="AR589">
            <v>0</v>
          </cell>
          <cell r="AS589">
            <v>0</v>
          </cell>
          <cell r="AT589">
            <v>0</v>
          </cell>
          <cell r="AU589">
            <v>181.66</v>
          </cell>
          <cell r="AV589">
            <v>0</v>
          </cell>
          <cell r="AW589">
            <v>0</v>
          </cell>
          <cell r="AX589">
            <v>0</v>
          </cell>
          <cell r="AY589">
            <v>0</v>
          </cell>
          <cell r="AZ589">
            <v>0</v>
          </cell>
          <cell r="BA589">
            <v>0</v>
          </cell>
          <cell r="BB589">
            <v>0</v>
          </cell>
          <cell r="BC589">
            <v>0</v>
          </cell>
          <cell r="BD589">
            <v>0</v>
          </cell>
          <cell r="BE589">
            <v>0</v>
          </cell>
          <cell r="BF589">
            <v>0</v>
          </cell>
          <cell r="BG589">
            <v>0</v>
          </cell>
          <cell r="BH589">
            <v>0</v>
          </cell>
          <cell r="BI589">
            <v>0</v>
          </cell>
          <cell r="BK589">
            <v>0</v>
          </cell>
          <cell r="BL589">
            <v>0</v>
          </cell>
          <cell r="BM589">
            <v>0</v>
          </cell>
          <cell r="BN589">
            <v>0</v>
          </cell>
          <cell r="BO589">
            <v>0</v>
          </cell>
          <cell r="BP589">
            <v>0</v>
          </cell>
          <cell r="BQ589">
            <v>0</v>
          </cell>
          <cell r="BR589">
            <v>0</v>
          </cell>
          <cell r="BS589">
            <v>0</v>
          </cell>
          <cell r="BT589">
            <v>0</v>
          </cell>
          <cell r="BU589">
            <v>0</v>
          </cell>
          <cell r="BV589">
            <v>0</v>
          </cell>
          <cell r="BW589">
            <v>0</v>
          </cell>
          <cell r="BX589">
            <v>0</v>
          </cell>
          <cell r="BY589">
            <v>0</v>
          </cell>
          <cell r="BZ589">
            <v>0</v>
          </cell>
          <cell r="CA589">
            <v>0</v>
          </cell>
          <cell r="CB589">
            <v>0</v>
          </cell>
          <cell r="CC589">
            <v>0</v>
          </cell>
          <cell r="CD589">
            <v>0</v>
          </cell>
          <cell r="CE589">
            <v>0</v>
          </cell>
          <cell r="CF589">
            <v>0</v>
          </cell>
          <cell r="CG589">
            <v>0</v>
          </cell>
          <cell r="CH589">
            <v>0</v>
          </cell>
          <cell r="CI589">
            <v>0</v>
          </cell>
          <cell r="CJ589">
            <v>0</v>
          </cell>
          <cell r="CK589">
            <v>0</v>
          </cell>
          <cell r="CL589">
            <v>0</v>
          </cell>
          <cell r="CM589">
            <v>0</v>
          </cell>
          <cell r="CN589">
            <v>0</v>
          </cell>
          <cell r="CO589">
            <v>0</v>
          </cell>
          <cell r="CP589">
            <v>0</v>
          </cell>
          <cell r="CQ589">
            <v>0</v>
          </cell>
          <cell r="CR589">
            <v>0</v>
          </cell>
          <cell r="CS589">
            <v>0</v>
          </cell>
          <cell r="CT589">
            <v>0</v>
          </cell>
          <cell r="CU589">
            <v>0</v>
          </cell>
          <cell r="CV589">
            <v>0</v>
          </cell>
          <cell r="CW589">
            <v>0</v>
          </cell>
          <cell r="CX589">
            <v>0</v>
          </cell>
          <cell r="CY589">
            <v>0</v>
          </cell>
          <cell r="CZ589">
            <v>0</v>
          </cell>
          <cell r="DA589">
            <v>0</v>
          </cell>
          <cell r="DB589">
            <v>0</v>
          </cell>
          <cell r="DC589">
            <v>0</v>
          </cell>
          <cell r="DD589">
            <v>0</v>
          </cell>
          <cell r="DE589">
            <v>0</v>
          </cell>
          <cell r="DF589">
            <v>0</v>
          </cell>
          <cell r="DG589">
            <v>0</v>
          </cell>
          <cell r="DH589">
            <v>0</v>
          </cell>
          <cell r="DI589">
            <v>0</v>
          </cell>
          <cell r="DJ589">
            <v>0</v>
          </cell>
          <cell r="DK589">
            <v>0</v>
          </cell>
          <cell r="DL589">
            <v>0</v>
          </cell>
          <cell r="DM589">
            <v>0</v>
          </cell>
          <cell r="DN589">
            <v>0</v>
          </cell>
          <cell r="DO589">
            <v>0</v>
          </cell>
          <cell r="DP589">
            <v>0</v>
          </cell>
          <cell r="DQ589">
            <v>0</v>
          </cell>
          <cell r="DR589">
            <v>0</v>
          </cell>
          <cell r="DS589">
            <v>0</v>
          </cell>
          <cell r="DT589">
            <v>0</v>
          </cell>
          <cell r="DU589">
            <v>0</v>
          </cell>
          <cell r="DV589">
            <v>0</v>
          </cell>
          <cell r="DW589">
            <v>0</v>
          </cell>
          <cell r="DX589">
            <v>0</v>
          </cell>
          <cell r="DY589">
            <v>0</v>
          </cell>
          <cell r="DZ589">
            <v>0</v>
          </cell>
          <cell r="EA589">
            <v>0</v>
          </cell>
          <cell r="EB589">
            <v>0</v>
          </cell>
          <cell r="EC589">
            <v>0</v>
          </cell>
          <cell r="ED589">
            <v>0</v>
          </cell>
          <cell r="EE589">
            <v>0</v>
          </cell>
          <cell r="EF589">
            <v>0</v>
          </cell>
          <cell r="EG589">
            <v>0</v>
          </cell>
          <cell r="EH589">
            <v>0</v>
          </cell>
          <cell r="EI589">
            <v>0</v>
          </cell>
          <cell r="EJ589">
            <v>0</v>
          </cell>
        </row>
        <row r="590">
          <cell r="B590">
            <v>0</v>
          </cell>
          <cell r="C590">
            <v>0</v>
          </cell>
          <cell r="D590">
            <v>0</v>
          </cell>
          <cell r="E590">
            <v>0</v>
          </cell>
          <cell r="F590">
            <v>0</v>
          </cell>
          <cell r="G590">
            <v>0</v>
          </cell>
          <cell r="H590">
            <v>0</v>
          </cell>
          <cell r="I590">
            <v>0</v>
          </cell>
          <cell r="J590">
            <v>0</v>
          </cell>
          <cell r="K590">
            <v>0</v>
          </cell>
          <cell r="L590">
            <v>0</v>
          </cell>
          <cell r="M590">
            <v>0</v>
          </cell>
          <cell r="N590">
            <v>0</v>
          </cell>
          <cell r="O590">
            <v>0</v>
          </cell>
          <cell r="P590">
            <v>0</v>
          </cell>
          <cell r="Q590">
            <v>100</v>
          </cell>
          <cell r="R590">
            <v>0</v>
          </cell>
          <cell r="S590">
            <v>2.2000000000000002</v>
          </cell>
          <cell r="T590">
            <v>0</v>
          </cell>
          <cell r="U590">
            <v>0</v>
          </cell>
          <cell r="V590">
            <v>0</v>
          </cell>
          <cell r="W590">
            <v>0</v>
          </cell>
          <cell r="X590">
            <v>0</v>
          </cell>
          <cell r="Y590">
            <v>0</v>
          </cell>
          <cell r="Z590">
            <v>0</v>
          </cell>
          <cell r="AA590">
            <v>0</v>
          </cell>
          <cell r="AB590">
            <v>0</v>
          </cell>
          <cell r="AC590">
            <v>0</v>
          </cell>
          <cell r="AD590">
            <v>0</v>
          </cell>
          <cell r="AE590">
            <v>37.907717064034998</v>
          </cell>
          <cell r="AF590">
            <v>0</v>
          </cell>
          <cell r="AG590">
            <v>0</v>
          </cell>
          <cell r="AH590">
            <v>0</v>
          </cell>
          <cell r="AI590">
            <v>0</v>
          </cell>
          <cell r="AJ590">
            <v>692.25</v>
          </cell>
          <cell r="AK590">
            <v>30</v>
          </cell>
          <cell r="AL590">
            <v>876.9</v>
          </cell>
          <cell r="AM590">
            <v>0</v>
          </cell>
          <cell r="AN590">
            <v>96</v>
          </cell>
          <cell r="AO590">
            <v>0</v>
          </cell>
          <cell r="AP590">
            <v>441.4</v>
          </cell>
          <cell r="AQ590">
            <v>0</v>
          </cell>
          <cell r="AR590">
            <v>0</v>
          </cell>
          <cell r="AS590">
            <v>0</v>
          </cell>
          <cell r="AT590">
            <v>0</v>
          </cell>
          <cell r="AU590">
            <v>178.92</v>
          </cell>
          <cell r="AV590">
            <v>0</v>
          </cell>
          <cell r="AW590">
            <v>0</v>
          </cell>
          <cell r="AX590">
            <v>0</v>
          </cell>
          <cell r="AY590">
            <v>0</v>
          </cell>
          <cell r="AZ590">
            <v>0</v>
          </cell>
          <cell r="BA590">
            <v>0</v>
          </cell>
          <cell r="BB590">
            <v>0</v>
          </cell>
          <cell r="BC590">
            <v>0</v>
          </cell>
          <cell r="BD590">
            <v>0</v>
          </cell>
          <cell r="BE590">
            <v>0</v>
          </cell>
          <cell r="BF590">
            <v>0</v>
          </cell>
          <cell r="BG590">
            <v>0</v>
          </cell>
          <cell r="BH590">
            <v>0</v>
          </cell>
          <cell r="BI590">
            <v>0</v>
          </cell>
          <cell r="BK590">
            <v>0</v>
          </cell>
          <cell r="BL590">
            <v>0</v>
          </cell>
          <cell r="BM590">
            <v>0</v>
          </cell>
          <cell r="BN590">
            <v>0</v>
          </cell>
          <cell r="BO590">
            <v>0</v>
          </cell>
          <cell r="BP590">
            <v>0</v>
          </cell>
          <cell r="BQ590">
            <v>0</v>
          </cell>
          <cell r="BR590">
            <v>0</v>
          </cell>
          <cell r="BS590">
            <v>0</v>
          </cell>
          <cell r="BT590">
            <v>0</v>
          </cell>
          <cell r="BU590">
            <v>0</v>
          </cell>
          <cell r="BV590">
            <v>0</v>
          </cell>
          <cell r="BW590">
            <v>0</v>
          </cell>
          <cell r="BX590">
            <v>0</v>
          </cell>
          <cell r="BY590">
            <v>0</v>
          </cell>
          <cell r="BZ590">
            <v>0</v>
          </cell>
          <cell r="CA590">
            <v>0</v>
          </cell>
          <cell r="CB590">
            <v>0</v>
          </cell>
          <cell r="CC590">
            <v>0</v>
          </cell>
          <cell r="CD590">
            <v>0</v>
          </cell>
          <cell r="CE590">
            <v>0</v>
          </cell>
          <cell r="CF590">
            <v>0</v>
          </cell>
          <cell r="CG590">
            <v>0</v>
          </cell>
          <cell r="CH590">
            <v>0</v>
          </cell>
          <cell r="CI590">
            <v>0</v>
          </cell>
          <cell r="CJ590">
            <v>0</v>
          </cell>
          <cell r="CK590">
            <v>0</v>
          </cell>
          <cell r="CL590">
            <v>0</v>
          </cell>
          <cell r="CM590">
            <v>0</v>
          </cell>
          <cell r="CN590">
            <v>0</v>
          </cell>
          <cell r="CO590">
            <v>0</v>
          </cell>
          <cell r="CP590">
            <v>0</v>
          </cell>
          <cell r="CQ590">
            <v>0</v>
          </cell>
          <cell r="CR590">
            <v>0</v>
          </cell>
          <cell r="CS590">
            <v>0</v>
          </cell>
          <cell r="CT590">
            <v>0</v>
          </cell>
          <cell r="CU590">
            <v>0</v>
          </cell>
          <cell r="CV590">
            <v>0</v>
          </cell>
          <cell r="CW590">
            <v>0</v>
          </cell>
          <cell r="CX590">
            <v>0</v>
          </cell>
          <cell r="CY590">
            <v>0</v>
          </cell>
          <cell r="CZ590">
            <v>0</v>
          </cell>
          <cell r="DA590">
            <v>0</v>
          </cell>
          <cell r="DB590">
            <v>0</v>
          </cell>
          <cell r="DC590">
            <v>0</v>
          </cell>
          <cell r="DD590">
            <v>0</v>
          </cell>
          <cell r="DE590">
            <v>0</v>
          </cell>
          <cell r="DF590">
            <v>0</v>
          </cell>
          <cell r="DG590">
            <v>0</v>
          </cell>
          <cell r="DH590">
            <v>0</v>
          </cell>
          <cell r="DI590">
            <v>0</v>
          </cell>
          <cell r="DJ590">
            <v>0</v>
          </cell>
          <cell r="DK590">
            <v>0</v>
          </cell>
          <cell r="DL590">
            <v>0</v>
          </cell>
          <cell r="DM590">
            <v>0</v>
          </cell>
          <cell r="DN590">
            <v>0</v>
          </cell>
          <cell r="DO590">
            <v>0</v>
          </cell>
          <cell r="DP590">
            <v>0</v>
          </cell>
          <cell r="DQ590">
            <v>0</v>
          </cell>
          <cell r="DR590">
            <v>0</v>
          </cell>
          <cell r="DS590">
            <v>0</v>
          </cell>
          <cell r="DT590">
            <v>0</v>
          </cell>
          <cell r="DU590">
            <v>0</v>
          </cell>
          <cell r="DV590">
            <v>0</v>
          </cell>
          <cell r="DW590">
            <v>0</v>
          </cell>
          <cell r="DX590">
            <v>0</v>
          </cell>
          <cell r="DY590">
            <v>0</v>
          </cell>
          <cell r="DZ590">
            <v>0</v>
          </cell>
          <cell r="EA590">
            <v>0</v>
          </cell>
          <cell r="EB590">
            <v>0</v>
          </cell>
          <cell r="EC590">
            <v>0</v>
          </cell>
          <cell r="ED590">
            <v>0</v>
          </cell>
          <cell r="EE590">
            <v>0</v>
          </cell>
          <cell r="EF590">
            <v>0</v>
          </cell>
          <cell r="EG590">
            <v>0</v>
          </cell>
          <cell r="EH590">
            <v>0</v>
          </cell>
          <cell r="EI590">
            <v>0</v>
          </cell>
          <cell r="EJ590">
            <v>0</v>
          </cell>
        </row>
        <row r="591">
          <cell r="B591">
            <v>0</v>
          </cell>
          <cell r="C591">
            <v>0</v>
          </cell>
          <cell r="D591">
            <v>0</v>
          </cell>
          <cell r="E591">
            <v>0</v>
          </cell>
          <cell r="F591">
            <v>0</v>
          </cell>
          <cell r="G591">
            <v>0</v>
          </cell>
          <cell r="H591">
            <v>0</v>
          </cell>
          <cell r="I591">
            <v>0.6</v>
          </cell>
          <cell r="J591">
            <v>0</v>
          </cell>
          <cell r="K591">
            <v>0</v>
          </cell>
          <cell r="L591">
            <v>0</v>
          </cell>
          <cell r="M591">
            <v>0</v>
          </cell>
          <cell r="N591">
            <v>0</v>
          </cell>
          <cell r="O591">
            <v>0</v>
          </cell>
          <cell r="P591">
            <v>0</v>
          </cell>
          <cell r="Q591">
            <v>100</v>
          </cell>
          <cell r="R591">
            <v>0</v>
          </cell>
          <cell r="S591">
            <v>2.2000000000000002</v>
          </cell>
          <cell r="T591">
            <v>0</v>
          </cell>
          <cell r="U591">
            <v>0</v>
          </cell>
          <cell r="V591">
            <v>0</v>
          </cell>
          <cell r="W591">
            <v>0</v>
          </cell>
          <cell r="X591">
            <v>0</v>
          </cell>
          <cell r="Y591">
            <v>0</v>
          </cell>
          <cell r="Z591">
            <v>0</v>
          </cell>
          <cell r="AA591">
            <v>0</v>
          </cell>
          <cell r="AB591">
            <v>0</v>
          </cell>
          <cell r="AC591">
            <v>0</v>
          </cell>
          <cell r="AD591">
            <v>0</v>
          </cell>
          <cell r="AE591">
            <v>25.6664609725483</v>
          </cell>
          <cell r="AF591">
            <v>0</v>
          </cell>
          <cell r="AG591">
            <v>0</v>
          </cell>
          <cell r="AH591">
            <v>0</v>
          </cell>
          <cell r="AI591">
            <v>0</v>
          </cell>
          <cell r="AJ591">
            <v>1194.8</v>
          </cell>
          <cell r="AK591">
            <v>30</v>
          </cell>
          <cell r="AL591">
            <v>948.5</v>
          </cell>
          <cell r="AM591">
            <v>0</v>
          </cell>
          <cell r="AN591">
            <v>96</v>
          </cell>
          <cell r="AO591">
            <v>0</v>
          </cell>
          <cell r="AP591">
            <v>449.2</v>
          </cell>
          <cell r="AQ591">
            <v>698</v>
          </cell>
          <cell r="AR591">
            <v>0</v>
          </cell>
          <cell r="AS591">
            <v>0</v>
          </cell>
          <cell r="AT591">
            <v>0</v>
          </cell>
          <cell r="AU591">
            <v>218.02</v>
          </cell>
          <cell r="AV591">
            <v>0</v>
          </cell>
          <cell r="AW591">
            <v>0</v>
          </cell>
          <cell r="AX591">
            <v>0</v>
          </cell>
          <cell r="AY591">
            <v>0</v>
          </cell>
          <cell r="AZ591">
            <v>0</v>
          </cell>
          <cell r="BA591">
            <v>0</v>
          </cell>
          <cell r="BB591">
            <v>0</v>
          </cell>
          <cell r="BC591">
            <v>0</v>
          </cell>
          <cell r="BD591">
            <v>0</v>
          </cell>
          <cell r="BE591">
            <v>0</v>
          </cell>
          <cell r="BF591">
            <v>0</v>
          </cell>
          <cell r="BG591">
            <v>0</v>
          </cell>
          <cell r="BH591">
            <v>0</v>
          </cell>
          <cell r="BI591">
            <v>0</v>
          </cell>
          <cell r="BK591">
            <v>0</v>
          </cell>
          <cell r="BL591">
            <v>0</v>
          </cell>
          <cell r="BM591">
            <v>0</v>
          </cell>
          <cell r="BN591">
            <v>0</v>
          </cell>
          <cell r="BO591">
            <v>0</v>
          </cell>
          <cell r="BP591">
            <v>0</v>
          </cell>
          <cell r="BQ591">
            <v>0</v>
          </cell>
          <cell r="BR591">
            <v>0</v>
          </cell>
          <cell r="BS591">
            <v>0</v>
          </cell>
          <cell r="BT591">
            <v>0</v>
          </cell>
          <cell r="BU591">
            <v>0</v>
          </cell>
          <cell r="BV591">
            <v>0</v>
          </cell>
          <cell r="BW591">
            <v>0</v>
          </cell>
          <cell r="BX591">
            <v>0</v>
          </cell>
          <cell r="BY591">
            <v>0</v>
          </cell>
          <cell r="BZ591">
            <v>0</v>
          </cell>
          <cell r="CA591">
            <v>0</v>
          </cell>
          <cell r="CB591">
            <v>0</v>
          </cell>
          <cell r="CC591">
            <v>0</v>
          </cell>
          <cell r="CD591">
            <v>0</v>
          </cell>
          <cell r="CE591">
            <v>0</v>
          </cell>
          <cell r="CF591">
            <v>0</v>
          </cell>
          <cell r="CG591">
            <v>0</v>
          </cell>
          <cell r="CH591">
            <v>0</v>
          </cell>
          <cell r="CI591">
            <v>0</v>
          </cell>
          <cell r="CJ591">
            <v>0</v>
          </cell>
          <cell r="CK591">
            <v>0</v>
          </cell>
          <cell r="CL591">
            <v>0</v>
          </cell>
          <cell r="CM591">
            <v>0</v>
          </cell>
          <cell r="CN591">
            <v>0</v>
          </cell>
          <cell r="CO591">
            <v>0</v>
          </cell>
          <cell r="CP591">
            <v>0</v>
          </cell>
          <cell r="CQ591">
            <v>0</v>
          </cell>
          <cell r="CR591">
            <v>0</v>
          </cell>
          <cell r="CS591">
            <v>0</v>
          </cell>
          <cell r="CT591">
            <v>0</v>
          </cell>
          <cell r="CU591">
            <v>0</v>
          </cell>
          <cell r="CV591">
            <v>0</v>
          </cell>
          <cell r="CW591">
            <v>0</v>
          </cell>
          <cell r="CX591">
            <v>0</v>
          </cell>
          <cell r="CY591">
            <v>0</v>
          </cell>
          <cell r="CZ591">
            <v>0</v>
          </cell>
          <cell r="DA591">
            <v>0</v>
          </cell>
          <cell r="DB591">
            <v>0</v>
          </cell>
          <cell r="DC591">
            <v>0</v>
          </cell>
          <cell r="DD591">
            <v>0</v>
          </cell>
          <cell r="DE591">
            <v>0</v>
          </cell>
          <cell r="DF591">
            <v>0</v>
          </cell>
          <cell r="DG591">
            <v>0</v>
          </cell>
          <cell r="DH591">
            <v>0</v>
          </cell>
          <cell r="DI591">
            <v>0</v>
          </cell>
          <cell r="DJ591">
            <v>0</v>
          </cell>
          <cell r="DK591">
            <v>0</v>
          </cell>
          <cell r="DL591">
            <v>0</v>
          </cell>
          <cell r="DM591">
            <v>0</v>
          </cell>
          <cell r="DN591">
            <v>0</v>
          </cell>
          <cell r="DO591">
            <v>0</v>
          </cell>
          <cell r="DP591">
            <v>0</v>
          </cell>
          <cell r="DQ591">
            <v>0</v>
          </cell>
          <cell r="DR591">
            <v>0</v>
          </cell>
          <cell r="DS591">
            <v>0</v>
          </cell>
          <cell r="DT591">
            <v>0</v>
          </cell>
          <cell r="DU591">
            <v>0</v>
          </cell>
          <cell r="DV591">
            <v>0</v>
          </cell>
          <cell r="DW591">
            <v>0</v>
          </cell>
          <cell r="DX591">
            <v>0</v>
          </cell>
          <cell r="DY591">
            <v>0</v>
          </cell>
          <cell r="DZ591">
            <v>0</v>
          </cell>
          <cell r="EA591">
            <v>0</v>
          </cell>
          <cell r="EB591">
            <v>0</v>
          </cell>
          <cell r="EC591">
            <v>0</v>
          </cell>
          <cell r="ED591">
            <v>0</v>
          </cell>
          <cell r="EE591">
            <v>0</v>
          </cell>
          <cell r="EF591">
            <v>0</v>
          </cell>
          <cell r="EG591">
            <v>0</v>
          </cell>
          <cell r="EH591">
            <v>0</v>
          </cell>
          <cell r="EI591">
            <v>0</v>
          </cell>
          <cell r="EJ591">
            <v>0</v>
          </cell>
        </row>
        <row r="592">
          <cell r="B592">
            <v>0</v>
          </cell>
          <cell r="C592">
            <v>0</v>
          </cell>
          <cell r="D592">
            <v>0</v>
          </cell>
          <cell r="E592">
            <v>0</v>
          </cell>
          <cell r="F592">
            <v>0</v>
          </cell>
          <cell r="G592">
            <v>0</v>
          </cell>
          <cell r="H592">
            <v>0</v>
          </cell>
          <cell r="I592">
            <v>0</v>
          </cell>
          <cell r="J592">
            <v>0</v>
          </cell>
          <cell r="K592">
            <v>0</v>
          </cell>
          <cell r="L592">
            <v>0</v>
          </cell>
          <cell r="M592">
            <v>0</v>
          </cell>
          <cell r="N592">
            <v>0</v>
          </cell>
          <cell r="O592">
            <v>0</v>
          </cell>
          <cell r="P592">
            <v>0</v>
          </cell>
          <cell r="Q592">
            <v>80</v>
          </cell>
          <cell r="R592">
            <v>0</v>
          </cell>
          <cell r="S592">
            <v>0</v>
          </cell>
          <cell r="T592">
            <v>0</v>
          </cell>
          <cell r="U592">
            <v>0</v>
          </cell>
          <cell r="V592">
            <v>0</v>
          </cell>
          <cell r="W592">
            <v>0</v>
          </cell>
          <cell r="X592">
            <v>0</v>
          </cell>
          <cell r="Y592">
            <v>0</v>
          </cell>
          <cell r="Z592">
            <v>0</v>
          </cell>
          <cell r="AA592">
            <v>0</v>
          </cell>
          <cell r="AB592">
            <v>0</v>
          </cell>
          <cell r="AC592">
            <v>0</v>
          </cell>
          <cell r="AD592">
            <v>0</v>
          </cell>
          <cell r="AE592">
            <v>0</v>
          </cell>
          <cell r="AF592">
            <v>0</v>
          </cell>
          <cell r="AG592">
            <v>0</v>
          </cell>
          <cell r="AH592">
            <v>0</v>
          </cell>
          <cell r="AI592">
            <v>0</v>
          </cell>
          <cell r="AJ592">
            <v>79</v>
          </cell>
          <cell r="AK592">
            <v>15.1</v>
          </cell>
          <cell r="AL592">
            <v>657.6</v>
          </cell>
          <cell r="AM592">
            <v>0</v>
          </cell>
          <cell r="AN592">
            <v>96</v>
          </cell>
          <cell r="AO592">
            <v>0</v>
          </cell>
          <cell r="AP592">
            <v>290.39999999999998</v>
          </cell>
          <cell r="AQ592">
            <v>0</v>
          </cell>
          <cell r="AR592">
            <v>0</v>
          </cell>
          <cell r="AS592">
            <v>0</v>
          </cell>
          <cell r="AT592">
            <v>0</v>
          </cell>
          <cell r="AU592">
            <v>142.62</v>
          </cell>
          <cell r="AV592">
            <v>0</v>
          </cell>
          <cell r="AW592">
            <v>0</v>
          </cell>
          <cell r="AX592">
            <v>0</v>
          </cell>
          <cell r="AY592">
            <v>0</v>
          </cell>
          <cell r="AZ592">
            <v>0</v>
          </cell>
          <cell r="BA592">
            <v>0</v>
          </cell>
          <cell r="BB592">
            <v>0</v>
          </cell>
          <cell r="BC592">
            <v>0</v>
          </cell>
          <cell r="BD592">
            <v>0</v>
          </cell>
          <cell r="BE592">
            <v>0</v>
          </cell>
          <cell r="BF592">
            <v>0</v>
          </cell>
          <cell r="BG592">
            <v>0</v>
          </cell>
          <cell r="BH592">
            <v>1.4</v>
          </cell>
          <cell r="BI592">
            <v>0</v>
          </cell>
          <cell r="BK592">
            <v>0</v>
          </cell>
          <cell r="BL592">
            <v>0</v>
          </cell>
          <cell r="BM592">
            <v>0</v>
          </cell>
          <cell r="BN592">
            <v>0</v>
          </cell>
          <cell r="BO592">
            <v>0</v>
          </cell>
          <cell r="BP592">
            <v>0</v>
          </cell>
          <cell r="BQ592">
            <v>0</v>
          </cell>
          <cell r="BR592">
            <v>0</v>
          </cell>
          <cell r="BS592">
            <v>0</v>
          </cell>
          <cell r="BT592">
            <v>0</v>
          </cell>
          <cell r="BU592">
            <v>0</v>
          </cell>
          <cell r="BV592">
            <v>0</v>
          </cell>
          <cell r="BW592">
            <v>0</v>
          </cell>
          <cell r="BX592">
            <v>0</v>
          </cell>
          <cell r="BY592">
            <v>0</v>
          </cell>
          <cell r="BZ592">
            <v>0</v>
          </cell>
          <cell r="CA592">
            <v>0</v>
          </cell>
          <cell r="CB592">
            <v>0</v>
          </cell>
          <cell r="CC592">
            <v>0</v>
          </cell>
          <cell r="CD592">
            <v>0</v>
          </cell>
          <cell r="CE592">
            <v>0</v>
          </cell>
          <cell r="CF592">
            <v>0</v>
          </cell>
          <cell r="CG592">
            <v>0</v>
          </cell>
          <cell r="CH592">
            <v>0</v>
          </cell>
          <cell r="CI592">
            <v>0</v>
          </cell>
          <cell r="CJ592">
            <v>0</v>
          </cell>
          <cell r="CK592">
            <v>0</v>
          </cell>
          <cell r="CL592">
            <v>0</v>
          </cell>
          <cell r="CM592">
            <v>0</v>
          </cell>
          <cell r="CN592">
            <v>0</v>
          </cell>
          <cell r="CO592">
            <v>0</v>
          </cell>
          <cell r="CP592">
            <v>0</v>
          </cell>
          <cell r="CQ592">
            <v>0</v>
          </cell>
          <cell r="CR592">
            <v>0</v>
          </cell>
          <cell r="CS592">
            <v>0</v>
          </cell>
          <cell r="CT592">
            <v>0</v>
          </cell>
          <cell r="CU592">
            <v>0</v>
          </cell>
          <cell r="CV592">
            <v>0</v>
          </cell>
          <cell r="CW592">
            <v>0</v>
          </cell>
          <cell r="CX592">
            <v>0</v>
          </cell>
          <cell r="CY592">
            <v>0</v>
          </cell>
          <cell r="CZ592">
            <v>0</v>
          </cell>
          <cell r="DA592">
            <v>0</v>
          </cell>
          <cell r="DB592">
            <v>0</v>
          </cell>
          <cell r="DC592">
            <v>0</v>
          </cell>
          <cell r="DD592">
            <v>0</v>
          </cell>
          <cell r="DE592">
            <v>0</v>
          </cell>
          <cell r="DF592">
            <v>0</v>
          </cell>
          <cell r="DG592">
            <v>0</v>
          </cell>
          <cell r="DH592">
            <v>0</v>
          </cell>
          <cell r="DI592">
            <v>0</v>
          </cell>
          <cell r="DJ592">
            <v>0</v>
          </cell>
          <cell r="DK592">
            <v>0</v>
          </cell>
          <cell r="DL592">
            <v>0</v>
          </cell>
          <cell r="DM592">
            <v>0</v>
          </cell>
          <cell r="DN592">
            <v>0</v>
          </cell>
          <cell r="DO592">
            <v>0</v>
          </cell>
          <cell r="DP592">
            <v>0</v>
          </cell>
          <cell r="DQ592">
            <v>0</v>
          </cell>
          <cell r="DR592">
            <v>0</v>
          </cell>
          <cell r="DS592">
            <v>0</v>
          </cell>
          <cell r="DT592">
            <v>0</v>
          </cell>
          <cell r="DU592">
            <v>0</v>
          </cell>
          <cell r="DV592">
            <v>0</v>
          </cell>
          <cell r="DW592">
            <v>0</v>
          </cell>
          <cell r="DX592">
            <v>0</v>
          </cell>
          <cell r="DY592">
            <v>0</v>
          </cell>
          <cell r="DZ592">
            <v>0</v>
          </cell>
          <cell r="EA592">
            <v>0</v>
          </cell>
          <cell r="EB592">
            <v>0</v>
          </cell>
          <cell r="EC592">
            <v>0</v>
          </cell>
          <cell r="ED592">
            <v>0</v>
          </cell>
          <cell r="EE592">
            <v>0</v>
          </cell>
          <cell r="EF592">
            <v>0</v>
          </cell>
          <cell r="EG592">
            <v>0</v>
          </cell>
          <cell r="EH592">
            <v>0</v>
          </cell>
          <cell r="EI592">
            <v>0</v>
          </cell>
          <cell r="EJ592">
            <v>0</v>
          </cell>
        </row>
        <row r="593">
          <cell r="B593">
            <v>0</v>
          </cell>
          <cell r="C593">
            <v>0</v>
          </cell>
          <cell r="D593">
            <v>0</v>
          </cell>
          <cell r="E593">
            <v>0</v>
          </cell>
          <cell r="F593">
            <v>0</v>
          </cell>
          <cell r="G593">
            <v>0</v>
          </cell>
          <cell r="H593">
            <v>0</v>
          </cell>
          <cell r="I593">
            <v>4.5</v>
          </cell>
          <cell r="J593">
            <v>0</v>
          </cell>
          <cell r="K593">
            <v>0</v>
          </cell>
          <cell r="L593">
            <v>0</v>
          </cell>
          <cell r="M593">
            <v>0</v>
          </cell>
          <cell r="N593">
            <v>0</v>
          </cell>
          <cell r="O593">
            <v>0</v>
          </cell>
          <cell r="P593">
            <v>0</v>
          </cell>
          <cell r="Q593">
            <v>80</v>
          </cell>
          <cell r="R593">
            <v>0</v>
          </cell>
          <cell r="S593">
            <v>0</v>
          </cell>
          <cell r="T593">
            <v>0</v>
          </cell>
          <cell r="U593">
            <v>0</v>
          </cell>
          <cell r="V593">
            <v>0</v>
          </cell>
          <cell r="W593">
            <v>0</v>
          </cell>
          <cell r="X593">
            <v>0</v>
          </cell>
          <cell r="Y593">
            <v>0</v>
          </cell>
          <cell r="Z593">
            <v>0</v>
          </cell>
          <cell r="AA593">
            <v>0</v>
          </cell>
          <cell r="AB593">
            <v>0</v>
          </cell>
          <cell r="AC593">
            <v>0</v>
          </cell>
          <cell r="AD593">
            <v>0</v>
          </cell>
          <cell r="AE593">
            <v>0</v>
          </cell>
          <cell r="AF593">
            <v>0</v>
          </cell>
          <cell r="AG593">
            <v>0</v>
          </cell>
          <cell r="AH593">
            <v>0</v>
          </cell>
          <cell r="AI593">
            <v>0</v>
          </cell>
          <cell r="AJ593">
            <v>534.29999999999995</v>
          </cell>
          <cell r="AK593">
            <v>15.1</v>
          </cell>
          <cell r="AL593">
            <v>564.70000000000005</v>
          </cell>
          <cell r="AM593">
            <v>0</v>
          </cell>
          <cell r="AN593">
            <v>96</v>
          </cell>
          <cell r="AO593">
            <v>0</v>
          </cell>
          <cell r="AP593">
            <v>398.9</v>
          </cell>
          <cell r="AQ593">
            <v>335.5</v>
          </cell>
          <cell r="AR593">
            <v>0</v>
          </cell>
          <cell r="AS593">
            <v>0</v>
          </cell>
          <cell r="AT593">
            <v>0</v>
          </cell>
          <cell r="AU593">
            <v>102.92</v>
          </cell>
          <cell r="AV593">
            <v>0</v>
          </cell>
          <cell r="AW593">
            <v>0</v>
          </cell>
          <cell r="AX593">
            <v>0</v>
          </cell>
          <cell r="AY593">
            <v>0</v>
          </cell>
          <cell r="AZ593">
            <v>0</v>
          </cell>
          <cell r="BA593">
            <v>0</v>
          </cell>
          <cell r="BB593">
            <v>0</v>
          </cell>
          <cell r="BC593">
            <v>0</v>
          </cell>
          <cell r="BD593">
            <v>0</v>
          </cell>
          <cell r="BE593">
            <v>0</v>
          </cell>
          <cell r="BF593">
            <v>0</v>
          </cell>
          <cell r="BG593">
            <v>0</v>
          </cell>
          <cell r="BH593">
            <v>1.4</v>
          </cell>
          <cell r="BI593">
            <v>0</v>
          </cell>
          <cell r="BK593">
            <v>0</v>
          </cell>
          <cell r="BL593">
            <v>0</v>
          </cell>
          <cell r="BM593">
            <v>0</v>
          </cell>
          <cell r="BN593">
            <v>0</v>
          </cell>
          <cell r="BO593">
            <v>0</v>
          </cell>
          <cell r="BP593">
            <v>0</v>
          </cell>
          <cell r="BQ593">
            <v>0</v>
          </cell>
          <cell r="BR593">
            <v>0</v>
          </cell>
          <cell r="BS593">
            <v>0</v>
          </cell>
          <cell r="BT593">
            <v>0</v>
          </cell>
          <cell r="BU593">
            <v>0</v>
          </cell>
          <cell r="BV593">
            <v>0</v>
          </cell>
          <cell r="BW593">
            <v>0</v>
          </cell>
          <cell r="BX593">
            <v>0</v>
          </cell>
          <cell r="BY593">
            <v>0</v>
          </cell>
          <cell r="BZ593">
            <v>0</v>
          </cell>
          <cell r="CA593">
            <v>0</v>
          </cell>
          <cell r="CB593">
            <v>0</v>
          </cell>
          <cell r="CC593">
            <v>0</v>
          </cell>
          <cell r="CD593">
            <v>0</v>
          </cell>
          <cell r="CE593">
            <v>0</v>
          </cell>
          <cell r="CF593">
            <v>0</v>
          </cell>
          <cell r="CG593">
            <v>0</v>
          </cell>
          <cell r="CH593">
            <v>0</v>
          </cell>
          <cell r="CI593">
            <v>0</v>
          </cell>
          <cell r="CJ593">
            <v>0</v>
          </cell>
          <cell r="CK593">
            <v>0</v>
          </cell>
          <cell r="CL593">
            <v>0</v>
          </cell>
          <cell r="CM593">
            <v>0</v>
          </cell>
          <cell r="CN593">
            <v>0</v>
          </cell>
          <cell r="CO593">
            <v>0</v>
          </cell>
          <cell r="CP593">
            <v>0</v>
          </cell>
          <cell r="CQ593">
            <v>0</v>
          </cell>
          <cell r="CR593">
            <v>0</v>
          </cell>
          <cell r="CS593">
            <v>0</v>
          </cell>
          <cell r="CT593">
            <v>0</v>
          </cell>
          <cell r="CU593">
            <v>0</v>
          </cell>
          <cell r="CV593">
            <v>0</v>
          </cell>
          <cell r="CW593">
            <v>0</v>
          </cell>
          <cell r="CX593">
            <v>0</v>
          </cell>
          <cell r="CY593">
            <v>0</v>
          </cell>
          <cell r="CZ593">
            <v>0</v>
          </cell>
          <cell r="DA593">
            <v>0</v>
          </cell>
          <cell r="DB593">
            <v>0</v>
          </cell>
          <cell r="DC593">
            <v>0</v>
          </cell>
          <cell r="DD593">
            <v>0</v>
          </cell>
          <cell r="DE593">
            <v>0</v>
          </cell>
          <cell r="DF593">
            <v>0</v>
          </cell>
          <cell r="DG593">
            <v>0</v>
          </cell>
          <cell r="DH593">
            <v>0</v>
          </cell>
          <cell r="DI593">
            <v>0</v>
          </cell>
          <cell r="DJ593">
            <v>0</v>
          </cell>
          <cell r="DK593">
            <v>0</v>
          </cell>
          <cell r="DL593">
            <v>0</v>
          </cell>
          <cell r="DM593">
            <v>0</v>
          </cell>
          <cell r="DN593">
            <v>0</v>
          </cell>
          <cell r="DO593">
            <v>0</v>
          </cell>
          <cell r="DP593">
            <v>0</v>
          </cell>
          <cell r="DQ593">
            <v>0</v>
          </cell>
          <cell r="DR593">
            <v>0</v>
          </cell>
          <cell r="DS593">
            <v>0</v>
          </cell>
          <cell r="DT593">
            <v>0</v>
          </cell>
          <cell r="DU593">
            <v>0</v>
          </cell>
          <cell r="DV593">
            <v>0</v>
          </cell>
          <cell r="DW593">
            <v>0</v>
          </cell>
          <cell r="DX593">
            <v>0</v>
          </cell>
          <cell r="DY593">
            <v>0</v>
          </cell>
          <cell r="DZ593">
            <v>0</v>
          </cell>
          <cell r="EA593">
            <v>0</v>
          </cell>
          <cell r="EB593">
            <v>0</v>
          </cell>
          <cell r="EC593">
            <v>0</v>
          </cell>
          <cell r="ED593">
            <v>0</v>
          </cell>
          <cell r="EE593">
            <v>0</v>
          </cell>
          <cell r="EF593">
            <v>0</v>
          </cell>
          <cell r="EG593">
            <v>0</v>
          </cell>
          <cell r="EH593">
            <v>0</v>
          </cell>
          <cell r="EI593">
            <v>0</v>
          </cell>
          <cell r="EJ593">
            <v>0</v>
          </cell>
        </row>
        <row r="594">
          <cell r="B594">
            <v>0</v>
          </cell>
          <cell r="C594">
            <v>0</v>
          </cell>
          <cell r="D594">
            <v>0</v>
          </cell>
          <cell r="E594">
            <v>0</v>
          </cell>
          <cell r="F594">
            <v>0</v>
          </cell>
          <cell r="G594">
            <v>0</v>
          </cell>
          <cell r="H594">
            <v>0</v>
          </cell>
          <cell r="I594">
            <v>0</v>
          </cell>
          <cell r="J594">
            <v>0</v>
          </cell>
          <cell r="K594">
            <v>0</v>
          </cell>
          <cell r="L594">
            <v>0</v>
          </cell>
          <cell r="M594">
            <v>0</v>
          </cell>
          <cell r="N594">
            <v>0</v>
          </cell>
          <cell r="O594">
            <v>0</v>
          </cell>
          <cell r="P594">
            <v>0</v>
          </cell>
          <cell r="Q594">
            <v>60</v>
          </cell>
          <cell r="R594">
            <v>0</v>
          </cell>
          <cell r="S594">
            <v>0</v>
          </cell>
          <cell r="T594">
            <v>0</v>
          </cell>
          <cell r="U594">
            <v>0</v>
          </cell>
          <cell r="V594">
            <v>0</v>
          </cell>
          <cell r="W594">
            <v>0</v>
          </cell>
          <cell r="X594">
            <v>0</v>
          </cell>
          <cell r="Y594">
            <v>0</v>
          </cell>
          <cell r="Z594">
            <v>0</v>
          </cell>
          <cell r="AA594">
            <v>0</v>
          </cell>
          <cell r="AB594">
            <v>0</v>
          </cell>
          <cell r="AC594">
            <v>0</v>
          </cell>
          <cell r="AD594">
            <v>0</v>
          </cell>
          <cell r="AE594">
            <v>0</v>
          </cell>
          <cell r="AF594">
            <v>0</v>
          </cell>
          <cell r="AG594">
            <v>0</v>
          </cell>
          <cell r="AH594">
            <v>0</v>
          </cell>
          <cell r="AI594">
            <v>0</v>
          </cell>
          <cell r="AJ594">
            <v>25</v>
          </cell>
          <cell r="AK594">
            <v>0</v>
          </cell>
          <cell r="AL594">
            <v>287.7</v>
          </cell>
          <cell r="AM594">
            <v>0</v>
          </cell>
          <cell r="AN594">
            <v>96</v>
          </cell>
          <cell r="AO594">
            <v>0</v>
          </cell>
          <cell r="AP594">
            <v>395.4</v>
          </cell>
          <cell r="AQ594">
            <v>0</v>
          </cell>
          <cell r="AR594">
            <v>0</v>
          </cell>
          <cell r="AS594">
            <v>0</v>
          </cell>
          <cell r="AT594">
            <v>0</v>
          </cell>
          <cell r="AU594">
            <v>86.4</v>
          </cell>
          <cell r="AV594">
            <v>0</v>
          </cell>
          <cell r="AW594">
            <v>0</v>
          </cell>
          <cell r="AX594">
            <v>0</v>
          </cell>
          <cell r="AY594">
            <v>0</v>
          </cell>
          <cell r="AZ594">
            <v>0</v>
          </cell>
          <cell r="BA594">
            <v>0</v>
          </cell>
          <cell r="BB594">
            <v>0</v>
          </cell>
          <cell r="BC594">
            <v>0</v>
          </cell>
          <cell r="BD594">
            <v>0</v>
          </cell>
          <cell r="BE594">
            <v>0</v>
          </cell>
          <cell r="BF594">
            <v>0</v>
          </cell>
          <cell r="BG594">
            <v>0</v>
          </cell>
          <cell r="BH594">
            <v>10.4</v>
          </cell>
          <cell r="BI594">
            <v>0</v>
          </cell>
          <cell r="BK594">
            <v>0</v>
          </cell>
          <cell r="BL594">
            <v>0</v>
          </cell>
          <cell r="BM594">
            <v>0</v>
          </cell>
          <cell r="BN594">
            <v>0</v>
          </cell>
          <cell r="BO594">
            <v>0</v>
          </cell>
          <cell r="BP594">
            <v>0</v>
          </cell>
          <cell r="BQ594">
            <v>0</v>
          </cell>
          <cell r="BR594">
            <v>0</v>
          </cell>
          <cell r="BS594">
            <v>0</v>
          </cell>
          <cell r="BT594">
            <v>0</v>
          </cell>
          <cell r="BU594">
            <v>0</v>
          </cell>
          <cell r="BV594">
            <v>0</v>
          </cell>
          <cell r="BW594">
            <v>0</v>
          </cell>
          <cell r="BX594">
            <v>0</v>
          </cell>
          <cell r="BY594">
            <v>0</v>
          </cell>
          <cell r="BZ594">
            <v>0</v>
          </cell>
          <cell r="CA594">
            <v>0</v>
          </cell>
          <cell r="CB594">
            <v>0</v>
          </cell>
          <cell r="CC594">
            <v>0</v>
          </cell>
          <cell r="CD594">
            <v>0</v>
          </cell>
          <cell r="CE594">
            <v>0</v>
          </cell>
          <cell r="CF594">
            <v>0</v>
          </cell>
          <cell r="CG594">
            <v>0</v>
          </cell>
          <cell r="CH594">
            <v>0</v>
          </cell>
          <cell r="CI594">
            <v>0</v>
          </cell>
          <cell r="CJ594">
            <v>0</v>
          </cell>
          <cell r="CK594">
            <v>0</v>
          </cell>
          <cell r="CL594">
            <v>0</v>
          </cell>
          <cell r="CM594">
            <v>0</v>
          </cell>
          <cell r="CN594">
            <v>0</v>
          </cell>
          <cell r="CO594">
            <v>0</v>
          </cell>
          <cell r="CP594">
            <v>0</v>
          </cell>
          <cell r="CQ594">
            <v>0</v>
          </cell>
          <cell r="CR594">
            <v>0</v>
          </cell>
          <cell r="CS594">
            <v>0</v>
          </cell>
          <cell r="CT594">
            <v>0</v>
          </cell>
          <cell r="CU594">
            <v>0</v>
          </cell>
          <cell r="CV594">
            <v>0</v>
          </cell>
          <cell r="CW594">
            <v>0</v>
          </cell>
          <cell r="CX594">
            <v>0</v>
          </cell>
          <cell r="CY594">
            <v>0</v>
          </cell>
          <cell r="CZ594">
            <v>0</v>
          </cell>
          <cell r="DA594">
            <v>0</v>
          </cell>
          <cell r="DB594">
            <v>0</v>
          </cell>
          <cell r="DC594">
            <v>0</v>
          </cell>
          <cell r="DD594">
            <v>0</v>
          </cell>
          <cell r="DE594">
            <v>0</v>
          </cell>
          <cell r="DF594">
            <v>0</v>
          </cell>
          <cell r="DG594">
            <v>0</v>
          </cell>
          <cell r="DH594">
            <v>0</v>
          </cell>
          <cell r="DI594">
            <v>0</v>
          </cell>
          <cell r="DJ594">
            <v>0</v>
          </cell>
          <cell r="DK594">
            <v>0</v>
          </cell>
          <cell r="DL594">
            <v>0</v>
          </cell>
          <cell r="DM594">
            <v>0</v>
          </cell>
          <cell r="DN594">
            <v>0</v>
          </cell>
          <cell r="DO594">
            <v>0</v>
          </cell>
          <cell r="DP594">
            <v>0</v>
          </cell>
          <cell r="DQ594">
            <v>0</v>
          </cell>
          <cell r="DR594">
            <v>0</v>
          </cell>
          <cell r="DS594">
            <v>0</v>
          </cell>
          <cell r="DT594">
            <v>0</v>
          </cell>
          <cell r="DU594">
            <v>0</v>
          </cell>
          <cell r="DV594">
            <v>0</v>
          </cell>
          <cell r="DW594">
            <v>0</v>
          </cell>
          <cell r="DX594">
            <v>0</v>
          </cell>
          <cell r="DY594">
            <v>0</v>
          </cell>
          <cell r="DZ594">
            <v>0</v>
          </cell>
          <cell r="EA594">
            <v>0</v>
          </cell>
          <cell r="EB594">
            <v>0</v>
          </cell>
          <cell r="EC594">
            <v>0</v>
          </cell>
          <cell r="ED594">
            <v>0</v>
          </cell>
          <cell r="EE594">
            <v>0</v>
          </cell>
          <cell r="EF594">
            <v>0</v>
          </cell>
          <cell r="EG594">
            <v>0</v>
          </cell>
          <cell r="EH594">
            <v>0</v>
          </cell>
          <cell r="EI594">
            <v>0</v>
          </cell>
          <cell r="EJ594">
            <v>0</v>
          </cell>
        </row>
        <row r="595">
          <cell r="B595">
            <v>0</v>
          </cell>
          <cell r="C595">
            <v>0</v>
          </cell>
          <cell r="D595">
            <v>0</v>
          </cell>
          <cell r="E595">
            <v>0</v>
          </cell>
          <cell r="F595">
            <v>0</v>
          </cell>
          <cell r="G595">
            <v>0</v>
          </cell>
          <cell r="H595">
            <v>0</v>
          </cell>
          <cell r="I595">
            <v>5</v>
          </cell>
          <cell r="J595">
            <v>0</v>
          </cell>
          <cell r="K595">
            <v>0</v>
          </cell>
          <cell r="L595">
            <v>0</v>
          </cell>
          <cell r="M595">
            <v>0</v>
          </cell>
          <cell r="N595">
            <v>0</v>
          </cell>
          <cell r="O595">
            <v>0</v>
          </cell>
          <cell r="P595">
            <v>0</v>
          </cell>
          <cell r="Q595">
            <v>60</v>
          </cell>
          <cell r="R595">
            <v>0</v>
          </cell>
          <cell r="S595">
            <v>0</v>
          </cell>
          <cell r="T595">
            <v>0</v>
          </cell>
          <cell r="U595">
            <v>0</v>
          </cell>
          <cell r="V595">
            <v>0</v>
          </cell>
          <cell r="W595">
            <v>0</v>
          </cell>
          <cell r="X595">
            <v>0</v>
          </cell>
          <cell r="Y595">
            <v>0</v>
          </cell>
          <cell r="Z595">
            <v>0</v>
          </cell>
          <cell r="AA595">
            <v>0</v>
          </cell>
          <cell r="AB595">
            <v>0</v>
          </cell>
          <cell r="AC595">
            <v>0</v>
          </cell>
          <cell r="AD595">
            <v>0</v>
          </cell>
          <cell r="AE595">
            <v>0</v>
          </cell>
          <cell r="AF595">
            <v>0</v>
          </cell>
          <cell r="AG595">
            <v>0</v>
          </cell>
          <cell r="AH595">
            <v>0</v>
          </cell>
          <cell r="AI595">
            <v>0</v>
          </cell>
          <cell r="AJ595">
            <v>169.4</v>
          </cell>
          <cell r="AK595">
            <v>268.5</v>
          </cell>
          <cell r="AL595">
            <v>443.4</v>
          </cell>
          <cell r="AM595">
            <v>0</v>
          </cell>
          <cell r="AN595">
            <v>96</v>
          </cell>
          <cell r="AO595">
            <v>0</v>
          </cell>
          <cell r="AP595">
            <v>265.10000000000002</v>
          </cell>
          <cell r="AQ595">
            <v>1090.5999999999999</v>
          </cell>
          <cell r="AR595">
            <v>0</v>
          </cell>
          <cell r="AS595">
            <v>0</v>
          </cell>
          <cell r="AT595">
            <v>0</v>
          </cell>
          <cell r="AU595">
            <v>80.52</v>
          </cell>
          <cell r="AV595">
            <v>0</v>
          </cell>
          <cell r="AW595">
            <v>0</v>
          </cell>
          <cell r="AX595">
            <v>0</v>
          </cell>
          <cell r="AY595">
            <v>0</v>
          </cell>
          <cell r="AZ595">
            <v>0</v>
          </cell>
          <cell r="BA595">
            <v>0</v>
          </cell>
          <cell r="BB595">
            <v>0</v>
          </cell>
          <cell r="BC595">
            <v>0</v>
          </cell>
          <cell r="BD595">
            <v>0</v>
          </cell>
          <cell r="BE595">
            <v>0</v>
          </cell>
          <cell r="BF595">
            <v>0</v>
          </cell>
          <cell r="BG595">
            <v>0</v>
          </cell>
          <cell r="BH595">
            <v>10.4</v>
          </cell>
          <cell r="BI595">
            <v>0</v>
          </cell>
          <cell r="BK595">
            <v>0</v>
          </cell>
          <cell r="BL595">
            <v>0</v>
          </cell>
          <cell r="BM595">
            <v>0</v>
          </cell>
          <cell r="BN595">
            <v>0</v>
          </cell>
          <cell r="BO595">
            <v>0</v>
          </cell>
          <cell r="BP595">
            <v>0</v>
          </cell>
          <cell r="BQ595">
            <v>0</v>
          </cell>
          <cell r="BR595">
            <v>0</v>
          </cell>
          <cell r="BS595">
            <v>0</v>
          </cell>
          <cell r="BT595">
            <v>0</v>
          </cell>
          <cell r="BU595">
            <v>0</v>
          </cell>
          <cell r="BV595">
            <v>0</v>
          </cell>
          <cell r="BW595">
            <v>0</v>
          </cell>
          <cell r="BX595">
            <v>0</v>
          </cell>
          <cell r="BY595">
            <v>0</v>
          </cell>
          <cell r="BZ595">
            <v>0</v>
          </cell>
          <cell r="CA595">
            <v>0</v>
          </cell>
          <cell r="CB595">
            <v>0</v>
          </cell>
          <cell r="CC595">
            <v>0</v>
          </cell>
          <cell r="CD595">
            <v>0</v>
          </cell>
          <cell r="CE595">
            <v>0</v>
          </cell>
          <cell r="CF595">
            <v>0</v>
          </cell>
          <cell r="CG595">
            <v>0</v>
          </cell>
          <cell r="CH595">
            <v>0</v>
          </cell>
          <cell r="CI595">
            <v>0</v>
          </cell>
          <cell r="CJ595">
            <v>0</v>
          </cell>
          <cell r="CK595">
            <v>0</v>
          </cell>
          <cell r="CL595">
            <v>0</v>
          </cell>
          <cell r="CM595">
            <v>0</v>
          </cell>
          <cell r="CN595">
            <v>0</v>
          </cell>
          <cell r="CO595">
            <v>0</v>
          </cell>
          <cell r="CP595">
            <v>0</v>
          </cell>
          <cell r="CQ595">
            <v>0</v>
          </cell>
          <cell r="CR595">
            <v>0</v>
          </cell>
          <cell r="CS595">
            <v>0</v>
          </cell>
          <cell r="CT595">
            <v>0</v>
          </cell>
          <cell r="CU595">
            <v>0</v>
          </cell>
          <cell r="CV595">
            <v>0</v>
          </cell>
          <cell r="CW595">
            <v>0</v>
          </cell>
          <cell r="CX595">
            <v>0</v>
          </cell>
          <cell r="CY595">
            <v>0</v>
          </cell>
          <cell r="CZ595">
            <v>0</v>
          </cell>
          <cell r="DA595">
            <v>0</v>
          </cell>
          <cell r="DB595">
            <v>0</v>
          </cell>
          <cell r="DC595">
            <v>0</v>
          </cell>
          <cell r="DD595">
            <v>0</v>
          </cell>
          <cell r="DE595">
            <v>0</v>
          </cell>
          <cell r="DF595">
            <v>0</v>
          </cell>
          <cell r="DG595">
            <v>0</v>
          </cell>
          <cell r="DH595">
            <v>0</v>
          </cell>
          <cell r="DI595">
            <v>0</v>
          </cell>
          <cell r="DJ595">
            <v>0</v>
          </cell>
          <cell r="DK595">
            <v>0</v>
          </cell>
          <cell r="DL595">
            <v>0</v>
          </cell>
          <cell r="DM595">
            <v>0</v>
          </cell>
          <cell r="DN595">
            <v>0</v>
          </cell>
          <cell r="DO595">
            <v>0</v>
          </cell>
          <cell r="DP595">
            <v>0</v>
          </cell>
          <cell r="DQ595">
            <v>0</v>
          </cell>
          <cell r="DR595">
            <v>0</v>
          </cell>
          <cell r="DS595">
            <v>0</v>
          </cell>
          <cell r="DT595">
            <v>0</v>
          </cell>
          <cell r="DU595">
            <v>0</v>
          </cell>
          <cell r="DV595">
            <v>0</v>
          </cell>
          <cell r="DW595">
            <v>0</v>
          </cell>
          <cell r="DX595">
            <v>0</v>
          </cell>
          <cell r="DY595">
            <v>0</v>
          </cell>
          <cell r="DZ595">
            <v>0</v>
          </cell>
          <cell r="EA595">
            <v>0</v>
          </cell>
          <cell r="EB595">
            <v>0</v>
          </cell>
          <cell r="EC595">
            <v>0</v>
          </cell>
          <cell r="ED595">
            <v>0</v>
          </cell>
          <cell r="EE595">
            <v>0</v>
          </cell>
          <cell r="EF595">
            <v>0</v>
          </cell>
          <cell r="EG595">
            <v>0</v>
          </cell>
          <cell r="EH595">
            <v>0</v>
          </cell>
          <cell r="EI595">
            <v>0</v>
          </cell>
          <cell r="EJ595">
            <v>0</v>
          </cell>
        </row>
        <row r="596">
          <cell r="B596">
            <v>0</v>
          </cell>
          <cell r="C596">
            <v>0</v>
          </cell>
          <cell r="D596">
            <v>0</v>
          </cell>
          <cell r="E596">
            <v>0</v>
          </cell>
          <cell r="F596">
            <v>0</v>
          </cell>
          <cell r="G596">
            <v>0</v>
          </cell>
          <cell r="H596">
            <v>0</v>
          </cell>
          <cell r="I596">
            <v>0</v>
          </cell>
          <cell r="J596">
            <v>0</v>
          </cell>
          <cell r="K596">
            <v>0</v>
          </cell>
          <cell r="L596">
            <v>0</v>
          </cell>
          <cell r="M596">
            <v>0</v>
          </cell>
          <cell r="N596">
            <v>0</v>
          </cell>
          <cell r="O596">
            <v>0</v>
          </cell>
          <cell r="P596">
            <v>0</v>
          </cell>
          <cell r="Q596">
            <v>67</v>
          </cell>
          <cell r="R596">
            <v>0</v>
          </cell>
          <cell r="S596">
            <v>0</v>
          </cell>
          <cell r="T596">
            <v>0</v>
          </cell>
          <cell r="U596">
            <v>0</v>
          </cell>
          <cell r="V596">
            <v>0</v>
          </cell>
          <cell r="W596">
            <v>0</v>
          </cell>
          <cell r="X596">
            <v>0</v>
          </cell>
          <cell r="Y596">
            <v>0</v>
          </cell>
          <cell r="Z596">
            <v>0</v>
          </cell>
          <cell r="AA596">
            <v>0</v>
          </cell>
          <cell r="AB596">
            <v>0</v>
          </cell>
          <cell r="AC596">
            <v>0</v>
          </cell>
          <cell r="AD596">
            <v>0</v>
          </cell>
          <cell r="AE596">
            <v>0</v>
          </cell>
          <cell r="AF596">
            <v>0</v>
          </cell>
          <cell r="AG596">
            <v>0</v>
          </cell>
          <cell r="AH596">
            <v>0</v>
          </cell>
          <cell r="AI596">
            <v>0</v>
          </cell>
          <cell r="AJ596">
            <v>0</v>
          </cell>
          <cell r="AK596">
            <v>0</v>
          </cell>
          <cell r="AL596">
            <v>387.8</v>
          </cell>
          <cell r="AM596">
            <v>0</v>
          </cell>
          <cell r="AN596">
            <v>0</v>
          </cell>
          <cell r="AO596">
            <v>0</v>
          </cell>
          <cell r="AP596">
            <v>424.8</v>
          </cell>
          <cell r="AQ596">
            <v>0</v>
          </cell>
          <cell r="AR596">
            <v>0</v>
          </cell>
          <cell r="AS596">
            <v>0</v>
          </cell>
          <cell r="AT596">
            <v>0</v>
          </cell>
          <cell r="AU596">
            <v>53</v>
          </cell>
          <cell r="AV596">
            <v>0</v>
          </cell>
          <cell r="AW596">
            <v>0</v>
          </cell>
          <cell r="AX596">
            <v>0</v>
          </cell>
          <cell r="AY596">
            <v>0</v>
          </cell>
          <cell r="AZ596">
            <v>0</v>
          </cell>
          <cell r="BA596">
            <v>0</v>
          </cell>
          <cell r="BB596">
            <v>0</v>
          </cell>
          <cell r="BC596">
            <v>0</v>
          </cell>
          <cell r="BD596">
            <v>0</v>
          </cell>
          <cell r="BE596">
            <v>0</v>
          </cell>
          <cell r="BF596">
            <v>0</v>
          </cell>
          <cell r="BG596">
            <v>0</v>
          </cell>
          <cell r="BH596">
            <v>8.1999999999999993</v>
          </cell>
          <cell r="BI596">
            <v>0</v>
          </cell>
          <cell r="BK596">
            <v>0</v>
          </cell>
          <cell r="BL596">
            <v>0</v>
          </cell>
          <cell r="BM596">
            <v>0</v>
          </cell>
          <cell r="BN596">
            <v>0</v>
          </cell>
          <cell r="BO596">
            <v>0</v>
          </cell>
          <cell r="BP596">
            <v>0</v>
          </cell>
          <cell r="BQ596">
            <v>0</v>
          </cell>
          <cell r="BR596">
            <v>0</v>
          </cell>
          <cell r="BS596">
            <v>0</v>
          </cell>
          <cell r="BT596">
            <v>0</v>
          </cell>
          <cell r="BU596">
            <v>0</v>
          </cell>
          <cell r="BV596">
            <v>0</v>
          </cell>
          <cell r="BW596">
            <v>0</v>
          </cell>
          <cell r="BX596">
            <v>0</v>
          </cell>
          <cell r="BY596">
            <v>0</v>
          </cell>
          <cell r="BZ596">
            <v>0</v>
          </cell>
          <cell r="CA596">
            <v>0</v>
          </cell>
          <cell r="CB596">
            <v>0</v>
          </cell>
          <cell r="CC596">
            <v>0</v>
          </cell>
          <cell r="CD596">
            <v>0</v>
          </cell>
          <cell r="CE596">
            <v>0</v>
          </cell>
          <cell r="CF596">
            <v>0</v>
          </cell>
          <cell r="CG596">
            <v>0</v>
          </cell>
          <cell r="CH596">
            <v>0</v>
          </cell>
          <cell r="CI596">
            <v>0</v>
          </cell>
          <cell r="CJ596">
            <v>0</v>
          </cell>
          <cell r="CK596">
            <v>0</v>
          </cell>
          <cell r="CL596">
            <v>0</v>
          </cell>
          <cell r="CM596">
            <v>0</v>
          </cell>
          <cell r="CN596">
            <v>0</v>
          </cell>
          <cell r="CO596">
            <v>0</v>
          </cell>
          <cell r="CP596">
            <v>0</v>
          </cell>
          <cell r="CQ596">
            <v>0</v>
          </cell>
          <cell r="CR596">
            <v>0</v>
          </cell>
          <cell r="CS596">
            <v>0</v>
          </cell>
          <cell r="CT596">
            <v>0</v>
          </cell>
          <cell r="CU596">
            <v>0</v>
          </cell>
          <cell r="CV596">
            <v>0</v>
          </cell>
          <cell r="CW596">
            <v>0</v>
          </cell>
          <cell r="CX596">
            <v>0</v>
          </cell>
          <cell r="CY596">
            <v>0</v>
          </cell>
          <cell r="CZ596">
            <v>0</v>
          </cell>
          <cell r="DA596">
            <v>0</v>
          </cell>
          <cell r="DB596">
            <v>0</v>
          </cell>
          <cell r="DC596">
            <v>0</v>
          </cell>
          <cell r="DD596">
            <v>0</v>
          </cell>
          <cell r="DE596">
            <v>0</v>
          </cell>
          <cell r="DF596">
            <v>0</v>
          </cell>
          <cell r="DG596">
            <v>0</v>
          </cell>
          <cell r="DH596">
            <v>0</v>
          </cell>
          <cell r="DI596">
            <v>0</v>
          </cell>
          <cell r="DJ596">
            <v>0</v>
          </cell>
          <cell r="DK596">
            <v>0</v>
          </cell>
          <cell r="DL596">
            <v>0</v>
          </cell>
          <cell r="DM596">
            <v>0</v>
          </cell>
          <cell r="DN596">
            <v>0</v>
          </cell>
          <cell r="DO596">
            <v>0</v>
          </cell>
          <cell r="DP596">
            <v>0</v>
          </cell>
          <cell r="DQ596">
            <v>0</v>
          </cell>
          <cell r="DR596">
            <v>0</v>
          </cell>
          <cell r="DS596">
            <v>0</v>
          </cell>
          <cell r="DT596">
            <v>0</v>
          </cell>
          <cell r="DU596">
            <v>0</v>
          </cell>
          <cell r="DV596">
            <v>0</v>
          </cell>
          <cell r="DW596">
            <v>0</v>
          </cell>
          <cell r="DX596">
            <v>0</v>
          </cell>
          <cell r="DY596">
            <v>0</v>
          </cell>
          <cell r="DZ596">
            <v>0</v>
          </cell>
          <cell r="EA596">
            <v>0</v>
          </cell>
          <cell r="EB596">
            <v>0</v>
          </cell>
          <cell r="EC596">
            <v>0</v>
          </cell>
          <cell r="ED596">
            <v>0</v>
          </cell>
          <cell r="EE596">
            <v>0</v>
          </cell>
          <cell r="EF596">
            <v>0</v>
          </cell>
          <cell r="EG596">
            <v>0</v>
          </cell>
          <cell r="EH596">
            <v>0</v>
          </cell>
          <cell r="EI596">
            <v>0</v>
          </cell>
          <cell r="EJ596">
            <v>0</v>
          </cell>
        </row>
        <row r="597">
          <cell r="B597">
            <v>0</v>
          </cell>
          <cell r="C597">
            <v>0</v>
          </cell>
          <cell r="D597">
            <v>0</v>
          </cell>
          <cell r="E597">
            <v>0</v>
          </cell>
          <cell r="F597">
            <v>0</v>
          </cell>
          <cell r="G597">
            <v>0</v>
          </cell>
          <cell r="H597">
            <v>0</v>
          </cell>
          <cell r="I597">
            <v>0</v>
          </cell>
          <cell r="J597">
            <v>0</v>
          </cell>
          <cell r="K597">
            <v>0</v>
          </cell>
          <cell r="L597">
            <v>0</v>
          </cell>
          <cell r="M597">
            <v>0</v>
          </cell>
          <cell r="N597">
            <v>0</v>
          </cell>
          <cell r="O597">
            <v>0</v>
          </cell>
          <cell r="P597">
            <v>0</v>
          </cell>
          <cell r="Q597">
            <v>67</v>
          </cell>
          <cell r="R597">
            <v>0</v>
          </cell>
          <cell r="S597">
            <v>0</v>
          </cell>
          <cell r="T597">
            <v>0</v>
          </cell>
          <cell r="U597">
            <v>0</v>
          </cell>
          <cell r="V597">
            <v>0</v>
          </cell>
          <cell r="W597">
            <v>0</v>
          </cell>
          <cell r="X597">
            <v>0</v>
          </cell>
          <cell r="Y597">
            <v>0</v>
          </cell>
          <cell r="Z597">
            <v>0</v>
          </cell>
          <cell r="AA597">
            <v>0</v>
          </cell>
          <cell r="AB597">
            <v>0</v>
          </cell>
          <cell r="AC597">
            <v>0</v>
          </cell>
          <cell r="AD597">
            <v>0</v>
          </cell>
          <cell r="AE597">
            <v>0</v>
          </cell>
          <cell r="AF597">
            <v>0</v>
          </cell>
          <cell r="AG597">
            <v>0</v>
          </cell>
          <cell r="AH597">
            <v>0</v>
          </cell>
          <cell r="AI597">
            <v>0</v>
          </cell>
          <cell r="AJ597">
            <v>26.9</v>
          </cell>
          <cell r="AK597">
            <v>0</v>
          </cell>
          <cell r="AL597">
            <v>221.4</v>
          </cell>
          <cell r="AM597">
            <v>0</v>
          </cell>
          <cell r="AN597">
            <v>0</v>
          </cell>
          <cell r="AO597">
            <v>0</v>
          </cell>
          <cell r="AP597">
            <v>289.7</v>
          </cell>
          <cell r="AQ597">
            <v>567</v>
          </cell>
          <cell r="AR597">
            <v>0</v>
          </cell>
          <cell r="AS597">
            <v>0</v>
          </cell>
          <cell r="AT597">
            <v>0</v>
          </cell>
          <cell r="AU597">
            <v>45.9</v>
          </cell>
          <cell r="AV597">
            <v>0</v>
          </cell>
          <cell r="AW597">
            <v>0</v>
          </cell>
          <cell r="AX597">
            <v>0</v>
          </cell>
          <cell r="AY597">
            <v>0</v>
          </cell>
          <cell r="AZ597">
            <v>0</v>
          </cell>
          <cell r="BA597">
            <v>0</v>
          </cell>
          <cell r="BB597">
            <v>0</v>
          </cell>
          <cell r="BC597">
            <v>0</v>
          </cell>
          <cell r="BD597">
            <v>0</v>
          </cell>
          <cell r="BE597">
            <v>0</v>
          </cell>
          <cell r="BF597">
            <v>0</v>
          </cell>
          <cell r="BG597">
            <v>0</v>
          </cell>
          <cell r="BH597">
            <v>8.1999999999999993</v>
          </cell>
          <cell r="BI597">
            <v>0</v>
          </cell>
          <cell r="BK597">
            <v>0</v>
          </cell>
          <cell r="BL597">
            <v>0</v>
          </cell>
          <cell r="BM597">
            <v>0</v>
          </cell>
          <cell r="BN597">
            <v>0</v>
          </cell>
          <cell r="BO597">
            <v>0</v>
          </cell>
          <cell r="BP597">
            <v>0</v>
          </cell>
          <cell r="BQ597">
            <v>0</v>
          </cell>
          <cell r="BR597">
            <v>0</v>
          </cell>
          <cell r="BS597">
            <v>0</v>
          </cell>
          <cell r="BT597">
            <v>0</v>
          </cell>
          <cell r="BU597">
            <v>0</v>
          </cell>
          <cell r="BV597">
            <v>0</v>
          </cell>
          <cell r="BW597">
            <v>0</v>
          </cell>
          <cell r="BX597">
            <v>0</v>
          </cell>
          <cell r="BY597">
            <v>0</v>
          </cell>
          <cell r="BZ597">
            <v>0</v>
          </cell>
          <cell r="CA597">
            <v>0</v>
          </cell>
          <cell r="CB597">
            <v>0</v>
          </cell>
          <cell r="CC597">
            <v>0</v>
          </cell>
          <cell r="CD597">
            <v>0</v>
          </cell>
          <cell r="CE597">
            <v>0</v>
          </cell>
          <cell r="CF597">
            <v>0</v>
          </cell>
          <cell r="CG597">
            <v>0</v>
          </cell>
          <cell r="CH597">
            <v>0</v>
          </cell>
          <cell r="CI597">
            <v>0</v>
          </cell>
          <cell r="CJ597">
            <v>0</v>
          </cell>
          <cell r="CK597">
            <v>0</v>
          </cell>
          <cell r="CL597">
            <v>0</v>
          </cell>
          <cell r="CM597">
            <v>0</v>
          </cell>
          <cell r="CN597">
            <v>0</v>
          </cell>
          <cell r="CO597">
            <v>0</v>
          </cell>
          <cell r="CP597">
            <v>0</v>
          </cell>
          <cell r="CQ597">
            <v>0</v>
          </cell>
          <cell r="CR597">
            <v>0</v>
          </cell>
          <cell r="CS597">
            <v>0</v>
          </cell>
          <cell r="CT597">
            <v>0</v>
          </cell>
          <cell r="CU597">
            <v>0</v>
          </cell>
          <cell r="CV597">
            <v>0</v>
          </cell>
          <cell r="CW597">
            <v>0</v>
          </cell>
          <cell r="CX597">
            <v>0</v>
          </cell>
          <cell r="CY597">
            <v>0</v>
          </cell>
          <cell r="CZ597">
            <v>0</v>
          </cell>
          <cell r="DA597">
            <v>0</v>
          </cell>
          <cell r="DB597">
            <v>0</v>
          </cell>
          <cell r="DC597">
            <v>0</v>
          </cell>
          <cell r="DD597">
            <v>0</v>
          </cell>
          <cell r="DE597">
            <v>0</v>
          </cell>
          <cell r="DF597">
            <v>0</v>
          </cell>
          <cell r="DG597">
            <v>0</v>
          </cell>
          <cell r="DH597">
            <v>0</v>
          </cell>
          <cell r="DI597">
            <v>0</v>
          </cell>
          <cell r="DJ597">
            <v>0</v>
          </cell>
          <cell r="DK597">
            <v>0</v>
          </cell>
          <cell r="DL597">
            <v>0</v>
          </cell>
          <cell r="DM597">
            <v>0</v>
          </cell>
          <cell r="DN597">
            <v>0</v>
          </cell>
          <cell r="DO597">
            <v>0</v>
          </cell>
          <cell r="DP597">
            <v>0</v>
          </cell>
          <cell r="DQ597">
            <v>0</v>
          </cell>
          <cell r="DR597">
            <v>0</v>
          </cell>
          <cell r="DS597">
            <v>0</v>
          </cell>
          <cell r="DT597">
            <v>0</v>
          </cell>
          <cell r="DU597">
            <v>0</v>
          </cell>
          <cell r="DV597">
            <v>0</v>
          </cell>
          <cell r="DW597">
            <v>0</v>
          </cell>
          <cell r="DX597">
            <v>0</v>
          </cell>
          <cell r="DY597">
            <v>0</v>
          </cell>
          <cell r="DZ597">
            <v>0</v>
          </cell>
          <cell r="EA597">
            <v>0</v>
          </cell>
          <cell r="EB597">
            <v>0</v>
          </cell>
          <cell r="EC597">
            <v>0</v>
          </cell>
          <cell r="ED597">
            <v>0</v>
          </cell>
          <cell r="EE597">
            <v>0</v>
          </cell>
          <cell r="EF597">
            <v>0</v>
          </cell>
          <cell r="EG597">
            <v>0</v>
          </cell>
          <cell r="EH597">
            <v>0</v>
          </cell>
          <cell r="EI597">
            <v>0</v>
          </cell>
          <cell r="EJ597">
            <v>0</v>
          </cell>
        </row>
        <row r="598">
          <cell r="B598">
            <v>0</v>
          </cell>
          <cell r="C598">
            <v>0</v>
          </cell>
          <cell r="D598">
            <v>0</v>
          </cell>
          <cell r="E598">
            <v>0</v>
          </cell>
          <cell r="F598">
            <v>0</v>
          </cell>
          <cell r="G598">
            <v>0</v>
          </cell>
          <cell r="H598">
            <v>0</v>
          </cell>
          <cell r="I598">
            <v>0</v>
          </cell>
          <cell r="J598">
            <v>0</v>
          </cell>
          <cell r="K598">
            <v>0</v>
          </cell>
          <cell r="L598">
            <v>0</v>
          </cell>
          <cell r="M598">
            <v>0</v>
          </cell>
          <cell r="N598">
            <v>0</v>
          </cell>
          <cell r="O598">
            <v>0</v>
          </cell>
          <cell r="P598">
            <v>0</v>
          </cell>
          <cell r="Q598">
            <v>23</v>
          </cell>
          <cell r="R598">
            <v>0</v>
          </cell>
          <cell r="S598">
            <v>0</v>
          </cell>
          <cell r="T598">
            <v>0</v>
          </cell>
          <cell r="U598">
            <v>0</v>
          </cell>
          <cell r="V598">
            <v>0</v>
          </cell>
          <cell r="W598">
            <v>0</v>
          </cell>
          <cell r="X598">
            <v>0</v>
          </cell>
          <cell r="Y598">
            <v>0</v>
          </cell>
          <cell r="Z598">
            <v>0</v>
          </cell>
          <cell r="AA598">
            <v>0</v>
          </cell>
          <cell r="AB598">
            <v>0</v>
          </cell>
          <cell r="AC598">
            <v>0</v>
          </cell>
          <cell r="AD598">
            <v>0</v>
          </cell>
          <cell r="AE598">
            <v>0</v>
          </cell>
          <cell r="AF598">
            <v>0</v>
          </cell>
          <cell r="AG598">
            <v>0</v>
          </cell>
          <cell r="AH598">
            <v>0</v>
          </cell>
          <cell r="AI598">
            <v>0</v>
          </cell>
          <cell r="AJ598">
            <v>0</v>
          </cell>
          <cell r="AK598">
            <v>0</v>
          </cell>
          <cell r="AL598">
            <v>160.80000000000001</v>
          </cell>
          <cell r="AM598">
            <v>0</v>
          </cell>
          <cell r="AN598">
            <v>0</v>
          </cell>
          <cell r="AO598">
            <v>0</v>
          </cell>
          <cell r="AP598">
            <v>311.5</v>
          </cell>
          <cell r="AQ598">
            <v>0</v>
          </cell>
          <cell r="AR598">
            <v>0</v>
          </cell>
          <cell r="AS598">
            <v>0</v>
          </cell>
          <cell r="AT598">
            <v>0</v>
          </cell>
          <cell r="AU598">
            <v>0</v>
          </cell>
          <cell r="AV598">
            <v>0</v>
          </cell>
          <cell r="AW598">
            <v>0</v>
          </cell>
          <cell r="AX598">
            <v>0</v>
          </cell>
          <cell r="AY598">
            <v>0</v>
          </cell>
          <cell r="AZ598">
            <v>0</v>
          </cell>
          <cell r="BA598">
            <v>0</v>
          </cell>
          <cell r="BB598">
            <v>0</v>
          </cell>
          <cell r="BC598">
            <v>0</v>
          </cell>
          <cell r="BD598">
            <v>0</v>
          </cell>
          <cell r="BE598">
            <v>0</v>
          </cell>
          <cell r="BF598">
            <v>0</v>
          </cell>
          <cell r="BG598">
            <v>0</v>
          </cell>
          <cell r="BH598">
            <v>0</v>
          </cell>
          <cell r="BI598">
            <v>0</v>
          </cell>
          <cell r="BK598">
            <v>0</v>
          </cell>
          <cell r="BL598">
            <v>0</v>
          </cell>
          <cell r="BM598">
            <v>0</v>
          </cell>
          <cell r="BN598">
            <v>0</v>
          </cell>
          <cell r="BO598">
            <v>0</v>
          </cell>
          <cell r="BP598">
            <v>0</v>
          </cell>
          <cell r="BQ598">
            <v>0</v>
          </cell>
          <cell r="BR598">
            <v>0</v>
          </cell>
          <cell r="BS598">
            <v>0</v>
          </cell>
          <cell r="BT598">
            <v>0</v>
          </cell>
          <cell r="BU598">
            <v>0</v>
          </cell>
          <cell r="BV598">
            <v>0</v>
          </cell>
          <cell r="BW598">
            <v>0</v>
          </cell>
          <cell r="BX598">
            <v>0</v>
          </cell>
          <cell r="BY598">
            <v>0</v>
          </cell>
          <cell r="BZ598">
            <v>0</v>
          </cell>
          <cell r="CA598">
            <v>0</v>
          </cell>
          <cell r="CB598">
            <v>0</v>
          </cell>
          <cell r="CC598">
            <v>0</v>
          </cell>
          <cell r="CD598">
            <v>0</v>
          </cell>
          <cell r="CE598">
            <v>0</v>
          </cell>
          <cell r="CF598">
            <v>0</v>
          </cell>
          <cell r="CG598">
            <v>0</v>
          </cell>
          <cell r="CH598">
            <v>0</v>
          </cell>
          <cell r="CI598">
            <v>0</v>
          </cell>
          <cell r="CJ598">
            <v>0</v>
          </cell>
          <cell r="CK598">
            <v>0</v>
          </cell>
          <cell r="CL598">
            <v>0</v>
          </cell>
          <cell r="CM598">
            <v>0</v>
          </cell>
          <cell r="CN598">
            <v>0</v>
          </cell>
          <cell r="CO598">
            <v>0</v>
          </cell>
          <cell r="CP598">
            <v>0</v>
          </cell>
          <cell r="CQ598">
            <v>0</v>
          </cell>
          <cell r="CR598">
            <v>0</v>
          </cell>
          <cell r="CS598">
            <v>0</v>
          </cell>
          <cell r="CT598">
            <v>0</v>
          </cell>
          <cell r="CU598">
            <v>0</v>
          </cell>
          <cell r="CV598">
            <v>0</v>
          </cell>
          <cell r="CW598">
            <v>0</v>
          </cell>
          <cell r="CX598">
            <v>0</v>
          </cell>
          <cell r="CY598">
            <v>0</v>
          </cell>
          <cell r="CZ598">
            <v>0</v>
          </cell>
          <cell r="DA598">
            <v>0</v>
          </cell>
          <cell r="DB598">
            <v>0</v>
          </cell>
          <cell r="DC598">
            <v>0</v>
          </cell>
          <cell r="DD598">
            <v>0</v>
          </cell>
          <cell r="DE598">
            <v>0</v>
          </cell>
          <cell r="DF598">
            <v>0</v>
          </cell>
          <cell r="DG598">
            <v>0</v>
          </cell>
          <cell r="DH598">
            <v>0</v>
          </cell>
          <cell r="DI598">
            <v>0</v>
          </cell>
          <cell r="DJ598">
            <v>0</v>
          </cell>
          <cell r="DK598">
            <v>0</v>
          </cell>
          <cell r="DL598">
            <v>0</v>
          </cell>
          <cell r="DM598">
            <v>0</v>
          </cell>
          <cell r="DN598">
            <v>0</v>
          </cell>
          <cell r="DO598">
            <v>0</v>
          </cell>
          <cell r="DP598">
            <v>0</v>
          </cell>
          <cell r="DQ598">
            <v>0</v>
          </cell>
          <cell r="DR598">
            <v>0</v>
          </cell>
          <cell r="DS598">
            <v>0</v>
          </cell>
          <cell r="DT598">
            <v>0</v>
          </cell>
          <cell r="DU598">
            <v>0</v>
          </cell>
          <cell r="DV598">
            <v>0</v>
          </cell>
          <cell r="DW598">
            <v>0</v>
          </cell>
          <cell r="DX598">
            <v>0</v>
          </cell>
          <cell r="DY598">
            <v>0</v>
          </cell>
          <cell r="DZ598">
            <v>0</v>
          </cell>
          <cell r="EA598">
            <v>0</v>
          </cell>
          <cell r="EB598">
            <v>0</v>
          </cell>
          <cell r="EC598">
            <v>0</v>
          </cell>
          <cell r="ED598">
            <v>0</v>
          </cell>
          <cell r="EE598">
            <v>0</v>
          </cell>
          <cell r="EF598">
            <v>0</v>
          </cell>
          <cell r="EG598">
            <v>0</v>
          </cell>
          <cell r="EH598">
            <v>0</v>
          </cell>
          <cell r="EI598">
            <v>0</v>
          </cell>
          <cell r="EJ598">
            <v>0</v>
          </cell>
        </row>
        <row r="599">
          <cell r="B599">
            <v>0</v>
          </cell>
          <cell r="C599">
            <v>0</v>
          </cell>
          <cell r="D599">
            <v>0</v>
          </cell>
          <cell r="E599">
            <v>0</v>
          </cell>
          <cell r="F599">
            <v>0</v>
          </cell>
          <cell r="G599">
            <v>0</v>
          </cell>
          <cell r="H599">
            <v>0</v>
          </cell>
          <cell r="I599">
            <v>0</v>
          </cell>
          <cell r="J599">
            <v>0</v>
          </cell>
          <cell r="K599">
            <v>0</v>
          </cell>
          <cell r="L599">
            <v>0</v>
          </cell>
          <cell r="M599">
            <v>0</v>
          </cell>
          <cell r="N599">
            <v>0</v>
          </cell>
          <cell r="O599">
            <v>0</v>
          </cell>
          <cell r="P599">
            <v>0</v>
          </cell>
          <cell r="Q599">
            <v>23</v>
          </cell>
          <cell r="R599">
            <v>0</v>
          </cell>
          <cell r="S599">
            <v>0</v>
          </cell>
          <cell r="T599">
            <v>0</v>
          </cell>
          <cell r="U599">
            <v>0</v>
          </cell>
          <cell r="V599">
            <v>0</v>
          </cell>
          <cell r="W599">
            <v>0</v>
          </cell>
          <cell r="X599">
            <v>0</v>
          </cell>
          <cell r="Y599">
            <v>0</v>
          </cell>
          <cell r="Z599">
            <v>0</v>
          </cell>
          <cell r="AA599">
            <v>0</v>
          </cell>
          <cell r="AB599">
            <v>0</v>
          </cell>
          <cell r="AC599">
            <v>0</v>
          </cell>
          <cell r="AD599">
            <v>0</v>
          </cell>
          <cell r="AE599">
            <v>0</v>
          </cell>
          <cell r="AF599">
            <v>0</v>
          </cell>
          <cell r="AG599">
            <v>0</v>
          </cell>
          <cell r="AH599">
            <v>0</v>
          </cell>
          <cell r="AI599">
            <v>0</v>
          </cell>
          <cell r="AJ599">
            <v>0</v>
          </cell>
          <cell r="AK599">
            <v>0</v>
          </cell>
          <cell r="AL599">
            <v>194</v>
          </cell>
          <cell r="AM599">
            <v>0</v>
          </cell>
          <cell r="AN599">
            <v>0</v>
          </cell>
          <cell r="AO599">
            <v>0</v>
          </cell>
          <cell r="AP599">
            <v>223.6</v>
          </cell>
          <cell r="AQ599">
            <v>564.29999999999995</v>
          </cell>
          <cell r="AR599">
            <v>0</v>
          </cell>
          <cell r="AS599">
            <v>0</v>
          </cell>
          <cell r="AT599">
            <v>0</v>
          </cell>
          <cell r="AU599">
            <v>44.6</v>
          </cell>
          <cell r="AV599">
            <v>0</v>
          </cell>
          <cell r="AW599">
            <v>0</v>
          </cell>
          <cell r="AX599">
            <v>0</v>
          </cell>
          <cell r="AY599">
            <v>0</v>
          </cell>
          <cell r="AZ599">
            <v>0</v>
          </cell>
          <cell r="BA599">
            <v>0</v>
          </cell>
          <cell r="BB599">
            <v>0</v>
          </cell>
          <cell r="BC599">
            <v>0</v>
          </cell>
          <cell r="BD599">
            <v>0</v>
          </cell>
          <cell r="BE599">
            <v>0</v>
          </cell>
          <cell r="BF599">
            <v>0</v>
          </cell>
          <cell r="BG599">
            <v>0</v>
          </cell>
          <cell r="BH599">
            <v>0</v>
          </cell>
          <cell r="BI599">
            <v>0</v>
          </cell>
          <cell r="BK599">
            <v>0</v>
          </cell>
          <cell r="BL599">
            <v>0</v>
          </cell>
          <cell r="BM599">
            <v>0</v>
          </cell>
          <cell r="BN599">
            <v>0</v>
          </cell>
          <cell r="BO599">
            <v>0</v>
          </cell>
          <cell r="BP599">
            <v>0</v>
          </cell>
          <cell r="BQ599">
            <v>0</v>
          </cell>
          <cell r="BR599">
            <v>0</v>
          </cell>
          <cell r="BS599">
            <v>0</v>
          </cell>
          <cell r="BT599">
            <v>0</v>
          </cell>
          <cell r="BU599">
            <v>0</v>
          </cell>
          <cell r="BV599">
            <v>0</v>
          </cell>
          <cell r="BW599">
            <v>0</v>
          </cell>
          <cell r="BX599">
            <v>0</v>
          </cell>
          <cell r="BY599">
            <v>0</v>
          </cell>
          <cell r="BZ599">
            <v>0</v>
          </cell>
          <cell r="CA599">
            <v>0</v>
          </cell>
          <cell r="CB599">
            <v>0</v>
          </cell>
          <cell r="CC599">
            <v>0</v>
          </cell>
          <cell r="CD599">
            <v>0</v>
          </cell>
          <cell r="CE599">
            <v>0</v>
          </cell>
          <cell r="CF599">
            <v>0</v>
          </cell>
          <cell r="CG599">
            <v>0</v>
          </cell>
          <cell r="CH599">
            <v>0</v>
          </cell>
          <cell r="CI599">
            <v>0</v>
          </cell>
          <cell r="CJ599">
            <v>0</v>
          </cell>
          <cell r="CK599">
            <v>0</v>
          </cell>
          <cell r="CL599">
            <v>0</v>
          </cell>
          <cell r="CM599">
            <v>0</v>
          </cell>
          <cell r="CN599">
            <v>0</v>
          </cell>
          <cell r="CO599">
            <v>0</v>
          </cell>
          <cell r="CP599">
            <v>0</v>
          </cell>
          <cell r="CQ599">
            <v>0</v>
          </cell>
          <cell r="CR599">
            <v>0</v>
          </cell>
          <cell r="CS599">
            <v>0</v>
          </cell>
          <cell r="CT599">
            <v>0</v>
          </cell>
          <cell r="CU599">
            <v>0</v>
          </cell>
          <cell r="CV599">
            <v>0</v>
          </cell>
          <cell r="CW599">
            <v>0</v>
          </cell>
          <cell r="CX599">
            <v>0</v>
          </cell>
          <cell r="CY599">
            <v>0</v>
          </cell>
          <cell r="CZ599">
            <v>0</v>
          </cell>
          <cell r="DA599">
            <v>0</v>
          </cell>
          <cell r="DB599">
            <v>0</v>
          </cell>
          <cell r="DC599">
            <v>0</v>
          </cell>
          <cell r="DD599">
            <v>0</v>
          </cell>
          <cell r="DE599">
            <v>0</v>
          </cell>
          <cell r="DF599">
            <v>0</v>
          </cell>
          <cell r="DG599">
            <v>0</v>
          </cell>
          <cell r="DH599">
            <v>0</v>
          </cell>
          <cell r="DI599">
            <v>0</v>
          </cell>
          <cell r="DJ599">
            <v>0</v>
          </cell>
          <cell r="DK599">
            <v>0</v>
          </cell>
          <cell r="DL599">
            <v>0</v>
          </cell>
          <cell r="DM599">
            <v>0</v>
          </cell>
          <cell r="DN599">
            <v>0</v>
          </cell>
          <cell r="DO599">
            <v>0</v>
          </cell>
          <cell r="DP599">
            <v>0</v>
          </cell>
          <cell r="DQ599">
            <v>0</v>
          </cell>
          <cell r="DR599">
            <v>0</v>
          </cell>
          <cell r="DS599">
            <v>0</v>
          </cell>
          <cell r="DT599">
            <v>0</v>
          </cell>
          <cell r="DU599">
            <v>0</v>
          </cell>
          <cell r="DV599">
            <v>0</v>
          </cell>
          <cell r="DW599">
            <v>0</v>
          </cell>
          <cell r="DX599">
            <v>0</v>
          </cell>
          <cell r="DY599">
            <v>0</v>
          </cell>
          <cell r="DZ599">
            <v>0</v>
          </cell>
          <cell r="EA599">
            <v>0</v>
          </cell>
          <cell r="EB599">
            <v>0</v>
          </cell>
          <cell r="EC599">
            <v>0</v>
          </cell>
          <cell r="ED599">
            <v>0</v>
          </cell>
          <cell r="EE599">
            <v>0</v>
          </cell>
          <cell r="EF599">
            <v>0</v>
          </cell>
          <cell r="EG599">
            <v>0</v>
          </cell>
          <cell r="EH599">
            <v>0</v>
          </cell>
          <cell r="EI599">
            <v>0</v>
          </cell>
          <cell r="EJ599">
            <v>0</v>
          </cell>
        </row>
        <row r="600">
          <cell r="B600">
            <v>0</v>
          </cell>
          <cell r="C600">
            <v>0</v>
          </cell>
          <cell r="D600">
            <v>0</v>
          </cell>
          <cell r="E600">
            <v>0</v>
          </cell>
          <cell r="F600">
            <v>0</v>
          </cell>
          <cell r="G600">
            <v>0</v>
          </cell>
          <cell r="H600">
            <v>0</v>
          </cell>
          <cell r="I600">
            <v>0</v>
          </cell>
          <cell r="J600">
            <v>0</v>
          </cell>
          <cell r="K600">
            <v>0</v>
          </cell>
          <cell r="L600">
            <v>0</v>
          </cell>
          <cell r="M600">
            <v>0</v>
          </cell>
          <cell r="N600">
            <v>0</v>
          </cell>
          <cell r="O600">
            <v>0</v>
          </cell>
          <cell r="P600">
            <v>0</v>
          </cell>
          <cell r="Q600">
            <v>0</v>
          </cell>
          <cell r="R600">
            <v>0</v>
          </cell>
          <cell r="S600">
            <v>0</v>
          </cell>
          <cell r="T600">
            <v>55921.5241697807</v>
          </cell>
          <cell r="U600">
            <v>0</v>
          </cell>
          <cell r="V600">
            <v>0</v>
          </cell>
          <cell r="W600">
            <v>0</v>
          </cell>
          <cell r="X600">
            <v>19112.900000000001</v>
          </cell>
          <cell r="Y600">
            <v>0</v>
          </cell>
          <cell r="Z600">
            <v>0</v>
          </cell>
          <cell r="AA600">
            <v>0</v>
          </cell>
          <cell r="AB600">
            <v>4137</v>
          </cell>
          <cell r="AC600">
            <v>0</v>
          </cell>
          <cell r="AD600">
            <v>0</v>
          </cell>
          <cell r="AE600">
            <v>0</v>
          </cell>
          <cell r="AF600">
            <v>0</v>
          </cell>
          <cell r="AG600">
            <v>0</v>
          </cell>
          <cell r="AH600">
            <v>0</v>
          </cell>
          <cell r="AI600">
            <v>0</v>
          </cell>
          <cell r="AJ600">
            <v>0</v>
          </cell>
          <cell r="AK600">
            <v>0</v>
          </cell>
          <cell r="AL600">
            <v>334.7</v>
          </cell>
          <cell r="AM600">
            <v>0</v>
          </cell>
          <cell r="AN600">
            <v>5700</v>
          </cell>
          <cell r="AO600">
            <v>0</v>
          </cell>
          <cell r="AP600">
            <v>260</v>
          </cell>
          <cell r="AQ600">
            <v>0</v>
          </cell>
          <cell r="AR600">
            <v>0</v>
          </cell>
          <cell r="AS600">
            <v>0</v>
          </cell>
          <cell r="AT600">
            <v>0</v>
          </cell>
          <cell r="AU600">
            <v>0</v>
          </cell>
          <cell r="AV600">
            <v>450</v>
          </cell>
          <cell r="AW600">
            <v>0</v>
          </cell>
          <cell r="AX600">
            <v>0</v>
          </cell>
          <cell r="AY600">
            <v>0</v>
          </cell>
          <cell r="AZ600">
            <v>0</v>
          </cell>
          <cell r="BA600">
            <v>0</v>
          </cell>
          <cell r="BB600">
            <v>0</v>
          </cell>
          <cell r="BC600">
            <v>0</v>
          </cell>
          <cell r="BD600">
            <v>0</v>
          </cell>
          <cell r="BE600">
            <v>0</v>
          </cell>
          <cell r="BF600">
            <v>0</v>
          </cell>
          <cell r="BG600">
            <v>0</v>
          </cell>
          <cell r="BH600">
            <v>0</v>
          </cell>
          <cell r="BI600">
            <v>0</v>
          </cell>
          <cell r="BK600">
            <v>0</v>
          </cell>
          <cell r="BL600">
            <v>0</v>
          </cell>
          <cell r="BM600">
            <v>0</v>
          </cell>
          <cell r="BN600">
            <v>0</v>
          </cell>
          <cell r="BO600">
            <v>0</v>
          </cell>
          <cell r="BP600">
            <v>0</v>
          </cell>
          <cell r="BQ600">
            <v>0</v>
          </cell>
          <cell r="BR600">
            <v>0</v>
          </cell>
          <cell r="BS600">
            <v>0</v>
          </cell>
          <cell r="BT600">
            <v>0</v>
          </cell>
          <cell r="BU600">
            <v>0</v>
          </cell>
          <cell r="BV600">
            <v>0</v>
          </cell>
          <cell r="BW600">
            <v>0</v>
          </cell>
          <cell r="BX600">
            <v>0</v>
          </cell>
          <cell r="BY600">
            <v>0</v>
          </cell>
          <cell r="BZ600">
            <v>0</v>
          </cell>
          <cell r="CA600">
            <v>0</v>
          </cell>
          <cell r="CB600">
            <v>0</v>
          </cell>
          <cell r="CC600">
            <v>0</v>
          </cell>
          <cell r="CD600">
            <v>0</v>
          </cell>
          <cell r="CE600">
            <v>0</v>
          </cell>
          <cell r="CF600">
            <v>0</v>
          </cell>
          <cell r="CG600">
            <v>0</v>
          </cell>
          <cell r="CH600">
            <v>0</v>
          </cell>
          <cell r="CI600">
            <v>0</v>
          </cell>
          <cell r="CJ600">
            <v>0</v>
          </cell>
          <cell r="CK600">
            <v>0</v>
          </cell>
          <cell r="CL600">
            <v>0</v>
          </cell>
          <cell r="CM600">
            <v>0</v>
          </cell>
          <cell r="CN600">
            <v>0</v>
          </cell>
          <cell r="CO600">
            <v>0</v>
          </cell>
          <cell r="CP600">
            <v>0</v>
          </cell>
          <cell r="CQ600">
            <v>0</v>
          </cell>
          <cell r="CR600">
            <v>0</v>
          </cell>
          <cell r="CS600">
            <v>0</v>
          </cell>
          <cell r="CT600">
            <v>0</v>
          </cell>
          <cell r="CU600">
            <v>0</v>
          </cell>
          <cell r="CV600">
            <v>0</v>
          </cell>
          <cell r="CW600">
            <v>0</v>
          </cell>
          <cell r="CX600">
            <v>0</v>
          </cell>
          <cell r="CY600">
            <v>0</v>
          </cell>
          <cell r="CZ600">
            <v>0</v>
          </cell>
          <cell r="DA600">
            <v>0</v>
          </cell>
          <cell r="DB600">
            <v>0</v>
          </cell>
          <cell r="DC600">
            <v>0</v>
          </cell>
          <cell r="DD600">
            <v>0</v>
          </cell>
          <cell r="DE600">
            <v>0</v>
          </cell>
          <cell r="DF600">
            <v>0</v>
          </cell>
          <cell r="DG600">
            <v>0</v>
          </cell>
          <cell r="DH600">
            <v>0</v>
          </cell>
          <cell r="DI600">
            <v>0</v>
          </cell>
          <cell r="DJ600">
            <v>0</v>
          </cell>
          <cell r="DK600">
            <v>0</v>
          </cell>
          <cell r="DL600">
            <v>0</v>
          </cell>
          <cell r="DM600">
            <v>0</v>
          </cell>
          <cell r="DN600">
            <v>0</v>
          </cell>
          <cell r="DO600">
            <v>0</v>
          </cell>
          <cell r="DP600">
            <v>0</v>
          </cell>
          <cell r="DQ600">
            <v>0</v>
          </cell>
          <cell r="DR600">
            <v>0</v>
          </cell>
          <cell r="DS600">
            <v>0</v>
          </cell>
          <cell r="DT600">
            <v>0</v>
          </cell>
          <cell r="DU600">
            <v>0</v>
          </cell>
          <cell r="DV600">
            <v>0</v>
          </cell>
          <cell r="DW600">
            <v>0</v>
          </cell>
          <cell r="DX600">
            <v>0</v>
          </cell>
          <cell r="DY600">
            <v>0</v>
          </cell>
          <cell r="DZ600">
            <v>0</v>
          </cell>
          <cell r="EA600">
            <v>0</v>
          </cell>
          <cell r="EB600">
            <v>0</v>
          </cell>
          <cell r="EC600">
            <v>0</v>
          </cell>
          <cell r="ED600">
            <v>0</v>
          </cell>
          <cell r="EE600">
            <v>0</v>
          </cell>
          <cell r="EF600">
            <v>0</v>
          </cell>
          <cell r="EG600">
            <v>0</v>
          </cell>
          <cell r="EH600">
            <v>0</v>
          </cell>
          <cell r="EI600">
            <v>0</v>
          </cell>
          <cell r="EJ600">
            <v>0</v>
          </cell>
        </row>
        <row r="601">
          <cell r="B601">
            <v>0</v>
          </cell>
          <cell r="C601">
            <v>0</v>
          </cell>
          <cell r="D601">
            <v>0</v>
          </cell>
          <cell r="E601">
            <v>0</v>
          </cell>
          <cell r="F601">
            <v>0</v>
          </cell>
          <cell r="G601">
            <v>0</v>
          </cell>
          <cell r="H601">
            <v>0</v>
          </cell>
          <cell r="I601">
            <v>0</v>
          </cell>
          <cell r="J601">
            <v>0</v>
          </cell>
          <cell r="K601">
            <v>0</v>
          </cell>
          <cell r="L601">
            <v>0</v>
          </cell>
          <cell r="M601">
            <v>0</v>
          </cell>
          <cell r="N601">
            <v>0</v>
          </cell>
          <cell r="O601">
            <v>0</v>
          </cell>
          <cell r="P601">
            <v>0</v>
          </cell>
          <cell r="Q601">
            <v>0</v>
          </cell>
          <cell r="R601">
            <v>0</v>
          </cell>
          <cell r="S601">
            <v>0</v>
          </cell>
          <cell r="T601">
            <v>55921.5241697807</v>
          </cell>
          <cell r="U601">
            <v>0</v>
          </cell>
          <cell r="V601">
            <v>0</v>
          </cell>
          <cell r="W601">
            <v>0</v>
          </cell>
          <cell r="X601">
            <v>19112.900000000001</v>
          </cell>
          <cell r="Y601">
            <v>0</v>
          </cell>
          <cell r="Z601">
            <v>0</v>
          </cell>
          <cell r="AA601">
            <v>0</v>
          </cell>
          <cell r="AB601">
            <v>4137</v>
          </cell>
          <cell r="AC601">
            <v>0</v>
          </cell>
          <cell r="AD601">
            <v>0</v>
          </cell>
          <cell r="AE601">
            <v>0</v>
          </cell>
          <cell r="AF601">
            <v>159.72</v>
          </cell>
          <cell r="AG601">
            <v>0</v>
          </cell>
          <cell r="AH601">
            <v>0</v>
          </cell>
          <cell r="AI601">
            <v>0</v>
          </cell>
          <cell r="AJ601">
            <v>0</v>
          </cell>
          <cell r="AK601">
            <v>1209.5</v>
          </cell>
          <cell r="AL601">
            <v>478.4</v>
          </cell>
          <cell r="AM601">
            <v>0</v>
          </cell>
          <cell r="AN601">
            <v>5700</v>
          </cell>
          <cell r="AO601">
            <v>0</v>
          </cell>
          <cell r="AP601">
            <v>703.1</v>
          </cell>
          <cell r="AQ601">
            <v>302.7</v>
          </cell>
          <cell r="AR601">
            <v>0</v>
          </cell>
          <cell r="AS601">
            <v>0</v>
          </cell>
          <cell r="AT601">
            <v>0</v>
          </cell>
          <cell r="AU601">
            <v>0</v>
          </cell>
          <cell r="AV601">
            <v>450</v>
          </cell>
          <cell r="AW601">
            <v>0</v>
          </cell>
          <cell r="AX601">
            <v>0</v>
          </cell>
          <cell r="AY601">
            <v>0</v>
          </cell>
          <cell r="AZ601">
            <v>0</v>
          </cell>
          <cell r="BA601">
            <v>0</v>
          </cell>
          <cell r="BB601">
            <v>0</v>
          </cell>
          <cell r="BC601">
            <v>0</v>
          </cell>
          <cell r="BD601">
            <v>0</v>
          </cell>
          <cell r="BE601">
            <v>0</v>
          </cell>
          <cell r="BF601">
            <v>0</v>
          </cell>
          <cell r="BG601">
            <v>0</v>
          </cell>
          <cell r="BH601">
            <v>0</v>
          </cell>
          <cell r="BI601">
            <v>0</v>
          </cell>
          <cell r="BK601">
            <v>0</v>
          </cell>
          <cell r="BL601">
            <v>0</v>
          </cell>
          <cell r="BM601">
            <v>0</v>
          </cell>
          <cell r="BN601">
            <v>0</v>
          </cell>
          <cell r="BO601">
            <v>0</v>
          </cell>
          <cell r="BP601">
            <v>0</v>
          </cell>
          <cell r="BQ601">
            <v>0</v>
          </cell>
          <cell r="BR601">
            <v>0</v>
          </cell>
          <cell r="BS601">
            <v>0</v>
          </cell>
          <cell r="BT601">
            <v>0</v>
          </cell>
          <cell r="BU601">
            <v>0</v>
          </cell>
          <cell r="BV601">
            <v>0</v>
          </cell>
          <cell r="BW601">
            <v>0</v>
          </cell>
          <cell r="BX601">
            <v>0</v>
          </cell>
          <cell r="BY601">
            <v>0</v>
          </cell>
          <cell r="BZ601">
            <v>0</v>
          </cell>
          <cell r="CA601">
            <v>0</v>
          </cell>
          <cell r="CB601">
            <v>0</v>
          </cell>
          <cell r="CC601">
            <v>0</v>
          </cell>
          <cell r="CD601">
            <v>0</v>
          </cell>
          <cell r="CE601">
            <v>0</v>
          </cell>
          <cell r="CF601">
            <v>0</v>
          </cell>
          <cell r="CG601">
            <v>0</v>
          </cell>
          <cell r="CH601">
            <v>0</v>
          </cell>
          <cell r="CI601">
            <v>0</v>
          </cell>
          <cell r="CJ601">
            <v>0</v>
          </cell>
          <cell r="CK601">
            <v>0</v>
          </cell>
          <cell r="CL601">
            <v>0</v>
          </cell>
          <cell r="CM601">
            <v>0</v>
          </cell>
          <cell r="CN601">
            <v>0</v>
          </cell>
          <cell r="CO601">
            <v>0</v>
          </cell>
          <cell r="CP601">
            <v>0</v>
          </cell>
          <cell r="CQ601">
            <v>0</v>
          </cell>
          <cell r="CR601">
            <v>0</v>
          </cell>
          <cell r="CS601">
            <v>0</v>
          </cell>
          <cell r="CT601">
            <v>0</v>
          </cell>
          <cell r="CU601">
            <v>0</v>
          </cell>
          <cell r="CV601">
            <v>0</v>
          </cell>
          <cell r="CW601">
            <v>0</v>
          </cell>
          <cell r="CX601">
            <v>0</v>
          </cell>
          <cell r="CY601">
            <v>0</v>
          </cell>
          <cell r="CZ601">
            <v>0</v>
          </cell>
          <cell r="DA601">
            <v>0</v>
          </cell>
          <cell r="DB601">
            <v>0</v>
          </cell>
          <cell r="DC601">
            <v>0</v>
          </cell>
          <cell r="DD601">
            <v>0</v>
          </cell>
          <cell r="DE601">
            <v>0</v>
          </cell>
          <cell r="DF601">
            <v>0</v>
          </cell>
          <cell r="DG601">
            <v>0</v>
          </cell>
          <cell r="DH601">
            <v>0</v>
          </cell>
          <cell r="DI601">
            <v>0</v>
          </cell>
          <cell r="DJ601">
            <v>0</v>
          </cell>
          <cell r="DK601">
            <v>0</v>
          </cell>
          <cell r="DL601">
            <v>0</v>
          </cell>
          <cell r="DM601">
            <v>0</v>
          </cell>
          <cell r="DN601">
            <v>0</v>
          </cell>
          <cell r="DO601">
            <v>0</v>
          </cell>
          <cell r="DP601">
            <v>0</v>
          </cell>
          <cell r="DQ601">
            <v>0</v>
          </cell>
          <cell r="DR601">
            <v>0</v>
          </cell>
          <cell r="DS601">
            <v>0</v>
          </cell>
          <cell r="DT601">
            <v>0</v>
          </cell>
          <cell r="DU601">
            <v>0</v>
          </cell>
          <cell r="DV601">
            <v>0</v>
          </cell>
          <cell r="DW601">
            <v>0</v>
          </cell>
          <cell r="DX601">
            <v>0</v>
          </cell>
          <cell r="DY601">
            <v>0</v>
          </cell>
          <cell r="DZ601">
            <v>0</v>
          </cell>
          <cell r="EA601">
            <v>0</v>
          </cell>
          <cell r="EB601">
            <v>0</v>
          </cell>
          <cell r="EC601">
            <v>0</v>
          </cell>
          <cell r="ED601">
            <v>0</v>
          </cell>
          <cell r="EE601">
            <v>0</v>
          </cell>
          <cell r="EF601">
            <v>0</v>
          </cell>
          <cell r="EG601">
            <v>0</v>
          </cell>
          <cell r="EH601">
            <v>0</v>
          </cell>
          <cell r="EI601">
            <v>0</v>
          </cell>
          <cell r="EJ601">
            <v>0</v>
          </cell>
        </row>
        <row r="602">
          <cell r="B602">
            <v>0</v>
          </cell>
          <cell r="C602">
            <v>0</v>
          </cell>
          <cell r="D602">
            <v>0</v>
          </cell>
          <cell r="E602">
            <v>0</v>
          </cell>
          <cell r="F602">
            <v>0</v>
          </cell>
          <cell r="G602">
            <v>0</v>
          </cell>
          <cell r="H602">
            <v>0</v>
          </cell>
          <cell r="I602">
            <v>5</v>
          </cell>
          <cell r="J602">
            <v>231</v>
          </cell>
          <cell r="K602">
            <v>0</v>
          </cell>
          <cell r="L602">
            <v>0</v>
          </cell>
          <cell r="M602">
            <v>0</v>
          </cell>
          <cell r="N602">
            <v>0</v>
          </cell>
          <cell r="O602">
            <v>0</v>
          </cell>
          <cell r="P602">
            <v>0</v>
          </cell>
          <cell r="Q602">
            <v>0</v>
          </cell>
          <cell r="R602">
            <v>0</v>
          </cell>
          <cell r="S602">
            <v>0</v>
          </cell>
          <cell r="T602">
            <v>0</v>
          </cell>
          <cell r="U602">
            <v>0</v>
          </cell>
          <cell r="V602">
            <v>0</v>
          </cell>
          <cell r="W602">
            <v>25</v>
          </cell>
          <cell r="X602">
            <v>0</v>
          </cell>
          <cell r="Y602">
            <v>0</v>
          </cell>
          <cell r="Z602">
            <v>0</v>
          </cell>
          <cell r="AA602">
            <v>0</v>
          </cell>
          <cell r="AB602">
            <v>0</v>
          </cell>
          <cell r="AC602">
            <v>0</v>
          </cell>
          <cell r="AD602">
            <v>0</v>
          </cell>
          <cell r="AE602">
            <v>301.39999999999998</v>
          </cell>
          <cell r="AF602">
            <v>0</v>
          </cell>
          <cell r="AN602">
            <v>0</v>
          </cell>
          <cell r="AO602">
            <v>0</v>
          </cell>
          <cell r="AS602">
            <v>0</v>
          </cell>
          <cell r="AT602">
            <v>32.880000000000003</v>
          </cell>
          <cell r="AV602">
            <v>0</v>
          </cell>
          <cell r="AW602">
            <v>0</v>
          </cell>
          <cell r="AX602">
            <v>0</v>
          </cell>
          <cell r="AY602">
            <v>0</v>
          </cell>
          <cell r="AZ602">
            <v>0</v>
          </cell>
          <cell r="BA602">
            <v>51</v>
          </cell>
          <cell r="BB602">
            <v>0</v>
          </cell>
          <cell r="BC602">
            <v>0</v>
          </cell>
          <cell r="BD602">
            <v>0</v>
          </cell>
          <cell r="BE602">
            <v>0</v>
          </cell>
          <cell r="BF602">
            <v>0</v>
          </cell>
          <cell r="BG602">
            <v>0</v>
          </cell>
          <cell r="BH602">
            <v>0</v>
          </cell>
          <cell r="BI602">
            <v>62.41</v>
          </cell>
          <cell r="BK602">
            <v>0</v>
          </cell>
          <cell r="BL602">
            <v>0.8</v>
          </cell>
          <cell r="BM602">
            <v>0</v>
          </cell>
          <cell r="BN602">
            <v>0</v>
          </cell>
          <cell r="BO602">
            <v>0</v>
          </cell>
          <cell r="BP602">
            <v>0</v>
          </cell>
          <cell r="BQ602">
            <v>0</v>
          </cell>
          <cell r="BR602">
            <v>299.48</v>
          </cell>
          <cell r="BS602">
            <v>0</v>
          </cell>
          <cell r="BT602">
            <v>2519.6</v>
          </cell>
          <cell r="BU602">
            <v>0</v>
          </cell>
          <cell r="BV602">
            <v>0</v>
          </cell>
          <cell r="BW602">
            <v>-1296.3900000000001</v>
          </cell>
          <cell r="BX602">
            <v>478.15</v>
          </cell>
          <cell r="BY602">
            <v>0</v>
          </cell>
          <cell r="BZ602">
            <v>0</v>
          </cell>
          <cell r="CA602">
            <v>0</v>
          </cell>
          <cell r="CB602">
            <v>2</v>
          </cell>
          <cell r="CC602">
            <v>0</v>
          </cell>
          <cell r="CD602">
            <v>35</v>
          </cell>
          <cell r="CE602">
            <v>0</v>
          </cell>
          <cell r="CF602">
            <v>0</v>
          </cell>
          <cell r="CG602">
            <v>0</v>
          </cell>
          <cell r="CI602">
            <v>0</v>
          </cell>
          <cell r="CJ602">
            <v>0</v>
          </cell>
          <cell r="CK602">
            <v>12.7</v>
          </cell>
          <cell r="CL602">
            <v>-25.5</v>
          </cell>
          <cell r="CM602">
            <v>0</v>
          </cell>
          <cell r="CN602">
            <v>0</v>
          </cell>
          <cell r="CO602">
            <v>0.5</v>
          </cell>
          <cell r="CP602">
            <v>26.7</v>
          </cell>
          <cell r="CQ602">
            <v>0</v>
          </cell>
          <cell r="CR602">
            <v>0</v>
          </cell>
          <cell r="CS602">
            <v>0</v>
          </cell>
          <cell r="CT602">
            <v>0</v>
          </cell>
          <cell r="CU602">
            <v>0</v>
          </cell>
          <cell r="CV602">
            <v>191</v>
          </cell>
          <cell r="CW602">
            <v>0</v>
          </cell>
          <cell r="CX602">
            <v>0</v>
          </cell>
          <cell r="CY602">
            <v>0</v>
          </cell>
          <cell r="CZ602">
            <v>300.36400000000003</v>
          </cell>
          <cell r="DA602">
            <v>0</v>
          </cell>
          <cell r="DB602">
            <v>0</v>
          </cell>
          <cell r="DC602">
            <v>0</v>
          </cell>
          <cell r="DD602">
            <v>0</v>
          </cell>
          <cell r="DE602">
            <v>0</v>
          </cell>
          <cell r="DF602">
            <v>0</v>
          </cell>
          <cell r="DG602">
            <v>0</v>
          </cell>
          <cell r="DH602">
            <v>0</v>
          </cell>
          <cell r="DI602">
            <v>0</v>
          </cell>
          <cell r="DJ602">
            <v>0</v>
          </cell>
          <cell r="DK602">
            <v>38.149000000000001</v>
          </cell>
          <cell r="DL602">
            <v>0</v>
          </cell>
          <cell r="DM602">
            <v>0</v>
          </cell>
          <cell r="DN602">
            <v>0</v>
          </cell>
          <cell r="DO602">
            <v>0</v>
          </cell>
          <cell r="DP602">
            <v>0</v>
          </cell>
          <cell r="DQ602">
            <v>0</v>
          </cell>
          <cell r="DR602">
            <v>0</v>
          </cell>
          <cell r="DS602">
            <v>0</v>
          </cell>
          <cell r="DT602">
            <v>0</v>
          </cell>
          <cell r="DU602">
            <v>0</v>
          </cell>
          <cell r="DV602">
            <v>0</v>
          </cell>
          <cell r="DW602">
            <v>0</v>
          </cell>
          <cell r="DX602">
            <v>2.9</v>
          </cell>
          <cell r="DY602">
            <v>7</v>
          </cell>
          <cell r="DZ602">
            <v>0</v>
          </cell>
          <cell r="EA602">
            <v>221</v>
          </cell>
          <cell r="EB602">
            <v>2.4</v>
          </cell>
          <cell r="EC602">
            <v>3.03</v>
          </cell>
          <cell r="ED602">
            <v>126.67205038048</v>
          </cell>
          <cell r="EE602">
            <v>8</v>
          </cell>
          <cell r="EF602">
            <v>306</v>
          </cell>
          <cell r="EG602">
            <v>0</v>
          </cell>
          <cell r="EH602">
            <v>53.2</v>
          </cell>
          <cell r="EI602">
            <v>0</v>
          </cell>
          <cell r="EJ602">
            <v>0</v>
          </cell>
        </row>
        <row r="603">
          <cell r="B603">
            <v>0</v>
          </cell>
          <cell r="C603">
            <v>0</v>
          </cell>
          <cell r="D603">
            <v>0</v>
          </cell>
          <cell r="E603">
            <v>0</v>
          </cell>
          <cell r="F603">
            <v>0</v>
          </cell>
          <cell r="G603">
            <v>0</v>
          </cell>
          <cell r="H603">
            <v>0</v>
          </cell>
          <cell r="I603">
            <v>166.4</v>
          </cell>
          <cell r="J603">
            <v>0</v>
          </cell>
          <cell r="K603">
            <v>7.3</v>
          </cell>
          <cell r="L603">
            <v>0</v>
          </cell>
          <cell r="M603">
            <v>0</v>
          </cell>
          <cell r="N603">
            <v>0</v>
          </cell>
          <cell r="O603">
            <v>0</v>
          </cell>
          <cell r="P603">
            <v>0</v>
          </cell>
          <cell r="Q603">
            <v>0</v>
          </cell>
          <cell r="R603">
            <v>0</v>
          </cell>
          <cell r="S603">
            <v>0</v>
          </cell>
          <cell r="T603">
            <v>0</v>
          </cell>
          <cell r="U603">
            <v>0</v>
          </cell>
          <cell r="V603">
            <v>0</v>
          </cell>
          <cell r="W603">
            <v>0</v>
          </cell>
          <cell r="X603">
            <v>0</v>
          </cell>
          <cell r="Y603">
            <v>0</v>
          </cell>
          <cell r="Z603">
            <v>0</v>
          </cell>
          <cell r="AA603">
            <v>1.9</v>
          </cell>
          <cell r="AB603">
            <v>0</v>
          </cell>
          <cell r="AC603">
            <v>0</v>
          </cell>
          <cell r="AD603">
            <v>0</v>
          </cell>
          <cell r="AE603">
            <v>0</v>
          </cell>
          <cell r="AF603">
            <v>112.9</v>
          </cell>
          <cell r="AN603">
            <v>0</v>
          </cell>
          <cell r="AO603">
            <v>0</v>
          </cell>
          <cell r="AS603">
            <v>0</v>
          </cell>
          <cell r="AV603">
            <v>0</v>
          </cell>
          <cell r="AW603">
            <v>0</v>
          </cell>
          <cell r="AX603">
            <v>0</v>
          </cell>
          <cell r="AY603">
            <v>1535</v>
          </cell>
          <cell r="AZ603">
            <v>1096.55</v>
          </cell>
          <cell r="BA603">
            <v>45</v>
          </cell>
          <cell r="BB603">
            <v>267.60231540533402</v>
          </cell>
          <cell r="BC603">
            <v>475.8</v>
          </cell>
          <cell r="BD603">
            <v>0</v>
          </cell>
          <cell r="BE603">
            <v>0</v>
          </cell>
          <cell r="BF603">
            <v>0</v>
          </cell>
          <cell r="BG603">
            <v>0</v>
          </cell>
          <cell r="BH603">
            <v>0</v>
          </cell>
          <cell r="BI603">
            <v>95.16</v>
          </cell>
          <cell r="BK603">
            <v>27.8</v>
          </cell>
          <cell r="BL603">
            <v>0</v>
          </cell>
          <cell r="BM603">
            <v>0</v>
          </cell>
          <cell r="BN603">
            <v>0</v>
          </cell>
          <cell r="BO603">
            <v>0</v>
          </cell>
          <cell r="BP603">
            <v>0</v>
          </cell>
          <cell r="BQ603">
            <v>0</v>
          </cell>
          <cell r="BR603">
            <v>0</v>
          </cell>
          <cell r="BS603">
            <v>0</v>
          </cell>
          <cell r="BT603">
            <v>0</v>
          </cell>
          <cell r="BU603">
            <v>0</v>
          </cell>
          <cell r="BV603">
            <v>0</v>
          </cell>
          <cell r="BW603">
            <v>0</v>
          </cell>
          <cell r="BX603">
            <v>0</v>
          </cell>
          <cell r="BY603">
            <v>0</v>
          </cell>
          <cell r="BZ603">
            <v>0</v>
          </cell>
          <cell r="CA603">
            <v>0</v>
          </cell>
          <cell r="CB603">
            <v>0</v>
          </cell>
          <cell r="CC603">
            <v>0</v>
          </cell>
          <cell r="CD603">
            <v>0</v>
          </cell>
          <cell r="CE603">
            <v>0</v>
          </cell>
          <cell r="CF603">
            <v>0</v>
          </cell>
          <cell r="CG603">
            <v>0</v>
          </cell>
          <cell r="CI603">
            <v>0</v>
          </cell>
          <cell r="CJ603">
            <v>0</v>
          </cell>
          <cell r="CK603">
            <v>0</v>
          </cell>
          <cell r="CL603">
            <v>1.2</v>
          </cell>
          <cell r="CM603">
            <v>0</v>
          </cell>
          <cell r="CN603">
            <v>0</v>
          </cell>
          <cell r="CO603">
            <v>0</v>
          </cell>
          <cell r="CP603">
            <v>0</v>
          </cell>
          <cell r="CQ603">
            <v>0</v>
          </cell>
          <cell r="CR603">
            <v>0</v>
          </cell>
          <cell r="CS603">
            <v>0</v>
          </cell>
          <cell r="CT603">
            <v>0</v>
          </cell>
          <cell r="CU603">
            <v>0</v>
          </cell>
          <cell r="CV603">
            <v>0</v>
          </cell>
          <cell r="CW603">
            <v>0</v>
          </cell>
          <cell r="CX603">
            <v>0</v>
          </cell>
          <cell r="CY603">
            <v>0</v>
          </cell>
          <cell r="CZ603">
            <v>0</v>
          </cell>
          <cell r="DA603">
            <v>0</v>
          </cell>
          <cell r="DB603">
            <v>0</v>
          </cell>
          <cell r="DC603">
            <v>0</v>
          </cell>
          <cell r="DD603">
            <v>0</v>
          </cell>
          <cell r="DE603">
            <v>0</v>
          </cell>
          <cell r="DF603">
            <v>0</v>
          </cell>
          <cell r="DG603">
            <v>0</v>
          </cell>
          <cell r="DH603">
            <v>0</v>
          </cell>
          <cell r="DI603">
            <v>0</v>
          </cell>
          <cell r="DJ603">
            <v>0</v>
          </cell>
          <cell r="DK603">
            <v>0</v>
          </cell>
          <cell r="DL603">
            <v>0</v>
          </cell>
          <cell r="DM603">
            <v>0</v>
          </cell>
          <cell r="DN603">
            <v>0</v>
          </cell>
          <cell r="DO603">
            <v>0</v>
          </cell>
          <cell r="DP603">
            <v>0</v>
          </cell>
          <cell r="DQ603">
            <v>0</v>
          </cell>
          <cell r="DR603">
            <v>0</v>
          </cell>
          <cell r="DS603">
            <v>0</v>
          </cell>
          <cell r="DT603">
            <v>0</v>
          </cell>
          <cell r="DU603">
            <v>0</v>
          </cell>
          <cell r="DV603">
            <v>0</v>
          </cell>
          <cell r="DW603">
            <v>0</v>
          </cell>
          <cell r="DX603">
            <v>9.3788999999999997E-2</v>
          </cell>
          <cell r="DY603">
            <v>15.49</v>
          </cell>
          <cell r="DZ603">
            <v>0</v>
          </cell>
          <cell r="EA603">
            <v>0</v>
          </cell>
          <cell r="EB603">
            <v>0</v>
          </cell>
          <cell r="EC603">
            <v>5.17</v>
          </cell>
          <cell r="ED603">
            <v>0</v>
          </cell>
          <cell r="EE603">
            <v>0</v>
          </cell>
          <cell r="EF603">
            <v>0</v>
          </cell>
          <cell r="EG603">
            <v>0</v>
          </cell>
          <cell r="EH603">
            <v>0</v>
          </cell>
          <cell r="EI603">
            <v>0</v>
          </cell>
          <cell r="EJ603">
            <v>0</v>
          </cell>
        </row>
        <row r="604">
          <cell r="B604">
            <v>0</v>
          </cell>
          <cell r="C604">
            <v>0</v>
          </cell>
          <cell r="D604">
            <v>0</v>
          </cell>
          <cell r="E604">
            <v>0</v>
          </cell>
          <cell r="F604">
            <v>0</v>
          </cell>
          <cell r="G604">
            <v>0</v>
          </cell>
          <cell r="H604">
            <v>0</v>
          </cell>
          <cell r="I604">
            <v>0</v>
          </cell>
          <cell r="J604">
            <v>0</v>
          </cell>
          <cell r="K604">
            <v>0</v>
          </cell>
          <cell r="L604">
            <v>0</v>
          </cell>
          <cell r="M604">
            <v>0</v>
          </cell>
          <cell r="N604">
            <v>0</v>
          </cell>
          <cell r="O604">
            <v>0</v>
          </cell>
          <cell r="P604">
            <v>0</v>
          </cell>
          <cell r="Q604">
            <v>0</v>
          </cell>
          <cell r="R604">
            <v>0</v>
          </cell>
          <cell r="S604">
            <v>0</v>
          </cell>
          <cell r="T604">
            <v>0</v>
          </cell>
          <cell r="U604">
            <v>0</v>
          </cell>
          <cell r="V604">
            <v>0</v>
          </cell>
          <cell r="W604">
            <v>0</v>
          </cell>
          <cell r="X604">
            <v>0</v>
          </cell>
          <cell r="Y604">
            <v>0</v>
          </cell>
          <cell r="Z604">
            <v>0</v>
          </cell>
          <cell r="AA604">
            <v>0</v>
          </cell>
          <cell r="AB604">
            <v>0</v>
          </cell>
          <cell r="AC604">
            <v>0</v>
          </cell>
          <cell r="AD604">
            <v>0</v>
          </cell>
          <cell r="AE604">
            <v>0</v>
          </cell>
          <cell r="AF604">
            <v>0</v>
          </cell>
          <cell r="AN604">
            <v>0</v>
          </cell>
          <cell r="AO604">
            <v>0</v>
          </cell>
          <cell r="AW604">
            <v>0</v>
          </cell>
          <cell r="AX604">
            <v>0</v>
          </cell>
          <cell r="AY604">
            <v>0</v>
          </cell>
          <cell r="AZ604">
            <v>0</v>
          </cell>
          <cell r="BA604">
            <v>0</v>
          </cell>
          <cell r="BB604">
            <v>0</v>
          </cell>
          <cell r="BC604">
            <v>0</v>
          </cell>
          <cell r="BD604">
            <v>0</v>
          </cell>
          <cell r="BE604">
            <v>0</v>
          </cell>
          <cell r="BF604">
            <v>0</v>
          </cell>
          <cell r="BG604">
            <v>0</v>
          </cell>
          <cell r="BH604">
            <v>0</v>
          </cell>
          <cell r="BI604">
            <v>0</v>
          </cell>
          <cell r="BK604">
            <v>0</v>
          </cell>
          <cell r="BL604">
            <v>0</v>
          </cell>
          <cell r="BM604">
            <v>0</v>
          </cell>
          <cell r="BN604">
            <v>0</v>
          </cell>
          <cell r="BO604">
            <v>0</v>
          </cell>
          <cell r="BP604">
            <v>0</v>
          </cell>
          <cell r="BQ604">
            <v>0</v>
          </cell>
          <cell r="BR604">
            <v>0</v>
          </cell>
          <cell r="BS604">
            <v>0</v>
          </cell>
          <cell r="BT604">
            <v>0</v>
          </cell>
          <cell r="BU604">
            <v>0</v>
          </cell>
          <cell r="BV604">
            <v>0</v>
          </cell>
          <cell r="BW604">
            <v>0</v>
          </cell>
          <cell r="BX604">
            <v>-753</v>
          </cell>
          <cell r="BY604">
            <v>0</v>
          </cell>
          <cell r="BZ604">
            <v>0</v>
          </cell>
          <cell r="CA604">
            <v>0</v>
          </cell>
          <cell r="CB604">
            <v>0</v>
          </cell>
          <cell r="CC604">
            <v>0</v>
          </cell>
          <cell r="CD604">
            <v>0</v>
          </cell>
          <cell r="CE604">
            <v>0</v>
          </cell>
          <cell r="CF604">
            <v>0</v>
          </cell>
          <cell r="CG604">
            <v>0</v>
          </cell>
          <cell r="CH604">
            <v>0</v>
          </cell>
          <cell r="CI604">
            <v>0</v>
          </cell>
          <cell r="CJ604">
            <v>0</v>
          </cell>
          <cell r="CK604">
            <v>0</v>
          </cell>
          <cell r="CL604">
            <v>0</v>
          </cell>
          <cell r="CM604">
            <v>-12.3</v>
          </cell>
          <cell r="CN604">
            <v>0</v>
          </cell>
          <cell r="CO604">
            <v>0</v>
          </cell>
          <cell r="CP604">
            <v>0</v>
          </cell>
          <cell r="CQ604">
            <v>0</v>
          </cell>
          <cell r="CR604">
            <v>0</v>
          </cell>
          <cell r="CS604">
            <v>0</v>
          </cell>
          <cell r="CT604">
            <v>0</v>
          </cell>
          <cell r="CU604">
            <v>0</v>
          </cell>
          <cell r="CV604">
            <v>0</v>
          </cell>
          <cell r="CW604">
            <v>0</v>
          </cell>
          <cell r="CX604">
            <v>0</v>
          </cell>
          <cell r="CY604">
            <v>0</v>
          </cell>
          <cell r="CZ604">
            <v>0</v>
          </cell>
          <cell r="DA604">
            <v>0</v>
          </cell>
          <cell r="DB604">
            <v>0</v>
          </cell>
          <cell r="DC604">
            <v>0</v>
          </cell>
          <cell r="DD604">
            <v>0</v>
          </cell>
          <cell r="DE604">
            <v>0</v>
          </cell>
          <cell r="DF604">
            <v>0</v>
          </cell>
          <cell r="DG604">
            <v>0</v>
          </cell>
          <cell r="DH604">
            <v>0</v>
          </cell>
          <cell r="DI604">
            <v>0</v>
          </cell>
          <cell r="DJ604">
            <v>0</v>
          </cell>
          <cell r="DK604">
            <v>0</v>
          </cell>
          <cell r="DL604">
            <v>0</v>
          </cell>
          <cell r="DM604">
            <v>0</v>
          </cell>
          <cell r="DN604">
            <v>0</v>
          </cell>
          <cell r="DO604">
            <v>0</v>
          </cell>
          <cell r="DP604">
            <v>0</v>
          </cell>
          <cell r="DQ604">
            <v>0</v>
          </cell>
          <cell r="DR604">
            <v>0</v>
          </cell>
          <cell r="DS604">
            <v>0</v>
          </cell>
          <cell r="DT604">
            <v>0</v>
          </cell>
          <cell r="DU604">
            <v>0</v>
          </cell>
          <cell r="DV604">
            <v>0</v>
          </cell>
          <cell r="DW604">
            <v>0</v>
          </cell>
          <cell r="DX604">
            <v>0</v>
          </cell>
          <cell r="DY604">
            <v>0</v>
          </cell>
          <cell r="DZ604">
            <v>0</v>
          </cell>
          <cell r="EA604">
            <v>0</v>
          </cell>
          <cell r="EB604">
            <v>0</v>
          </cell>
          <cell r="EC604">
            <v>0</v>
          </cell>
          <cell r="ED604">
            <v>0</v>
          </cell>
          <cell r="EE604">
            <v>0</v>
          </cell>
          <cell r="EF604">
            <v>0</v>
          </cell>
          <cell r="EG604">
            <v>0</v>
          </cell>
          <cell r="EH604">
            <v>0</v>
          </cell>
          <cell r="EI604">
            <v>0</v>
          </cell>
          <cell r="EJ604">
            <v>0</v>
          </cell>
        </row>
        <row r="605">
          <cell r="B605">
            <v>0</v>
          </cell>
          <cell r="C605">
            <v>0</v>
          </cell>
          <cell r="D605">
            <v>0</v>
          </cell>
          <cell r="E605">
            <v>0</v>
          </cell>
          <cell r="F605">
            <v>0</v>
          </cell>
          <cell r="G605">
            <v>0</v>
          </cell>
          <cell r="H605">
            <v>0</v>
          </cell>
          <cell r="I605">
            <v>3</v>
          </cell>
          <cell r="J605">
            <v>0</v>
          </cell>
          <cell r="K605">
            <v>0</v>
          </cell>
          <cell r="L605">
            <v>45.5</v>
          </cell>
          <cell r="M605">
            <v>0</v>
          </cell>
          <cell r="N605">
            <v>0</v>
          </cell>
          <cell r="O605">
            <v>0</v>
          </cell>
          <cell r="P605">
            <v>0</v>
          </cell>
          <cell r="Q605">
            <v>0</v>
          </cell>
          <cell r="R605">
            <v>0</v>
          </cell>
          <cell r="S605">
            <v>95.2</v>
          </cell>
          <cell r="T605">
            <v>0</v>
          </cell>
          <cell r="U605">
            <v>0</v>
          </cell>
          <cell r="V605">
            <v>0</v>
          </cell>
          <cell r="W605">
            <v>0</v>
          </cell>
          <cell r="Y605">
            <v>0</v>
          </cell>
          <cell r="Z605">
            <v>0</v>
          </cell>
          <cell r="AA605">
            <v>373</v>
          </cell>
          <cell r="AB605">
            <v>0</v>
          </cell>
          <cell r="AC605">
            <v>0</v>
          </cell>
          <cell r="AD605">
            <v>0</v>
          </cell>
          <cell r="AE605">
            <v>0</v>
          </cell>
          <cell r="AF605">
            <v>0</v>
          </cell>
          <cell r="AN605">
            <v>0</v>
          </cell>
          <cell r="AO605">
            <v>0</v>
          </cell>
          <cell r="AS605">
            <v>0</v>
          </cell>
          <cell r="AV605">
            <v>0</v>
          </cell>
          <cell r="AW605">
            <v>0</v>
          </cell>
          <cell r="AX605">
            <v>0</v>
          </cell>
          <cell r="AY605">
            <v>0</v>
          </cell>
          <cell r="AZ605">
            <v>0</v>
          </cell>
          <cell r="BA605">
            <v>0</v>
          </cell>
          <cell r="BB605">
            <v>190.47746271625499</v>
          </cell>
          <cell r="BC605">
            <v>84.1</v>
          </cell>
          <cell r="BD605">
            <v>0</v>
          </cell>
          <cell r="BE605">
            <v>0</v>
          </cell>
          <cell r="BF605">
            <v>0</v>
          </cell>
          <cell r="BG605">
            <v>0</v>
          </cell>
          <cell r="BH605">
            <v>0</v>
          </cell>
          <cell r="BI605">
            <v>0</v>
          </cell>
          <cell r="BK605">
            <v>0</v>
          </cell>
          <cell r="BL605">
            <v>0</v>
          </cell>
          <cell r="BM605">
            <v>0</v>
          </cell>
          <cell r="BN605">
            <v>0</v>
          </cell>
          <cell r="BO605">
            <v>0</v>
          </cell>
          <cell r="BP605">
            <v>0</v>
          </cell>
          <cell r="BQ605">
            <v>0</v>
          </cell>
          <cell r="BR605">
            <v>0</v>
          </cell>
          <cell r="BS605">
            <v>0</v>
          </cell>
          <cell r="BT605">
            <v>55.4</v>
          </cell>
          <cell r="BU605">
            <v>0</v>
          </cell>
          <cell r="BV605">
            <v>0</v>
          </cell>
          <cell r="BW605">
            <v>0</v>
          </cell>
          <cell r="BX605">
            <v>0</v>
          </cell>
          <cell r="BY605">
            <v>0</v>
          </cell>
          <cell r="BZ605">
            <v>0</v>
          </cell>
          <cell r="CA605">
            <v>0</v>
          </cell>
          <cell r="CB605">
            <v>0</v>
          </cell>
          <cell r="CC605">
            <v>0</v>
          </cell>
          <cell r="CD605">
            <v>0</v>
          </cell>
          <cell r="CE605">
            <v>0</v>
          </cell>
          <cell r="CF605">
            <v>0</v>
          </cell>
          <cell r="CG605">
            <v>529.29999999999995</v>
          </cell>
          <cell r="CH605">
            <v>0</v>
          </cell>
          <cell r="CI605">
            <v>0</v>
          </cell>
          <cell r="CJ605">
            <v>0</v>
          </cell>
          <cell r="CK605">
            <v>0</v>
          </cell>
          <cell r="CL605">
            <v>0</v>
          </cell>
          <cell r="CM605">
            <v>0</v>
          </cell>
          <cell r="CN605">
            <v>0</v>
          </cell>
          <cell r="CO605">
            <v>0</v>
          </cell>
          <cell r="CP605">
            <v>0</v>
          </cell>
          <cell r="CQ605">
            <v>0</v>
          </cell>
          <cell r="CR605">
            <v>0</v>
          </cell>
          <cell r="CS605">
            <v>0</v>
          </cell>
          <cell r="CT605">
            <v>0</v>
          </cell>
          <cell r="CU605">
            <v>0</v>
          </cell>
          <cell r="CV605">
            <v>0</v>
          </cell>
          <cell r="CW605">
            <v>0</v>
          </cell>
          <cell r="CX605">
            <v>0</v>
          </cell>
          <cell r="CY605">
            <v>0</v>
          </cell>
          <cell r="CZ605">
            <v>0</v>
          </cell>
          <cell r="DA605">
            <v>0</v>
          </cell>
          <cell r="DB605">
            <v>0</v>
          </cell>
          <cell r="DC605">
            <v>0</v>
          </cell>
          <cell r="DD605">
            <v>0</v>
          </cell>
          <cell r="DE605">
            <v>0</v>
          </cell>
          <cell r="DF605">
            <v>0</v>
          </cell>
          <cell r="DG605">
            <v>0</v>
          </cell>
          <cell r="DH605">
            <v>0</v>
          </cell>
          <cell r="DI605">
            <v>0</v>
          </cell>
          <cell r="DJ605">
            <v>0</v>
          </cell>
          <cell r="DK605">
            <v>0</v>
          </cell>
          <cell r="DL605">
            <v>0</v>
          </cell>
          <cell r="DM605">
            <v>0</v>
          </cell>
          <cell r="DN605">
            <v>0</v>
          </cell>
          <cell r="DO605">
            <v>0</v>
          </cell>
          <cell r="DP605">
            <v>0</v>
          </cell>
          <cell r="DQ605">
            <v>0</v>
          </cell>
          <cell r="DR605">
            <v>0</v>
          </cell>
          <cell r="DS605">
            <v>0</v>
          </cell>
          <cell r="DT605">
            <v>0</v>
          </cell>
          <cell r="DU605">
            <v>0</v>
          </cell>
          <cell r="DV605">
            <v>0</v>
          </cell>
          <cell r="DW605">
            <v>0</v>
          </cell>
          <cell r="DX605">
            <v>0</v>
          </cell>
          <cell r="DY605">
            <v>0</v>
          </cell>
          <cell r="DZ605">
            <v>0</v>
          </cell>
          <cell r="EA605">
            <v>0</v>
          </cell>
          <cell r="EB605">
            <v>0</v>
          </cell>
          <cell r="EC605">
            <v>0</v>
          </cell>
          <cell r="ED605">
            <v>0</v>
          </cell>
          <cell r="EE605">
            <v>0</v>
          </cell>
          <cell r="EF605">
            <v>0</v>
          </cell>
          <cell r="EG605">
            <v>0</v>
          </cell>
          <cell r="EH605">
            <v>0</v>
          </cell>
          <cell r="EI605">
            <v>0</v>
          </cell>
          <cell r="EJ605">
            <v>0</v>
          </cell>
        </row>
        <row r="606">
          <cell r="B606">
            <v>0</v>
          </cell>
          <cell r="C606">
            <v>0</v>
          </cell>
          <cell r="D606">
            <v>0</v>
          </cell>
          <cell r="E606">
            <v>0</v>
          </cell>
          <cell r="F606">
            <v>0</v>
          </cell>
          <cell r="G606">
            <v>0</v>
          </cell>
          <cell r="H606">
            <v>0</v>
          </cell>
          <cell r="I606">
            <v>174.4</v>
          </cell>
          <cell r="J606">
            <v>231</v>
          </cell>
          <cell r="K606">
            <v>7.3</v>
          </cell>
          <cell r="L606">
            <v>45.5</v>
          </cell>
          <cell r="M606">
            <v>0</v>
          </cell>
          <cell r="N606">
            <v>0</v>
          </cell>
          <cell r="O606">
            <v>0</v>
          </cell>
          <cell r="P606">
            <v>0</v>
          </cell>
          <cell r="Q606">
            <v>0</v>
          </cell>
          <cell r="R606">
            <v>0</v>
          </cell>
          <cell r="S606">
            <v>95.2</v>
          </cell>
          <cell r="T606">
            <v>0</v>
          </cell>
          <cell r="U606">
            <v>0</v>
          </cell>
          <cell r="V606">
            <v>0</v>
          </cell>
          <cell r="W606">
            <v>25</v>
          </cell>
          <cell r="X606">
            <v>0</v>
          </cell>
          <cell r="Y606">
            <v>0</v>
          </cell>
          <cell r="Z606">
            <v>0</v>
          </cell>
          <cell r="AA606">
            <v>374.9</v>
          </cell>
          <cell r="AB606">
            <v>0</v>
          </cell>
          <cell r="AC606">
            <v>0</v>
          </cell>
          <cell r="AD606">
            <v>0</v>
          </cell>
          <cell r="AE606">
            <v>301.39999999999998</v>
          </cell>
          <cell r="AF606">
            <v>112.9</v>
          </cell>
          <cell r="AG606">
            <v>0</v>
          </cell>
          <cell r="AH606">
            <v>0</v>
          </cell>
          <cell r="AI606">
            <v>0</v>
          </cell>
          <cell r="AJ606">
            <v>0</v>
          </cell>
          <cell r="AK606">
            <v>0</v>
          </cell>
          <cell r="AL606">
            <v>0</v>
          </cell>
          <cell r="AN606">
            <v>0</v>
          </cell>
          <cell r="AO606">
            <v>0</v>
          </cell>
          <cell r="AP606">
            <v>0</v>
          </cell>
          <cell r="AQ606">
            <v>0</v>
          </cell>
          <cell r="AR606">
            <v>0</v>
          </cell>
          <cell r="AS606">
            <v>0</v>
          </cell>
          <cell r="AT606">
            <v>32.880000000000003</v>
          </cell>
          <cell r="AU606">
            <v>0</v>
          </cell>
          <cell r="AV606">
            <v>0</v>
          </cell>
          <cell r="AW606">
            <v>0</v>
          </cell>
          <cell r="AX606">
            <v>0</v>
          </cell>
          <cell r="AY606">
            <v>1535</v>
          </cell>
          <cell r="AZ606">
            <v>1096.55</v>
          </cell>
          <cell r="BA606">
            <v>96</v>
          </cell>
          <cell r="BB606">
            <v>458.07977812158998</v>
          </cell>
          <cell r="BC606">
            <v>559.9</v>
          </cell>
          <cell r="BD606">
            <v>0</v>
          </cell>
          <cell r="BE606">
            <v>0</v>
          </cell>
          <cell r="BF606">
            <v>0</v>
          </cell>
          <cell r="BG606">
            <v>0</v>
          </cell>
          <cell r="BH606">
            <v>0</v>
          </cell>
          <cell r="BI606">
            <v>157.57</v>
          </cell>
          <cell r="BK606">
            <v>27.8</v>
          </cell>
          <cell r="BL606">
            <v>0.8</v>
          </cell>
          <cell r="BM606">
            <v>0</v>
          </cell>
          <cell r="BN606">
            <v>0</v>
          </cell>
          <cell r="BO606">
            <v>0</v>
          </cell>
          <cell r="BP606">
            <v>0</v>
          </cell>
          <cell r="BQ606">
            <v>0</v>
          </cell>
          <cell r="BR606">
            <v>299.48</v>
          </cell>
          <cell r="BS606">
            <v>0</v>
          </cell>
          <cell r="BT606">
            <v>2575</v>
          </cell>
          <cell r="BU606">
            <v>0</v>
          </cell>
          <cell r="BV606">
            <v>0</v>
          </cell>
          <cell r="BW606">
            <v>-1296.3900000000001</v>
          </cell>
          <cell r="BX606">
            <v>-274.85000000000002</v>
          </cell>
          <cell r="BY606">
            <v>0</v>
          </cell>
          <cell r="BZ606">
            <v>0</v>
          </cell>
          <cell r="CA606">
            <v>0</v>
          </cell>
          <cell r="CB606">
            <v>2</v>
          </cell>
          <cell r="CC606">
            <v>0</v>
          </cell>
          <cell r="CD606">
            <v>35</v>
          </cell>
          <cell r="CE606">
            <v>0</v>
          </cell>
          <cell r="CF606">
            <v>0</v>
          </cell>
          <cell r="CG606">
            <v>529.29999999999995</v>
          </cell>
          <cell r="CH606">
            <v>0</v>
          </cell>
          <cell r="CI606">
            <v>0</v>
          </cell>
          <cell r="CJ606">
            <v>0</v>
          </cell>
          <cell r="CK606">
            <v>12.7</v>
          </cell>
          <cell r="CL606">
            <v>-24.3</v>
          </cell>
          <cell r="CM606">
            <v>-12.3</v>
          </cell>
          <cell r="CN606">
            <v>0</v>
          </cell>
          <cell r="CO606">
            <v>0.5</v>
          </cell>
          <cell r="CP606">
            <v>26.7</v>
          </cell>
          <cell r="CQ606">
            <v>0</v>
          </cell>
          <cell r="CR606">
            <v>0</v>
          </cell>
          <cell r="CS606">
            <v>0</v>
          </cell>
          <cell r="CT606">
            <v>0</v>
          </cell>
          <cell r="CU606">
            <v>0</v>
          </cell>
          <cell r="CV606">
            <v>191</v>
          </cell>
          <cell r="CW606">
            <v>0</v>
          </cell>
          <cell r="CX606">
            <v>0</v>
          </cell>
          <cell r="CY606">
            <v>0</v>
          </cell>
          <cell r="CZ606">
            <v>300.36400000000003</v>
          </cell>
          <cell r="DA606">
            <v>0</v>
          </cell>
          <cell r="DB606">
            <v>0</v>
          </cell>
          <cell r="DC606">
            <v>0</v>
          </cell>
          <cell r="DD606">
            <v>0</v>
          </cell>
          <cell r="DE606">
            <v>0</v>
          </cell>
          <cell r="DF606">
            <v>0</v>
          </cell>
          <cell r="DG606">
            <v>0</v>
          </cell>
          <cell r="DH606">
            <v>0</v>
          </cell>
          <cell r="DI606">
            <v>0</v>
          </cell>
          <cell r="DJ606">
            <v>0</v>
          </cell>
          <cell r="DK606">
            <v>38.149000000000001</v>
          </cell>
          <cell r="DL606">
            <v>0</v>
          </cell>
          <cell r="DM606">
            <v>0</v>
          </cell>
          <cell r="DN606">
            <v>0</v>
          </cell>
          <cell r="DO606">
            <v>0</v>
          </cell>
          <cell r="DP606">
            <v>0</v>
          </cell>
          <cell r="DQ606">
            <v>0</v>
          </cell>
          <cell r="DR606">
            <v>0</v>
          </cell>
          <cell r="DS606">
            <v>0</v>
          </cell>
          <cell r="DT606">
            <v>0</v>
          </cell>
          <cell r="DU606">
            <v>0</v>
          </cell>
          <cell r="DV606">
            <v>0</v>
          </cell>
          <cell r="DW606">
            <v>0</v>
          </cell>
          <cell r="DX606">
            <v>2.993789</v>
          </cell>
          <cell r="DY606">
            <v>22.49</v>
          </cell>
          <cell r="DZ606">
            <v>0</v>
          </cell>
          <cell r="EA606">
            <v>221</v>
          </cell>
          <cell r="EB606">
            <v>2.4</v>
          </cell>
          <cell r="EC606">
            <v>8.1999999999999993</v>
          </cell>
          <cell r="ED606">
            <v>126.67205038048</v>
          </cell>
          <cell r="EE606">
            <v>8</v>
          </cell>
          <cell r="EF606">
            <v>306</v>
          </cell>
          <cell r="EG606">
            <v>0</v>
          </cell>
          <cell r="EH606">
            <v>53.2</v>
          </cell>
          <cell r="EI606">
            <v>0</v>
          </cell>
          <cell r="EJ606">
            <v>0</v>
          </cell>
        </row>
        <row r="607">
          <cell r="B607">
            <v>0</v>
          </cell>
          <cell r="C607">
            <v>0</v>
          </cell>
          <cell r="D607">
            <v>0</v>
          </cell>
          <cell r="E607">
            <v>0</v>
          </cell>
          <cell r="F607">
            <v>0</v>
          </cell>
          <cell r="G607">
            <v>0</v>
          </cell>
          <cell r="H607">
            <v>0</v>
          </cell>
          <cell r="I607">
            <v>4</v>
          </cell>
          <cell r="J607">
            <v>231</v>
          </cell>
          <cell r="K607">
            <v>0</v>
          </cell>
          <cell r="L607">
            <v>0</v>
          </cell>
          <cell r="M607">
            <v>0</v>
          </cell>
          <cell r="N607">
            <v>0</v>
          </cell>
          <cell r="O607">
            <v>0</v>
          </cell>
          <cell r="P607">
            <v>0</v>
          </cell>
          <cell r="Q607">
            <v>0</v>
          </cell>
          <cell r="R607">
            <v>0</v>
          </cell>
          <cell r="S607">
            <v>0</v>
          </cell>
          <cell r="T607">
            <v>0</v>
          </cell>
          <cell r="U607">
            <v>0</v>
          </cell>
          <cell r="V607">
            <v>0</v>
          </cell>
          <cell r="W607">
            <v>25</v>
          </cell>
          <cell r="X607">
            <v>0</v>
          </cell>
          <cell r="Y607">
            <v>0</v>
          </cell>
          <cell r="Z607">
            <v>0</v>
          </cell>
          <cell r="AA607">
            <v>0</v>
          </cell>
          <cell r="AB607">
            <v>0</v>
          </cell>
          <cell r="AC607">
            <v>0</v>
          </cell>
          <cell r="AD607">
            <v>0</v>
          </cell>
          <cell r="AE607">
            <v>301.39999999999998</v>
          </cell>
          <cell r="AF607">
            <v>0</v>
          </cell>
          <cell r="AN607">
            <v>0</v>
          </cell>
          <cell r="AO607">
            <v>0</v>
          </cell>
          <cell r="AS607">
            <v>8.6999999999999993</v>
          </cell>
          <cell r="AT607">
            <v>29.93</v>
          </cell>
          <cell r="AV607">
            <v>0</v>
          </cell>
          <cell r="AW607">
            <v>0</v>
          </cell>
          <cell r="AX607">
            <v>0</v>
          </cell>
          <cell r="AY607">
            <v>0</v>
          </cell>
          <cell r="AZ607">
            <v>0</v>
          </cell>
          <cell r="BA607">
            <v>223</v>
          </cell>
          <cell r="BB607">
            <v>0</v>
          </cell>
          <cell r="BC607">
            <v>0</v>
          </cell>
          <cell r="BD607">
            <v>0</v>
          </cell>
          <cell r="BE607">
            <v>0</v>
          </cell>
          <cell r="BF607">
            <v>0</v>
          </cell>
          <cell r="BG607">
            <v>0</v>
          </cell>
          <cell r="BH607">
            <v>0</v>
          </cell>
          <cell r="BI607">
            <v>61.01</v>
          </cell>
          <cell r="BK607">
            <v>0</v>
          </cell>
          <cell r="BL607">
            <v>0.8</v>
          </cell>
          <cell r="BM607">
            <v>0</v>
          </cell>
          <cell r="BN607">
            <v>0</v>
          </cell>
          <cell r="BO607">
            <v>0</v>
          </cell>
          <cell r="BP607">
            <v>0</v>
          </cell>
          <cell r="BQ607">
            <v>0</v>
          </cell>
          <cell r="BR607">
            <v>222.83</v>
          </cell>
          <cell r="BS607">
            <v>0.1</v>
          </cell>
          <cell r="BT607">
            <v>2610.5</v>
          </cell>
          <cell r="BU607">
            <v>0</v>
          </cell>
          <cell r="BV607">
            <v>0</v>
          </cell>
          <cell r="BW607">
            <v>-1297.6500000000001</v>
          </cell>
          <cell r="BX607">
            <v>732.52</v>
          </cell>
          <cell r="BY607">
            <v>0</v>
          </cell>
          <cell r="BZ607">
            <v>0</v>
          </cell>
          <cell r="CA607">
            <v>0</v>
          </cell>
          <cell r="CB607">
            <v>2</v>
          </cell>
          <cell r="CC607">
            <v>0</v>
          </cell>
          <cell r="CD607">
            <v>35</v>
          </cell>
          <cell r="CE607">
            <v>0</v>
          </cell>
          <cell r="CF607">
            <v>0</v>
          </cell>
          <cell r="CG607">
            <v>0</v>
          </cell>
          <cell r="CI607">
            <v>0</v>
          </cell>
          <cell r="CJ607">
            <v>0</v>
          </cell>
          <cell r="CK607">
            <v>5.0999999999999996</v>
          </cell>
          <cell r="CL607">
            <v>-25.5</v>
          </cell>
          <cell r="CM607">
            <v>0</v>
          </cell>
          <cell r="CN607">
            <v>0</v>
          </cell>
          <cell r="CO607">
            <v>0.5</v>
          </cell>
          <cell r="CP607">
            <v>26.7</v>
          </cell>
          <cell r="CQ607">
            <v>0</v>
          </cell>
          <cell r="CR607">
            <v>0</v>
          </cell>
          <cell r="CS607">
            <v>0</v>
          </cell>
          <cell r="CT607">
            <v>0</v>
          </cell>
          <cell r="CU607">
            <v>0</v>
          </cell>
          <cell r="CV607">
            <v>348</v>
          </cell>
          <cell r="CW607">
            <v>0</v>
          </cell>
          <cell r="CX607">
            <v>0</v>
          </cell>
          <cell r="CY607">
            <v>0</v>
          </cell>
          <cell r="CZ607">
            <v>833.32299999999998</v>
          </cell>
          <cell r="DA607">
            <v>0</v>
          </cell>
          <cell r="DB607">
            <v>0</v>
          </cell>
          <cell r="DC607">
            <v>0</v>
          </cell>
          <cell r="DD607">
            <v>0</v>
          </cell>
          <cell r="DE607">
            <v>0</v>
          </cell>
          <cell r="DF607">
            <v>0</v>
          </cell>
          <cell r="DG607">
            <v>0</v>
          </cell>
          <cell r="DH607">
            <v>2.1469999999999998</v>
          </cell>
          <cell r="DI607">
            <v>0</v>
          </cell>
          <cell r="DJ607">
            <v>0</v>
          </cell>
          <cell r="DK607">
            <v>31.616</v>
          </cell>
          <cell r="DL607">
            <v>23.667000000000002</v>
          </cell>
          <cell r="DM607">
            <v>0</v>
          </cell>
          <cell r="DN607">
            <v>0</v>
          </cell>
          <cell r="DO607">
            <v>0</v>
          </cell>
          <cell r="DP607">
            <v>0</v>
          </cell>
          <cell r="DQ607">
            <v>0</v>
          </cell>
          <cell r="DR607">
            <v>0</v>
          </cell>
          <cell r="DS607">
            <v>0</v>
          </cell>
          <cell r="DT607">
            <v>0</v>
          </cell>
          <cell r="DU607">
            <v>0</v>
          </cell>
          <cell r="DV607">
            <v>0</v>
          </cell>
          <cell r="DW607">
            <v>0</v>
          </cell>
          <cell r="DX607">
            <v>1.6462019999999999</v>
          </cell>
          <cell r="DY607">
            <v>2.2799999999999998</v>
          </cell>
          <cell r="DZ607">
            <v>0</v>
          </cell>
          <cell r="EA607">
            <v>221</v>
          </cell>
          <cell r="EB607">
            <v>2.4</v>
          </cell>
          <cell r="EC607">
            <v>3.03</v>
          </cell>
          <cell r="ED607">
            <v>126.67205038048</v>
          </cell>
          <cell r="EE607">
            <v>13.9</v>
          </cell>
          <cell r="EF607">
            <v>271</v>
          </cell>
          <cell r="EG607">
            <v>0</v>
          </cell>
          <cell r="EH607">
            <v>76.0889493701997</v>
          </cell>
          <cell r="EI607">
            <v>0</v>
          </cell>
          <cell r="EJ607">
            <v>0</v>
          </cell>
        </row>
        <row r="608">
          <cell r="B608">
            <v>0</v>
          </cell>
          <cell r="C608">
            <v>0</v>
          </cell>
          <cell r="D608">
            <v>0</v>
          </cell>
          <cell r="E608">
            <v>0</v>
          </cell>
          <cell r="F608">
            <v>0</v>
          </cell>
          <cell r="G608">
            <v>0</v>
          </cell>
          <cell r="H608">
            <v>0</v>
          </cell>
          <cell r="I608">
            <v>267.39999999999998</v>
          </cell>
          <cell r="J608">
            <v>0</v>
          </cell>
          <cell r="K608">
            <v>0</v>
          </cell>
          <cell r="L608">
            <v>0</v>
          </cell>
          <cell r="M608">
            <v>0</v>
          </cell>
          <cell r="N608">
            <v>0</v>
          </cell>
          <cell r="O608">
            <v>0</v>
          </cell>
          <cell r="P608">
            <v>0</v>
          </cell>
          <cell r="Q608">
            <v>0</v>
          </cell>
          <cell r="R608">
            <v>0</v>
          </cell>
          <cell r="S608">
            <v>0</v>
          </cell>
          <cell r="T608">
            <v>0</v>
          </cell>
          <cell r="U608">
            <v>0</v>
          </cell>
          <cell r="V608">
            <v>0</v>
          </cell>
          <cell r="W608">
            <v>0</v>
          </cell>
          <cell r="X608">
            <v>0</v>
          </cell>
          <cell r="Y608">
            <v>0</v>
          </cell>
          <cell r="Z608">
            <v>0</v>
          </cell>
          <cell r="AA608">
            <v>6.5</v>
          </cell>
          <cell r="AB608">
            <v>0</v>
          </cell>
          <cell r="AC608">
            <v>0</v>
          </cell>
          <cell r="AD608">
            <v>0</v>
          </cell>
          <cell r="AE608">
            <v>0</v>
          </cell>
          <cell r="AF608">
            <v>112.9</v>
          </cell>
          <cell r="AN608">
            <v>0</v>
          </cell>
          <cell r="AO608">
            <v>0</v>
          </cell>
          <cell r="AS608">
            <v>0</v>
          </cell>
          <cell r="AV608">
            <v>0</v>
          </cell>
          <cell r="AW608">
            <v>0</v>
          </cell>
          <cell r="AX608">
            <v>0</v>
          </cell>
          <cell r="AY608">
            <v>1535</v>
          </cell>
          <cell r="AZ608">
            <v>1360.95</v>
          </cell>
          <cell r="BA608">
            <v>66</v>
          </cell>
          <cell r="BB608">
            <v>224.146131061635</v>
          </cell>
          <cell r="BC608">
            <v>438.1</v>
          </cell>
          <cell r="BD608">
            <v>0</v>
          </cell>
          <cell r="BE608">
            <v>0</v>
          </cell>
          <cell r="BF608">
            <v>0</v>
          </cell>
          <cell r="BG608">
            <v>0</v>
          </cell>
          <cell r="BH608">
            <v>0</v>
          </cell>
          <cell r="BI608">
            <v>91.63</v>
          </cell>
          <cell r="BK608">
            <v>27.75</v>
          </cell>
          <cell r="BL608">
            <v>0</v>
          </cell>
          <cell r="BM608">
            <v>0</v>
          </cell>
          <cell r="BN608">
            <v>0</v>
          </cell>
          <cell r="BO608">
            <v>0</v>
          </cell>
          <cell r="BP608">
            <v>0</v>
          </cell>
          <cell r="BQ608">
            <v>0</v>
          </cell>
          <cell r="BR608">
            <v>0</v>
          </cell>
          <cell r="BS608">
            <v>0.25</v>
          </cell>
          <cell r="BT608">
            <v>0</v>
          </cell>
          <cell r="BU608">
            <v>0</v>
          </cell>
          <cell r="BV608">
            <v>0</v>
          </cell>
          <cell r="BW608">
            <v>0</v>
          </cell>
          <cell r="BX608">
            <v>0</v>
          </cell>
          <cell r="BY608">
            <v>0</v>
          </cell>
          <cell r="BZ608">
            <v>0</v>
          </cell>
          <cell r="CA608">
            <v>0</v>
          </cell>
          <cell r="CB608">
            <v>0</v>
          </cell>
          <cell r="CC608">
            <v>0</v>
          </cell>
          <cell r="CD608">
            <v>0</v>
          </cell>
          <cell r="CE608">
            <v>0</v>
          </cell>
          <cell r="CF608">
            <v>0</v>
          </cell>
          <cell r="CG608">
            <v>0</v>
          </cell>
          <cell r="CI608">
            <v>0</v>
          </cell>
          <cell r="CJ608">
            <v>0</v>
          </cell>
          <cell r="CK608">
            <v>0</v>
          </cell>
          <cell r="CL608">
            <v>1.2</v>
          </cell>
          <cell r="CM608">
            <v>0</v>
          </cell>
          <cell r="CN608">
            <v>0</v>
          </cell>
          <cell r="CO608">
            <v>0</v>
          </cell>
          <cell r="CP608">
            <v>0</v>
          </cell>
          <cell r="CQ608">
            <v>0</v>
          </cell>
          <cell r="CR608">
            <v>0</v>
          </cell>
          <cell r="CS608">
            <v>0</v>
          </cell>
          <cell r="CT608">
            <v>0</v>
          </cell>
          <cell r="CU608">
            <v>0</v>
          </cell>
          <cell r="CV608">
            <v>0</v>
          </cell>
          <cell r="CW608">
            <v>0</v>
          </cell>
          <cell r="CX608">
            <v>0</v>
          </cell>
          <cell r="CY608">
            <v>0</v>
          </cell>
          <cell r="CZ608">
            <v>0</v>
          </cell>
          <cell r="DA608">
            <v>0</v>
          </cell>
          <cell r="DB608">
            <v>0</v>
          </cell>
          <cell r="DC608">
            <v>0</v>
          </cell>
          <cell r="DD608">
            <v>0</v>
          </cell>
          <cell r="DE608">
            <v>0</v>
          </cell>
          <cell r="DF608">
            <v>0</v>
          </cell>
          <cell r="DG608">
            <v>0</v>
          </cell>
          <cell r="DH608">
            <v>0</v>
          </cell>
          <cell r="DI608">
            <v>0</v>
          </cell>
          <cell r="DJ608">
            <v>0</v>
          </cell>
          <cell r="DK608">
            <v>0</v>
          </cell>
          <cell r="DL608">
            <v>0</v>
          </cell>
          <cell r="DM608">
            <v>0</v>
          </cell>
          <cell r="DN608">
            <v>0</v>
          </cell>
          <cell r="DO608">
            <v>0</v>
          </cell>
          <cell r="DP608">
            <v>0</v>
          </cell>
          <cell r="DQ608">
            <v>0</v>
          </cell>
          <cell r="DR608">
            <v>0</v>
          </cell>
          <cell r="DS608">
            <v>0</v>
          </cell>
          <cell r="DT608">
            <v>0</v>
          </cell>
          <cell r="DU608">
            <v>0</v>
          </cell>
          <cell r="DV608">
            <v>0</v>
          </cell>
          <cell r="DW608">
            <v>0</v>
          </cell>
          <cell r="DX608">
            <v>6.0248330770747802E-2</v>
          </cell>
          <cell r="DY608">
            <v>9.1199999999999992</v>
          </cell>
          <cell r="DZ608">
            <v>0</v>
          </cell>
          <cell r="EA608">
            <v>0</v>
          </cell>
          <cell r="EB608">
            <v>0</v>
          </cell>
          <cell r="EC608">
            <v>5.17</v>
          </cell>
          <cell r="ED608">
            <v>0</v>
          </cell>
          <cell r="EE608">
            <v>0</v>
          </cell>
          <cell r="EF608">
            <v>0</v>
          </cell>
          <cell r="EG608">
            <v>0</v>
          </cell>
          <cell r="EH608">
            <v>0</v>
          </cell>
          <cell r="EI608">
            <v>0</v>
          </cell>
          <cell r="EJ608">
            <v>0</v>
          </cell>
        </row>
        <row r="609">
          <cell r="B609">
            <v>0</v>
          </cell>
          <cell r="C609">
            <v>0</v>
          </cell>
          <cell r="D609">
            <v>0</v>
          </cell>
          <cell r="E609">
            <v>0</v>
          </cell>
          <cell r="F609">
            <v>0</v>
          </cell>
          <cell r="G609">
            <v>0</v>
          </cell>
          <cell r="H609">
            <v>0</v>
          </cell>
          <cell r="I609">
            <v>0</v>
          </cell>
          <cell r="J609">
            <v>0</v>
          </cell>
          <cell r="K609">
            <v>0</v>
          </cell>
          <cell r="L609">
            <v>0</v>
          </cell>
          <cell r="M609">
            <v>0</v>
          </cell>
          <cell r="N609">
            <v>0</v>
          </cell>
          <cell r="O609">
            <v>0</v>
          </cell>
          <cell r="P609">
            <v>0</v>
          </cell>
          <cell r="Q609">
            <v>0</v>
          </cell>
          <cell r="R609">
            <v>0</v>
          </cell>
          <cell r="S609">
            <v>0</v>
          </cell>
          <cell r="T609">
            <v>0</v>
          </cell>
          <cell r="U609">
            <v>0</v>
          </cell>
          <cell r="V609">
            <v>0</v>
          </cell>
          <cell r="W609">
            <v>0</v>
          </cell>
          <cell r="X609">
            <v>0</v>
          </cell>
          <cell r="Y609">
            <v>0</v>
          </cell>
          <cell r="Z609">
            <v>0</v>
          </cell>
          <cell r="AA609">
            <v>0</v>
          </cell>
          <cell r="AB609">
            <v>0</v>
          </cell>
          <cell r="AC609">
            <v>0</v>
          </cell>
          <cell r="AD609">
            <v>0</v>
          </cell>
          <cell r="AE609">
            <v>0</v>
          </cell>
          <cell r="AF609">
            <v>0</v>
          </cell>
          <cell r="AN609">
            <v>0</v>
          </cell>
          <cell r="AO609">
            <v>0</v>
          </cell>
          <cell r="AW609">
            <v>0</v>
          </cell>
          <cell r="AX609">
            <v>0</v>
          </cell>
          <cell r="AY609">
            <v>0</v>
          </cell>
          <cell r="AZ609">
            <v>0</v>
          </cell>
          <cell r="BA609">
            <v>0</v>
          </cell>
          <cell r="BB609">
            <v>0</v>
          </cell>
          <cell r="BC609">
            <v>0</v>
          </cell>
          <cell r="BD609">
            <v>0</v>
          </cell>
          <cell r="BE609">
            <v>0</v>
          </cell>
          <cell r="BF609">
            <v>0</v>
          </cell>
          <cell r="BG609">
            <v>0</v>
          </cell>
          <cell r="BH609">
            <v>0</v>
          </cell>
          <cell r="BI609">
            <v>0</v>
          </cell>
          <cell r="BK609">
            <v>0</v>
          </cell>
          <cell r="BL609">
            <v>0</v>
          </cell>
          <cell r="BM609">
            <v>0</v>
          </cell>
          <cell r="BN609">
            <v>0</v>
          </cell>
          <cell r="BO609">
            <v>0</v>
          </cell>
          <cell r="BP609">
            <v>0</v>
          </cell>
          <cell r="BQ609">
            <v>0</v>
          </cell>
          <cell r="BR609">
            <v>0</v>
          </cell>
          <cell r="BS609">
            <v>0</v>
          </cell>
          <cell r="BT609">
            <v>0</v>
          </cell>
          <cell r="BU609">
            <v>0</v>
          </cell>
          <cell r="BV609">
            <v>0</v>
          </cell>
          <cell r="BW609">
            <v>0</v>
          </cell>
          <cell r="BX609">
            <v>-753</v>
          </cell>
          <cell r="BY609">
            <v>0</v>
          </cell>
          <cell r="BZ609">
            <v>0</v>
          </cell>
          <cell r="CA609">
            <v>0</v>
          </cell>
          <cell r="CB609">
            <v>0</v>
          </cell>
          <cell r="CC609">
            <v>0</v>
          </cell>
          <cell r="CD609">
            <v>0</v>
          </cell>
          <cell r="CE609">
            <v>0</v>
          </cell>
          <cell r="CF609">
            <v>0</v>
          </cell>
          <cell r="CG609">
            <v>0</v>
          </cell>
          <cell r="CH609">
            <v>0</v>
          </cell>
          <cell r="CI609">
            <v>0</v>
          </cell>
          <cell r="CJ609">
            <v>0</v>
          </cell>
          <cell r="CK609">
            <v>0</v>
          </cell>
          <cell r="CL609">
            <v>0</v>
          </cell>
          <cell r="CM609">
            <v>0</v>
          </cell>
          <cell r="CN609">
            <v>0</v>
          </cell>
          <cell r="CO609">
            <v>0</v>
          </cell>
          <cell r="CP609">
            <v>0</v>
          </cell>
          <cell r="CQ609">
            <v>0</v>
          </cell>
          <cell r="CR609">
            <v>0</v>
          </cell>
          <cell r="CS609">
            <v>0</v>
          </cell>
          <cell r="CT609">
            <v>0</v>
          </cell>
          <cell r="CU609">
            <v>0</v>
          </cell>
          <cell r="CV609">
            <v>0</v>
          </cell>
          <cell r="CW609">
            <v>0</v>
          </cell>
          <cell r="CX609">
            <v>0</v>
          </cell>
          <cell r="CY609">
            <v>0</v>
          </cell>
          <cell r="CZ609">
            <v>0</v>
          </cell>
          <cell r="DA609">
            <v>0</v>
          </cell>
          <cell r="DB609">
            <v>0</v>
          </cell>
          <cell r="DC609">
            <v>0</v>
          </cell>
          <cell r="DD609">
            <v>0</v>
          </cell>
          <cell r="DE609">
            <v>0</v>
          </cell>
          <cell r="DF609">
            <v>0</v>
          </cell>
          <cell r="DG609">
            <v>0</v>
          </cell>
          <cell r="DH609">
            <v>0</v>
          </cell>
          <cell r="DI609">
            <v>0</v>
          </cell>
          <cell r="DJ609">
            <v>0</v>
          </cell>
          <cell r="DK609">
            <v>0</v>
          </cell>
          <cell r="DL609">
            <v>0</v>
          </cell>
          <cell r="DM609">
            <v>0</v>
          </cell>
          <cell r="DN609">
            <v>0</v>
          </cell>
          <cell r="DO609">
            <v>0</v>
          </cell>
          <cell r="DP609">
            <v>0</v>
          </cell>
          <cell r="DQ609">
            <v>0</v>
          </cell>
          <cell r="DR609">
            <v>0</v>
          </cell>
          <cell r="DS609">
            <v>0</v>
          </cell>
          <cell r="DT609">
            <v>0</v>
          </cell>
          <cell r="DU609">
            <v>0</v>
          </cell>
          <cell r="DV609">
            <v>0</v>
          </cell>
          <cell r="DW609">
            <v>0</v>
          </cell>
          <cell r="DX609">
            <v>0</v>
          </cell>
          <cell r="DY609">
            <v>0</v>
          </cell>
          <cell r="DZ609">
            <v>0</v>
          </cell>
          <cell r="EA609">
            <v>0</v>
          </cell>
          <cell r="EB609">
            <v>0</v>
          </cell>
          <cell r="EC609">
            <v>0</v>
          </cell>
          <cell r="ED609">
            <v>0</v>
          </cell>
          <cell r="EE609">
            <v>0</v>
          </cell>
          <cell r="EF609">
            <v>0</v>
          </cell>
          <cell r="EG609">
            <v>0</v>
          </cell>
          <cell r="EH609">
            <v>0</v>
          </cell>
          <cell r="EI609">
            <v>0</v>
          </cell>
          <cell r="EJ609">
            <v>0</v>
          </cell>
        </row>
        <row r="610">
          <cell r="B610">
            <v>0</v>
          </cell>
          <cell r="C610">
            <v>0</v>
          </cell>
          <cell r="D610">
            <v>0</v>
          </cell>
          <cell r="E610">
            <v>0</v>
          </cell>
          <cell r="F610">
            <v>0</v>
          </cell>
          <cell r="G610">
            <v>0</v>
          </cell>
          <cell r="H610">
            <v>0</v>
          </cell>
          <cell r="I610">
            <v>2</v>
          </cell>
          <cell r="J610">
            <v>0</v>
          </cell>
          <cell r="K610">
            <v>0</v>
          </cell>
          <cell r="L610">
            <v>25.9</v>
          </cell>
          <cell r="M610">
            <v>0</v>
          </cell>
          <cell r="N610">
            <v>0</v>
          </cell>
          <cell r="O610">
            <v>0</v>
          </cell>
          <cell r="P610">
            <v>0</v>
          </cell>
          <cell r="Q610">
            <v>0</v>
          </cell>
          <cell r="R610">
            <v>0</v>
          </cell>
          <cell r="S610">
            <v>95.2</v>
          </cell>
          <cell r="T610">
            <v>0</v>
          </cell>
          <cell r="U610">
            <v>0</v>
          </cell>
          <cell r="V610">
            <v>0</v>
          </cell>
          <cell r="W610">
            <v>0</v>
          </cell>
          <cell r="Y610">
            <v>0</v>
          </cell>
          <cell r="Z610">
            <v>0</v>
          </cell>
          <cell r="AA610">
            <v>588.5</v>
          </cell>
          <cell r="AB610">
            <v>0</v>
          </cell>
          <cell r="AC610">
            <v>0</v>
          </cell>
          <cell r="AD610">
            <v>0</v>
          </cell>
          <cell r="AE610">
            <v>0</v>
          </cell>
          <cell r="AF610">
            <v>0</v>
          </cell>
          <cell r="AN610">
            <v>0</v>
          </cell>
          <cell r="AO610">
            <v>0</v>
          </cell>
          <cell r="AS610">
            <v>349.2</v>
          </cell>
          <cell r="AV610">
            <v>0</v>
          </cell>
          <cell r="AW610">
            <v>0</v>
          </cell>
          <cell r="AX610">
            <v>0</v>
          </cell>
          <cell r="AY610">
            <v>0</v>
          </cell>
          <cell r="AZ610">
            <v>0</v>
          </cell>
          <cell r="BA610">
            <v>0</v>
          </cell>
          <cell r="BB610">
            <v>63.1685641526688</v>
          </cell>
          <cell r="BC610">
            <v>105.4</v>
          </cell>
          <cell r="BD610">
            <v>0</v>
          </cell>
          <cell r="BE610">
            <v>0</v>
          </cell>
          <cell r="BF610">
            <v>0</v>
          </cell>
          <cell r="BG610">
            <v>0</v>
          </cell>
          <cell r="BH610">
            <v>0</v>
          </cell>
          <cell r="BI610">
            <v>0</v>
          </cell>
          <cell r="BK610">
            <v>0</v>
          </cell>
          <cell r="BL610">
            <v>0</v>
          </cell>
          <cell r="BM610">
            <v>0</v>
          </cell>
          <cell r="BN610">
            <v>0</v>
          </cell>
          <cell r="BO610">
            <v>0</v>
          </cell>
          <cell r="BP610">
            <v>0</v>
          </cell>
          <cell r="BQ610">
            <v>0</v>
          </cell>
          <cell r="BR610">
            <v>0</v>
          </cell>
          <cell r="BS610">
            <v>0</v>
          </cell>
          <cell r="BT610">
            <v>56</v>
          </cell>
          <cell r="BU610">
            <v>0</v>
          </cell>
          <cell r="BV610">
            <v>0</v>
          </cell>
          <cell r="BW610">
            <v>0</v>
          </cell>
          <cell r="BX610">
            <v>0</v>
          </cell>
          <cell r="BY610">
            <v>0</v>
          </cell>
          <cell r="BZ610">
            <v>0</v>
          </cell>
          <cell r="CA610">
            <v>0</v>
          </cell>
          <cell r="CB610">
            <v>0</v>
          </cell>
          <cell r="CC610">
            <v>0</v>
          </cell>
          <cell r="CD610">
            <v>0</v>
          </cell>
          <cell r="CE610">
            <v>0</v>
          </cell>
          <cell r="CF610">
            <v>0</v>
          </cell>
          <cell r="CG610">
            <v>0</v>
          </cell>
          <cell r="CH610">
            <v>0</v>
          </cell>
          <cell r="CI610">
            <v>0</v>
          </cell>
          <cell r="CJ610">
            <v>0</v>
          </cell>
          <cell r="CK610">
            <v>0</v>
          </cell>
          <cell r="CL610">
            <v>0</v>
          </cell>
          <cell r="CM610">
            <v>0</v>
          </cell>
          <cell r="CN610">
            <v>0</v>
          </cell>
          <cell r="CO610">
            <v>0</v>
          </cell>
          <cell r="CP610">
            <v>0</v>
          </cell>
          <cell r="CQ610">
            <v>0</v>
          </cell>
          <cell r="CR610">
            <v>0</v>
          </cell>
          <cell r="CS610">
            <v>0</v>
          </cell>
          <cell r="CT610">
            <v>0</v>
          </cell>
          <cell r="CU610">
            <v>0</v>
          </cell>
          <cell r="CV610">
            <v>0</v>
          </cell>
          <cell r="CW610">
            <v>0</v>
          </cell>
          <cell r="CX610">
            <v>0</v>
          </cell>
          <cell r="CY610">
            <v>0</v>
          </cell>
          <cell r="CZ610">
            <v>0</v>
          </cell>
          <cell r="DA610">
            <v>0</v>
          </cell>
          <cell r="DB610">
            <v>0</v>
          </cell>
          <cell r="DC610">
            <v>0</v>
          </cell>
          <cell r="DD610">
            <v>0</v>
          </cell>
          <cell r="DE610">
            <v>0</v>
          </cell>
          <cell r="DF610">
            <v>0</v>
          </cell>
          <cell r="DG610">
            <v>0</v>
          </cell>
          <cell r="DH610">
            <v>0</v>
          </cell>
          <cell r="DI610">
            <v>0</v>
          </cell>
          <cell r="DJ610">
            <v>0</v>
          </cell>
          <cell r="DK610">
            <v>0</v>
          </cell>
          <cell r="DL610">
            <v>0</v>
          </cell>
          <cell r="DM610">
            <v>0</v>
          </cell>
          <cell r="DN610">
            <v>0</v>
          </cell>
          <cell r="DO610">
            <v>0</v>
          </cell>
          <cell r="DP610">
            <v>0</v>
          </cell>
          <cell r="DQ610">
            <v>0</v>
          </cell>
          <cell r="DR610">
            <v>0</v>
          </cell>
          <cell r="DS610">
            <v>0</v>
          </cell>
          <cell r="DT610">
            <v>0</v>
          </cell>
          <cell r="DU610">
            <v>0</v>
          </cell>
          <cell r="DV610">
            <v>0</v>
          </cell>
          <cell r="DW610">
            <v>0</v>
          </cell>
          <cell r="DX610">
            <v>0</v>
          </cell>
          <cell r="DY610">
            <v>0</v>
          </cell>
          <cell r="DZ610">
            <v>0</v>
          </cell>
          <cell r="EA610">
            <v>0</v>
          </cell>
          <cell r="EB610">
            <v>0</v>
          </cell>
          <cell r="EC610">
            <v>0</v>
          </cell>
          <cell r="ED610">
            <v>0</v>
          </cell>
          <cell r="EE610">
            <v>0</v>
          </cell>
          <cell r="EF610">
            <v>0</v>
          </cell>
          <cell r="EG610">
            <v>0</v>
          </cell>
          <cell r="EH610">
            <v>0</v>
          </cell>
          <cell r="EI610">
            <v>0</v>
          </cell>
          <cell r="EJ610">
            <v>0</v>
          </cell>
        </row>
        <row r="611">
          <cell r="B611">
            <v>0</v>
          </cell>
          <cell r="C611">
            <v>0</v>
          </cell>
          <cell r="D611">
            <v>0</v>
          </cell>
          <cell r="E611">
            <v>0</v>
          </cell>
          <cell r="F611">
            <v>0</v>
          </cell>
          <cell r="G611">
            <v>0</v>
          </cell>
          <cell r="H611">
            <v>0</v>
          </cell>
          <cell r="I611">
            <v>273.39999999999998</v>
          </cell>
          <cell r="J611">
            <v>231</v>
          </cell>
          <cell r="K611">
            <v>0</v>
          </cell>
          <cell r="L611">
            <v>25.9</v>
          </cell>
          <cell r="M611">
            <v>0</v>
          </cell>
          <cell r="N611">
            <v>0</v>
          </cell>
          <cell r="O611">
            <v>0</v>
          </cell>
          <cell r="P611">
            <v>0</v>
          </cell>
          <cell r="Q611">
            <v>0</v>
          </cell>
          <cell r="R611">
            <v>0</v>
          </cell>
          <cell r="S611">
            <v>95.2</v>
          </cell>
          <cell r="T611">
            <v>0</v>
          </cell>
          <cell r="U611">
            <v>0</v>
          </cell>
          <cell r="V611">
            <v>0</v>
          </cell>
          <cell r="W611">
            <v>25</v>
          </cell>
          <cell r="X611">
            <v>0</v>
          </cell>
          <cell r="Y611">
            <v>0</v>
          </cell>
          <cell r="Z611">
            <v>0</v>
          </cell>
          <cell r="AA611">
            <v>595</v>
          </cell>
          <cell r="AB611">
            <v>0</v>
          </cell>
          <cell r="AC611">
            <v>0</v>
          </cell>
          <cell r="AD611">
            <v>0</v>
          </cell>
          <cell r="AE611">
            <v>301.39999999999998</v>
          </cell>
          <cell r="AF611">
            <v>112.9</v>
          </cell>
          <cell r="AG611">
            <v>0</v>
          </cell>
          <cell r="AH611">
            <v>0</v>
          </cell>
          <cell r="AI611">
            <v>0</v>
          </cell>
          <cell r="AJ611">
            <v>0</v>
          </cell>
          <cell r="AK611">
            <v>0</v>
          </cell>
          <cell r="AL611">
            <v>0</v>
          </cell>
          <cell r="AN611">
            <v>0</v>
          </cell>
          <cell r="AO611">
            <v>0</v>
          </cell>
          <cell r="AP611">
            <v>0</v>
          </cell>
          <cell r="AQ611">
            <v>0</v>
          </cell>
          <cell r="AR611">
            <v>0</v>
          </cell>
          <cell r="AS611">
            <v>357.9</v>
          </cell>
          <cell r="AT611">
            <v>29.93</v>
          </cell>
          <cell r="AU611">
            <v>0</v>
          </cell>
          <cell r="AV611">
            <v>0</v>
          </cell>
          <cell r="AW611">
            <v>0</v>
          </cell>
          <cell r="AX611">
            <v>0</v>
          </cell>
          <cell r="AY611">
            <v>1535</v>
          </cell>
          <cell r="AZ611">
            <v>1360.95</v>
          </cell>
          <cell r="BA611">
            <v>289</v>
          </cell>
          <cell r="BB611">
            <v>287.31469521430398</v>
          </cell>
          <cell r="BC611">
            <v>543.5</v>
          </cell>
          <cell r="BD611">
            <v>0</v>
          </cell>
          <cell r="BE611">
            <v>0</v>
          </cell>
          <cell r="BF611">
            <v>0</v>
          </cell>
          <cell r="BG611">
            <v>0</v>
          </cell>
          <cell r="BH611">
            <v>0</v>
          </cell>
          <cell r="BI611">
            <v>152.63999999999999</v>
          </cell>
          <cell r="BK611">
            <v>27.75</v>
          </cell>
          <cell r="BL611">
            <v>0.8</v>
          </cell>
          <cell r="BM611">
            <v>0</v>
          </cell>
          <cell r="BN611">
            <v>0</v>
          </cell>
          <cell r="BO611">
            <v>0</v>
          </cell>
          <cell r="BP611">
            <v>0</v>
          </cell>
          <cell r="BQ611">
            <v>0</v>
          </cell>
          <cell r="BR611">
            <v>222.83</v>
          </cell>
          <cell r="BS611">
            <v>0.35</v>
          </cell>
          <cell r="BT611">
            <v>2666.5</v>
          </cell>
          <cell r="BU611">
            <v>0</v>
          </cell>
          <cell r="BV611">
            <v>0</v>
          </cell>
          <cell r="BW611">
            <v>-1297.6500000000001</v>
          </cell>
          <cell r="BX611">
            <v>-20.48</v>
          </cell>
          <cell r="BY611">
            <v>0</v>
          </cell>
          <cell r="BZ611">
            <v>0</v>
          </cell>
          <cell r="CA611">
            <v>0</v>
          </cell>
          <cell r="CB611">
            <v>2</v>
          </cell>
          <cell r="CC611">
            <v>0</v>
          </cell>
          <cell r="CD611">
            <v>35</v>
          </cell>
          <cell r="CE611">
            <v>0</v>
          </cell>
          <cell r="CF611">
            <v>0</v>
          </cell>
          <cell r="CG611">
            <v>0</v>
          </cell>
          <cell r="CH611">
            <v>0</v>
          </cell>
          <cell r="CI611">
            <v>0</v>
          </cell>
          <cell r="CJ611">
            <v>0</v>
          </cell>
          <cell r="CK611">
            <v>5.0999999999999996</v>
          </cell>
          <cell r="CL611">
            <v>-24.3</v>
          </cell>
          <cell r="CM611">
            <v>0</v>
          </cell>
          <cell r="CN611">
            <v>0</v>
          </cell>
          <cell r="CO611">
            <v>0.5</v>
          </cell>
          <cell r="CP611">
            <v>26.7</v>
          </cell>
          <cell r="CQ611">
            <v>0</v>
          </cell>
          <cell r="CR611">
            <v>0</v>
          </cell>
          <cell r="CS611">
            <v>0</v>
          </cell>
          <cell r="CT611">
            <v>0</v>
          </cell>
          <cell r="CU611">
            <v>0</v>
          </cell>
          <cell r="CV611">
            <v>348</v>
          </cell>
          <cell r="CW611">
            <v>0</v>
          </cell>
          <cell r="CX611">
            <v>0</v>
          </cell>
          <cell r="CY611">
            <v>0</v>
          </cell>
          <cell r="CZ611">
            <v>833.32299999999998</v>
          </cell>
          <cell r="DA611">
            <v>0</v>
          </cell>
          <cell r="DB611">
            <v>0</v>
          </cell>
          <cell r="DC611">
            <v>0</v>
          </cell>
          <cell r="DD611">
            <v>0</v>
          </cell>
          <cell r="DE611">
            <v>0</v>
          </cell>
          <cell r="DF611">
            <v>0</v>
          </cell>
          <cell r="DG611">
            <v>0</v>
          </cell>
          <cell r="DH611">
            <v>2.1469999999999998</v>
          </cell>
          <cell r="DI611">
            <v>0</v>
          </cell>
          <cell r="DJ611">
            <v>0</v>
          </cell>
          <cell r="DK611">
            <v>31.616</v>
          </cell>
          <cell r="DL611">
            <v>23.667000000000002</v>
          </cell>
          <cell r="DM611">
            <v>0</v>
          </cell>
          <cell r="DN611">
            <v>0</v>
          </cell>
          <cell r="DO611">
            <v>0</v>
          </cell>
          <cell r="DP611">
            <v>0</v>
          </cell>
          <cell r="DQ611">
            <v>0</v>
          </cell>
          <cell r="DR611">
            <v>0</v>
          </cell>
          <cell r="DS611">
            <v>0</v>
          </cell>
          <cell r="DT611">
            <v>0</v>
          </cell>
          <cell r="DU611">
            <v>0</v>
          </cell>
          <cell r="DV611">
            <v>0</v>
          </cell>
          <cell r="DW611">
            <v>0</v>
          </cell>
          <cell r="DX611">
            <v>1.7064503307707499</v>
          </cell>
          <cell r="DY611">
            <v>11.4</v>
          </cell>
          <cell r="DZ611">
            <v>0</v>
          </cell>
          <cell r="EA611">
            <v>221</v>
          </cell>
          <cell r="EB611">
            <v>2.4</v>
          </cell>
          <cell r="EC611">
            <v>8.1999999999999993</v>
          </cell>
          <cell r="ED611">
            <v>126.67205038048</v>
          </cell>
          <cell r="EE611">
            <v>13.9</v>
          </cell>
          <cell r="EF611">
            <v>271</v>
          </cell>
          <cell r="EG611">
            <v>0</v>
          </cell>
          <cell r="EH611">
            <v>76.0889493701997</v>
          </cell>
          <cell r="EI611">
            <v>0</v>
          </cell>
          <cell r="EJ611">
            <v>0</v>
          </cell>
        </row>
        <row r="612">
          <cell r="B612">
            <v>0</v>
          </cell>
          <cell r="C612">
            <v>0</v>
          </cell>
          <cell r="D612">
            <v>0</v>
          </cell>
          <cell r="E612">
            <v>0</v>
          </cell>
          <cell r="F612">
            <v>0</v>
          </cell>
          <cell r="G612">
            <v>0</v>
          </cell>
          <cell r="H612">
            <v>0</v>
          </cell>
          <cell r="I612">
            <v>32</v>
          </cell>
          <cell r="J612">
            <v>91</v>
          </cell>
          <cell r="K612">
            <v>0</v>
          </cell>
          <cell r="L612">
            <v>0</v>
          </cell>
          <cell r="M612">
            <v>0</v>
          </cell>
          <cell r="N612">
            <v>5.6</v>
          </cell>
          <cell r="O612">
            <v>0</v>
          </cell>
          <cell r="P612">
            <v>0</v>
          </cell>
          <cell r="Q612">
            <v>0</v>
          </cell>
          <cell r="R612">
            <v>0</v>
          </cell>
          <cell r="S612">
            <v>0</v>
          </cell>
          <cell r="T612">
            <v>0</v>
          </cell>
          <cell r="U612">
            <v>0</v>
          </cell>
          <cell r="V612">
            <v>0</v>
          </cell>
          <cell r="W612">
            <v>36</v>
          </cell>
          <cell r="X612">
            <v>0</v>
          </cell>
          <cell r="Y612">
            <v>6.8440000000000003</v>
          </cell>
          <cell r="Z612">
            <v>0</v>
          </cell>
          <cell r="AA612">
            <v>0</v>
          </cell>
          <cell r="AB612">
            <v>0</v>
          </cell>
          <cell r="AC612">
            <v>0</v>
          </cell>
          <cell r="AD612">
            <v>0</v>
          </cell>
          <cell r="AE612">
            <v>301.39</v>
          </cell>
          <cell r="AF612">
            <v>0</v>
          </cell>
          <cell r="AN612">
            <v>0</v>
          </cell>
          <cell r="AO612">
            <v>0</v>
          </cell>
          <cell r="AS612">
            <v>35.9</v>
          </cell>
          <cell r="AT612">
            <v>18.760000000000002</v>
          </cell>
          <cell r="AV612">
            <v>0</v>
          </cell>
          <cell r="AW612">
            <v>0</v>
          </cell>
          <cell r="AX612">
            <v>0</v>
          </cell>
          <cell r="AY612">
            <v>0</v>
          </cell>
          <cell r="AZ612">
            <v>0</v>
          </cell>
          <cell r="BA612">
            <v>51</v>
          </cell>
          <cell r="BB612">
            <v>0</v>
          </cell>
          <cell r="BC612">
            <v>0</v>
          </cell>
          <cell r="BD612">
            <v>0</v>
          </cell>
          <cell r="BE612">
            <v>0</v>
          </cell>
          <cell r="BF612">
            <v>0</v>
          </cell>
          <cell r="BG612">
            <v>0</v>
          </cell>
          <cell r="BH612">
            <v>0</v>
          </cell>
          <cell r="BI612">
            <v>106.98</v>
          </cell>
          <cell r="BK612">
            <v>0</v>
          </cell>
          <cell r="BL612">
            <v>3.1</v>
          </cell>
          <cell r="BM612">
            <v>0</v>
          </cell>
          <cell r="BN612">
            <v>0</v>
          </cell>
          <cell r="BO612">
            <v>12.7108155025646</v>
          </cell>
          <cell r="BP612">
            <v>104.33124239976</v>
          </cell>
          <cell r="BQ612">
            <v>0</v>
          </cell>
          <cell r="BR612">
            <v>222.68</v>
          </cell>
          <cell r="BS612">
            <v>1.8590944918868499</v>
          </cell>
          <cell r="BT612">
            <v>692.4</v>
          </cell>
          <cell r="BU612">
            <v>31.6</v>
          </cell>
          <cell r="BV612">
            <v>2051.19</v>
          </cell>
          <cell r="BW612">
            <v>-573.66</v>
          </cell>
          <cell r="BX612">
            <v>389.44</v>
          </cell>
          <cell r="BY612">
            <v>0</v>
          </cell>
          <cell r="BZ612">
            <v>0</v>
          </cell>
          <cell r="CA612">
            <v>5.8</v>
          </cell>
          <cell r="CB612">
            <v>4.9000000000000004</v>
          </cell>
          <cell r="CC612">
            <v>6</v>
          </cell>
          <cell r="CD612">
            <v>87</v>
          </cell>
          <cell r="CE612">
            <v>0</v>
          </cell>
          <cell r="CF612">
            <v>0</v>
          </cell>
          <cell r="CG612">
            <v>0</v>
          </cell>
          <cell r="CI612">
            <v>0</v>
          </cell>
          <cell r="CJ612">
            <v>2.67</v>
          </cell>
          <cell r="CK612">
            <v>4.7</v>
          </cell>
          <cell r="CL612">
            <v>-113.9</v>
          </cell>
          <cell r="CM612">
            <v>0</v>
          </cell>
          <cell r="CN612">
            <v>-12.5</v>
          </cell>
          <cell r="CO612">
            <v>7.2</v>
          </cell>
          <cell r="CP612">
            <v>-34.6</v>
          </cell>
          <cell r="CQ612">
            <v>0</v>
          </cell>
          <cell r="CR612">
            <v>0</v>
          </cell>
          <cell r="CS612">
            <v>0</v>
          </cell>
          <cell r="CT612">
            <v>0</v>
          </cell>
          <cell r="CU612">
            <v>0</v>
          </cell>
          <cell r="CV612">
            <v>126</v>
          </cell>
          <cell r="CW612">
            <v>0</v>
          </cell>
          <cell r="CX612">
            <v>0</v>
          </cell>
          <cell r="CY612">
            <v>0</v>
          </cell>
          <cell r="CZ612">
            <v>267.45400000000001</v>
          </cell>
          <cell r="DA612">
            <v>37.4</v>
          </cell>
          <cell r="DB612">
            <v>0</v>
          </cell>
          <cell r="DC612">
            <v>0</v>
          </cell>
          <cell r="DD612">
            <v>0</v>
          </cell>
          <cell r="DE612">
            <v>0</v>
          </cell>
          <cell r="DF612">
            <v>0</v>
          </cell>
          <cell r="DG612">
            <v>0</v>
          </cell>
          <cell r="DH612">
            <v>9.8019999999999996</v>
          </cell>
          <cell r="DI612">
            <v>0</v>
          </cell>
          <cell r="DJ612">
            <v>0</v>
          </cell>
          <cell r="DK612">
            <v>10.632999999999999</v>
          </cell>
          <cell r="DL612">
            <v>-37.819000000000003</v>
          </cell>
          <cell r="DM612">
            <v>0</v>
          </cell>
          <cell r="DN612">
            <v>0</v>
          </cell>
          <cell r="DO612">
            <v>0</v>
          </cell>
          <cell r="DP612">
            <v>0</v>
          </cell>
          <cell r="DQ612">
            <v>0</v>
          </cell>
          <cell r="DR612">
            <v>0</v>
          </cell>
          <cell r="DS612">
            <v>0</v>
          </cell>
          <cell r="DT612">
            <v>0</v>
          </cell>
          <cell r="DU612">
            <v>0</v>
          </cell>
          <cell r="DV612">
            <v>0</v>
          </cell>
          <cell r="DW612">
            <v>0</v>
          </cell>
          <cell r="DX612">
            <v>24.7</v>
          </cell>
          <cell r="DY612">
            <v>8.1999999999999993</v>
          </cell>
          <cell r="DZ612">
            <v>0</v>
          </cell>
          <cell r="EA612">
            <v>46</v>
          </cell>
          <cell r="EB612">
            <v>74</v>
          </cell>
          <cell r="EC612">
            <v>6.8</v>
          </cell>
          <cell r="ED612">
            <v>22.7332080388538</v>
          </cell>
          <cell r="EE612">
            <v>20.5</v>
          </cell>
          <cell r="EF612">
            <v>0</v>
          </cell>
          <cell r="EG612">
            <v>0.43</v>
          </cell>
          <cell r="EH612">
            <v>0</v>
          </cell>
          <cell r="EI612">
            <v>2.8</v>
          </cell>
          <cell r="EJ612">
            <v>0</v>
          </cell>
        </row>
        <row r="613">
          <cell r="B613">
            <v>0</v>
          </cell>
          <cell r="C613">
            <v>0</v>
          </cell>
          <cell r="D613">
            <v>0</v>
          </cell>
          <cell r="E613">
            <v>0</v>
          </cell>
          <cell r="F613">
            <v>0</v>
          </cell>
          <cell r="G613">
            <v>0</v>
          </cell>
          <cell r="H613">
            <v>1.69</v>
          </cell>
          <cell r="I613">
            <v>118</v>
          </cell>
          <cell r="J613">
            <v>0</v>
          </cell>
          <cell r="K613">
            <v>10.3</v>
          </cell>
          <cell r="L613">
            <v>0</v>
          </cell>
          <cell r="M613">
            <v>0</v>
          </cell>
          <cell r="N613">
            <v>0</v>
          </cell>
          <cell r="O613">
            <v>0</v>
          </cell>
          <cell r="P613">
            <v>0</v>
          </cell>
          <cell r="Q613">
            <v>0</v>
          </cell>
          <cell r="R613">
            <v>0</v>
          </cell>
          <cell r="S613">
            <v>0</v>
          </cell>
          <cell r="T613">
            <v>0</v>
          </cell>
          <cell r="U613">
            <v>0</v>
          </cell>
          <cell r="V613">
            <v>0</v>
          </cell>
          <cell r="W613">
            <v>0</v>
          </cell>
          <cell r="X613">
            <v>0</v>
          </cell>
          <cell r="Y613">
            <v>0</v>
          </cell>
          <cell r="Z613">
            <v>0</v>
          </cell>
          <cell r="AA613">
            <v>6.4</v>
          </cell>
          <cell r="AB613">
            <v>0</v>
          </cell>
          <cell r="AC613">
            <v>0</v>
          </cell>
          <cell r="AD613">
            <v>85.1</v>
          </cell>
          <cell r="AE613">
            <v>0</v>
          </cell>
          <cell r="AF613">
            <v>6.4</v>
          </cell>
          <cell r="AN613">
            <v>0</v>
          </cell>
          <cell r="AO613">
            <v>0</v>
          </cell>
          <cell r="AS613">
            <v>0</v>
          </cell>
          <cell r="AV613">
            <v>0</v>
          </cell>
          <cell r="AW613">
            <v>0</v>
          </cell>
          <cell r="AX613">
            <v>0</v>
          </cell>
          <cell r="AY613">
            <v>1088</v>
          </cell>
          <cell r="AZ613">
            <v>127.24</v>
          </cell>
          <cell r="BA613">
            <v>45</v>
          </cell>
          <cell r="BB613">
            <v>111.991675390509</v>
          </cell>
          <cell r="BC613">
            <v>304.7</v>
          </cell>
          <cell r="BD613">
            <v>0</v>
          </cell>
          <cell r="BE613">
            <v>8</v>
          </cell>
          <cell r="BF613">
            <v>0</v>
          </cell>
          <cell r="BG613">
            <v>0</v>
          </cell>
          <cell r="BH613">
            <v>0</v>
          </cell>
          <cell r="BI613">
            <v>171.95</v>
          </cell>
          <cell r="BK613">
            <v>55.5</v>
          </cell>
          <cell r="BL613">
            <v>0</v>
          </cell>
          <cell r="BM613">
            <v>0</v>
          </cell>
          <cell r="BN613">
            <v>0</v>
          </cell>
          <cell r="BO613">
            <v>0</v>
          </cell>
          <cell r="BP613">
            <v>0</v>
          </cell>
          <cell r="BQ613">
            <v>0</v>
          </cell>
          <cell r="BR613">
            <v>0</v>
          </cell>
          <cell r="BS613">
            <v>0</v>
          </cell>
          <cell r="BT613">
            <v>0</v>
          </cell>
          <cell r="BU613">
            <v>0</v>
          </cell>
          <cell r="BV613">
            <v>4.1000000000000002E-2</v>
          </cell>
          <cell r="BW613">
            <v>0</v>
          </cell>
          <cell r="BX613">
            <v>0</v>
          </cell>
          <cell r="BY613">
            <v>0</v>
          </cell>
          <cell r="BZ613">
            <v>0.12180000000000001</v>
          </cell>
          <cell r="CA613">
            <v>0</v>
          </cell>
          <cell r="CB613">
            <v>0</v>
          </cell>
          <cell r="CC613">
            <v>0</v>
          </cell>
          <cell r="CD613">
            <v>0</v>
          </cell>
          <cell r="CE613">
            <v>0</v>
          </cell>
          <cell r="CF613">
            <v>0</v>
          </cell>
          <cell r="CG613">
            <v>0</v>
          </cell>
          <cell r="CI613">
            <v>0</v>
          </cell>
          <cell r="CJ613">
            <v>0</v>
          </cell>
          <cell r="CK613">
            <v>0</v>
          </cell>
          <cell r="CL613">
            <v>3.9</v>
          </cell>
          <cell r="CM613">
            <v>0</v>
          </cell>
          <cell r="CN613">
            <v>0</v>
          </cell>
          <cell r="CO613">
            <v>0</v>
          </cell>
          <cell r="CP613">
            <v>0</v>
          </cell>
          <cell r="CQ613">
            <v>0</v>
          </cell>
          <cell r="CR613">
            <v>0</v>
          </cell>
          <cell r="CS613">
            <v>0</v>
          </cell>
          <cell r="CT613">
            <v>0</v>
          </cell>
          <cell r="CU613">
            <v>0</v>
          </cell>
          <cell r="CV613">
            <v>0</v>
          </cell>
          <cell r="CW613">
            <v>0</v>
          </cell>
          <cell r="CX613">
            <v>0</v>
          </cell>
          <cell r="CY613">
            <v>0</v>
          </cell>
          <cell r="CZ613">
            <v>0</v>
          </cell>
          <cell r="DA613">
            <v>0</v>
          </cell>
          <cell r="DB613">
            <v>0</v>
          </cell>
          <cell r="DC613">
            <v>0</v>
          </cell>
          <cell r="DD613">
            <v>0</v>
          </cell>
          <cell r="DE613">
            <v>0</v>
          </cell>
          <cell r="DF613">
            <v>0</v>
          </cell>
          <cell r="DG613">
            <v>0</v>
          </cell>
          <cell r="DH613">
            <v>0</v>
          </cell>
          <cell r="DI613">
            <v>0</v>
          </cell>
          <cell r="DJ613">
            <v>0</v>
          </cell>
          <cell r="DK613">
            <v>0</v>
          </cell>
          <cell r="DL613">
            <v>0</v>
          </cell>
          <cell r="DM613">
            <v>0</v>
          </cell>
          <cell r="DN613">
            <v>0</v>
          </cell>
          <cell r="DO613">
            <v>0</v>
          </cell>
          <cell r="DP613">
            <v>0</v>
          </cell>
          <cell r="DQ613">
            <v>0</v>
          </cell>
          <cell r="DR613">
            <v>0</v>
          </cell>
          <cell r="DS613">
            <v>48</v>
          </cell>
          <cell r="DT613">
            <v>0</v>
          </cell>
          <cell r="DU613">
            <v>0</v>
          </cell>
          <cell r="DV613">
            <v>0</v>
          </cell>
          <cell r="DW613">
            <v>0</v>
          </cell>
          <cell r="DX613">
            <v>0.28499999999999998</v>
          </cell>
          <cell r="DY613">
            <v>11.34</v>
          </cell>
          <cell r="DZ613">
            <v>0</v>
          </cell>
          <cell r="EA613">
            <v>0</v>
          </cell>
          <cell r="EB613">
            <v>2.2999999999999998</v>
          </cell>
          <cell r="EC613">
            <v>11.5</v>
          </cell>
          <cell r="ED613">
            <v>0</v>
          </cell>
          <cell r="EE613">
            <v>0</v>
          </cell>
          <cell r="EF613">
            <v>0</v>
          </cell>
          <cell r="EG613">
            <v>0</v>
          </cell>
          <cell r="EH613">
            <v>0</v>
          </cell>
          <cell r="EI613">
            <v>0</v>
          </cell>
          <cell r="EJ613">
            <v>0</v>
          </cell>
        </row>
        <row r="614">
          <cell r="B614">
            <v>0</v>
          </cell>
          <cell r="C614">
            <v>0</v>
          </cell>
          <cell r="D614">
            <v>0</v>
          </cell>
          <cell r="E614">
            <v>0</v>
          </cell>
          <cell r="F614">
            <v>0</v>
          </cell>
          <cell r="G614">
            <v>0</v>
          </cell>
          <cell r="H614">
            <v>0</v>
          </cell>
          <cell r="I614">
            <v>0</v>
          </cell>
          <cell r="J614">
            <v>0</v>
          </cell>
          <cell r="K614">
            <v>0</v>
          </cell>
          <cell r="L614">
            <v>0</v>
          </cell>
          <cell r="M614">
            <v>0</v>
          </cell>
          <cell r="N614">
            <v>0</v>
          </cell>
          <cell r="O614">
            <v>0</v>
          </cell>
          <cell r="P614">
            <v>0</v>
          </cell>
          <cell r="Q614">
            <v>0</v>
          </cell>
          <cell r="R614">
            <v>0</v>
          </cell>
          <cell r="S614">
            <v>0</v>
          </cell>
          <cell r="T614">
            <v>0</v>
          </cell>
          <cell r="U614">
            <v>0</v>
          </cell>
          <cell r="V614">
            <v>0</v>
          </cell>
          <cell r="W614">
            <v>0</v>
          </cell>
          <cell r="X614">
            <v>0</v>
          </cell>
          <cell r="Y614">
            <v>0</v>
          </cell>
          <cell r="Z614">
            <v>0</v>
          </cell>
          <cell r="AA614">
            <v>0</v>
          </cell>
          <cell r="AB614">
            <v>0</v>
          </cell>
          <cell r="AC614">
            <v>0</v>
          </cell>
          <cell r="AD614">
            <v>0</v>
          </cell>
          <cell r="AE614">
            <v>0</v>
          </cell>
          <cell r="AF614">
            <v>0</v>
          </cell>
          <cell r="AN614">
            <v>0</v>
          </cell>
          <cell r="AO614">
            <v>0</v>
          </cell>
          <cell r="AW614">
            <v>0</v>
          </cell>
          <cell r="AX614">
            <v>0</v>
          </cell>
          <cell r="AY614">
            <v>0</v>
          </cell>
          <cell r="AZ614">
            <v>0</v>
          </cell>
          <cell r="BA614">
            <v>0</v>
          </cell>
          <cell r="BB614">
            <v>0</v>
          </cell>
          <cell r="BC614">
            <v>0</v>
          </cell>
          <cell r="BD614">
            <v>0</v>
          </cell>
          <cell r="BE614">
            <v>0</v>
          </cell>
          <cell r="BF614">
            <v>0</v>
          </cell>
          <cell r="BG614">
            <v>0</v>
          </cell>
          <cell r="BH614">
            <v>0</v>
          </cell>
          <cell r="BI614">
            <v>0</v>
          </cell>
          <cell r="BK614">
            <v>0</v>
          </cell>
          <cell r="BL614">
            <v>0</v>
          </cell>
          <cell r="BM614">
            <v>0</v>
          </cell>
          <cell r="BN614">
            <v>0</v>
          </cell>
          <cell r="BO614">
            <v>0</v>
          </cell>
          <cell r="BP614">
            <v>0</v>
          </cell>
          <cell r="BQ614">
            <v>0</v>
          </cell>
          <cell r="BR614">
            <v>0</v>
          </cell>
          <cell r="BS614">
            <v>0</v>
          </cell>
          <cell r="BT614">
            <v>0</v>
          </cell>
          <cell r="BU614">
            <v>0</v>
          </cell>
          <cell r="BV614">
            <v>0</v>
          </cell>
          <cell r="BW614">
            <v>0</v>
          </cell>
          <cell r="BX614">
            <v>-368</v>
          </cell>
          <cell r="BY614">
            <v>0</v>
          </cell>
          <cell r="BZ614">
            <v>0</v>
          </cell>
          <cell r="CA614">
            <v>0</v>
          </cell>
          <cell r="CB614">
            <v>0</v>
          </cell>
          <cell r="CC614">
            <v>0</v>
          </cell>
          <cell r="CD614">
            <v>0</v>
          </cell>
          <cell r="CE614">
            <v>0</v>
          </cell>
          <cell r="CF614">
            <v>0</v>
          </cell>
          <cell r="CG614">
            <v>0</v>
          </cell>
          <cell r="CH614">
            <v>0</v>
          </cell>
          <cell r="CI614">
            <v>0</v>
          </cell>
          <cell r="CJ614">
            <v>0</v>
          </cell>
          <cell r="CK614">
            <v>0</v>
          </cell>
          <cell r="CL614">
            <v>0</v>
          </cell>
          <cell r="CM614">
            <v>-31.9</v>
          </cell>
          <cell r="CN614">
            <v>0</v>
          </cell>
          <cell r="CO614">
            <v>0</v>
          </cell>
          <cell r="CP614">
            <v>0</v>
          </cell>
          <cell r="CQ614">
            <v>0</v>
          </cell>
          <cell r="CR614">
            <v>0</v>
          </cell>
          <cell r="CS614">
            <v>0</v>
          </cell>
          <cell r="CT614">
            <v>0</v>
          </cell>
          <cell r="CU614">
            <v>0</v>
          </cell>
          <cell r="CV614">
            <v>0</v>
          </cell>
          <cell r="CW614">
            <v>0</v>
          </cell>
          <cell r="CX614">
            <v>0</v>
          </cell>
          <cell r="CY614">
            <v>0</v>
          </cell>
          <cell r="CZ614">
            <v>0</v>
          </cell>
          <cell r="DA614">
            <v>0</v>
          </cell>
          <cell r="DB614">
            <v>0</v>
          </cell>
          <cell r="DC614">
            <v>0</v>
          </cell>
          <cell r="DD614">
            <v>0</v>
          </cell>
          <cell r="DE614">
            <v>0</v>
          </cell>
          <cell r="DF614">
            <v>0</v>
          </cell>
          <cell r="DG614">
            <v>0</v>
          </cell>
          <cell r="DH614">
            <v>0</v>
          </cell>
          <cell r="DI614">
            <v>0</v>
          </cell>
          <cell r="DJ614">
            <v>0</v>
          </cell>
          <cell r="DK614">
            <v>0</v>
          </cell>
          <cell r="DL614">
            <v>0</v>
          </cell>
          <cell r="DM614">
            <v>0</v>
          </cell>
          <cell r="DN614">
            <v>0</v>
          </cell>
          <cell r="DO614">
            <v>0</v>
          </cell>
          <cell r="DP614">
            <v>0</v>
          </cell>
          <cell r="DQ614">
            <v>0</v>
          </cell>
          <cell r="DR614">
            <v>0</v>
          </cell>
          <cell r="DS614">
            <v>0</v>
          </cell>
          <cell r="DT614">
            <v>0</v>
          </cell>
          <cell r="DU614">
            <v>0</v>
          </cell>
          <cell r="DV614">
            <v>0</v>
          </cell>
          <cell r="DW614">
            <v>0</v>
          </cell>
          <cell r="DX614">
            <v>0</v>
          </cell>
          <cell r="DY614">
            <v>0</v>
          </cell>
          <cell r="DZ614">
            <v>0</v>
          </cell>
          <cell r="EA614">
            <v>0</v>
          </cell>
          <cell r="EB614">
            <v>0</v>
          </cell>
          <cell r="EC614">
            <v>0</v>
          </cell>
          <cell r="ED614">
            <v>0</v>
          </cell>
          <cell r="EE614">
            <v>0</v>
          </cell>
          <cell r="EF614">
            <v>0</v>
          </cell>
          <cell r="EG614">
            <v>0</v>
          </cell>
          <cell r="EH614">
            <v>0</v>
          </cell>
          <cell r="EI614">
            <v>0</v>
          </cell>
          <cell r="EJ614">
            <v>0</v>
          </cell>
        </row>
        <row r="615">
          <cell r="B615">
            <v>0</v>
          </cell>
          <cell r="C615">
            <v>0</v>
          </cell>
          <cell r="D615">
            <v>0</v>
          </cell>
          <cell r="E615">
            <v>0</v>
          </cell>
          <cell r="F615">
            <v>0</v>
          </cell>
          <cell r="G615">
            <v>0</v>
          </cell>
          <cell r="H615">
            <v>0</v>
          </cell>
          <cell r="I615">
            <v>12</v>
          </cell>
          <cell r="J615">
            <v>0</v>
          </cell>
          <cell r="K615">
            <v>0</v>
          </cell>
          <cell r="L615">
            <v>33.6</v>
          </cell>
          <cell r="M615">
            <v>0</v>
          </cell>
          <cell r="N615">
            <v>0</v>
          </cell>
          <cell r="O615">
            <v>0</v>
          </cell>
          <cell r="P615">
            <v>0</v>
          </cell>
          <cell r="Q615">
            <v>0</v>
          </cell>
          <cell r="R615">
            <v>0</v>
          </cell>
          <cell r="S615">
            <v>15.3</v>
          </cell>
          <cell r="T615">
            <v>0</v>
          </cell>
          <cell r="U615">
            <v>0</v>
          </cell>
          <cell r="V615">
            <v>0</v>
          </cell>
          <cell r="W615">
            <v>0</v>
          </cell>
          <cell r="Y615">
            <v>0</v>
          </cell>
          <cell r="Z615">
            <v>0</v>
          </cell>
          <cell r="AA615">
            <v>1185</v>
          </cell>
          <cell r="AB615">
            <v>0</v>
          </cell>
          <cell r="AC615">
            <v>0</v>
          </cell>
          <cell r="AD615">
            <v>0</v>
          </cell>
          <cell r="AE615">
            <v>10.9</v>
          </cell>
          <cell r="AF615">
            <v>0</v>
          </cell>
          <cell r="AN615">
            <v>0</v>
          </cell>
          <cell r="AO615">
            <v>0</v>
          </cell>
          <cell r="AS615">
            <v>706.2</v>
          </cell>
          <cell r="AV615">
            <v>0</v>
          </cell>
          <cell r="AW615">
            <v>0</v>
          </cell>
          <cell r="AX615">
            <v>0</v>
          </cell>
          <cell r="AY615">
            <v>58</v>
          </cell>
          <cell r="AZ615">
            <v>0</v>
          </cell>
          <cell r="BA615">
            <v>0</v>
          </cell>
          <cell r="BB615">
            <v>144.76636635457001</v>
          </cell>
          <cell r="BC615">
            <v>89.7</v>
          </cell>
          <cell r="BD615">
            <v>0</v>
          </cell>
          <cell r="BE615">
            <v>17.600000000000001</v>
          </cell>
          <cell r="BF615">
            <v>0</v>
          </cell>
          <cell r="BG615">
            <v>0</v>
          </cell>
          <cell r="BH615">
            <v>0</v>
          </cell>
          <cell r="BI615">
            <v>0</v>
          </cell>
          <cell r="BK615">
            <v>0</v>
          </cell>
          <cell r="BL615">
            <v>0</v>
          </cell>
          <cell r="BM615">
            <v>0</v>
          </cell>
          <cell r="BN615">
            <v>0</v>
          </cell>
          <cell r="BO615">
            <v>0</v>
          </cell>
          <cell r="BP615">
            <v>0</v>
          </cell>
          <cell r="BQ615">
            <v>0</v>
          </cell>
          <cell r="BR615">
            <v>0</v>
          </cell>
          <cell r="BS615">
            <v>0</v>
          </cell>
          <cell r="BT615">
            <v>53.6</v>
          </cell>
          <cell r="BU615">
            <v>0</v>
          </cell>
          <cell r="BV615">
            <v>0</v>
          </cell>
          <cell r="BW615">
            <v>0</v>
          </cell>
          <cell r="BX615">
            <v>0</v>
          </cell>
          <cell r="BY615">
            <v>0</v>
          </cell>
          <cell r="BZ615">
            <v>0</v>
          </cell>
          <cell r="CA615">
            <v>0</v>
          </cell>
          <cell r="CB615">
            <v>0</v>
          </cell>
          <cell r="CC615">
            <v>0</v>
          </cell>
          <cell r="CD615">
            <v>0</v>
          </cell>
          <cell r="CE615">
            <v>0</v>
          </cell>
          <cell r="CF615">
            <v>0</v>
          </cell>
          <cell r="CG615">
            <v>0</v>
          </cell>
          <cell r="CH615">
            <v>0</v>
          </cell>
          <cell r="CI615">
            <v>0</v>
          </cell>
          <cell r="CJ615">
            <v>0</v>
          </cell>
          <cell r="CK615">
            <v>0</v>
          </cell>
          <cell r="CL615">
            <v>0</v>
          </cell>
          <cell r="CM615">
            <v>0</v>
          </cell>
          <cell r="CN615">
            <v>0</v>
          </cell>
          <cell r="CO615">
            <v>0</v>
          </cell>
          <cell r="CP615">
            <v>0</v>
          </cell>
          <cell r="CQ615">
            <v>0</v>
          </cell>
          <cell r="CR615">
            <v>0</v>
          </cell>
          <cell r="CS615">
            <v>0</v>
          </cell>
          <cell r="CT615">
            <v>0</v>
          </cell>
          <cell r="CU615">
            <v>0</v>
          </cell>
          <cell r="CV615">
            <v>0</v>
          </cell>
          <cell r="CW615">
            <v>0</v>
          </cell>
          <cell r="CX615">
            <v>0</v>
          </cell>
          <cell r="CY615">
            <v>0</v>
          </cell>
          <cell r="CZ615">
            <v>0</v>
          </cell>
          <cell r="DA615">
            <v>0</v>
          </cell>
          <cell r="DB615">
            <v>0</v>
          </cell>
          <cell r="DC615">
            <v>0</v>
          </cell>
          <cell r="DD615">
            <v>0</v>
          </cell>
          <cell r="DE615">
            <v>0</v>
          </cell>
          <cell r="DF615">
            <v>0</v>
          </cell>
          <cell r="DG615">
            <v>0</v>
          </cell>
          <cell r="DH615">
            <v>0</v>
          </cell>
          <cell r="DI615">
            <v>0</v>
          </cell>
          <cell r="DJ615">
            <v>0</v>
          </cell>
          <cell r="DK615">
            <v>0</v>
          </cell>
          <cell r="DL615">
            <v>0</v>
          </cell>
          <cell r="DM615">
            <v>0</v>
          </cell>
          <cell r="DN615">
            <v>0</v>
          </cell>
          <cell r="DO615">
            <v>0</v>
          </cell>
          <cell r="DP615">
            <v>0</v>
          </cell>
          <cell r="DQ615">
            <v>0</v>
          </cell>
          <cell r="DR615">
            <v>0</v>
          </cell>
          <cell r="DS615">
            <v>0</v>
          </cell>
          <cell r="DT615">
            <v>0</v>
          </cell>
          <cell r="DU615">
            <v>0</v>
          </cell>
          <cell r="DV615">
            <v>0</v>
          </cell>
          <cell r="DW615">
            <v>0</v>
          </cell>
          <cell r="DX615">
            <v>0</v>
          </cell>
          <cell r="DY615">
            <v>0</v>
          </cell>
          <cell r="DZ615">
            <v>0</v>
          </cell>
          <cell r="EA615">
            <v>0</v>
          </cell>
          <cell r="EB615">
            <v>0</v>
          </cell>
          <cell r="EC615">
            <v>0</v>
          </cell>
          <cell r="ED615">
            <v>0</v>
          </cell>
          <cell r="EE615">
            <v>0</v>
          </cell>
          <cell r="EF615">
            <v>0</v>
          </cell>
          <cell r="EG615">
            <v>0</v>
          </cell>
          <cell r="EH615">
            <v>0</v>
          </cell>
          <cell r="EI615">
            <v>0</v>
          </cell>
          <cell r="EJ615">
            <v>0</v>
          </cell>
        </row>
        <row r="616">
          <cell r="B616">
            <v>0</v>
          </cell>
          <cell r="C616">
            <v>0</v>
          </cell>
          <cell r="D616">
            <v>0</v>
          </cell>
          <cell r="E616">
            <v>0</v>
          </cell>
          <cell r="F616">
            <v>0</v>
          </cell>
          <cell r="G616">
            <v>0</v>
          </cell>
          <cell r="H616">
            <v>1.69</v>
          </cell>
          <cell r="I616">
            <v>162</v>
          </cell>
          <cell r="J616">
            <v>91</v>
          </cell>
          <cell r="K616">
            <v>10.3</v>
          </cell>
          <cell r="L616">
            <v>33.6</v>
          </cell>
          <cell r="M616">
            <v>0</v>
          </cell>
          <cell r="N616">
            <v>5.6</v>
          </cell>
          <cell r="O616">
            <v>0</v>
          </cell>
          <cell r="P616">
            <v>0</v>
          </cell>
          <cell r="Q616">
            <v>0</v>
          </cell>
          <cell r="R616">
            <v>0</v>
          </cell>
          <cell r="S616">
            <v>15.3</v>
          </cell>
          <cell r="T616">
            <v>0</v>
          </cell>
          <cell r="U616">
            <v>0</v>
          </cell>
          <cell r="V616">
            <v>0</v>
          </cell>
          <cell r="W616">
            <v>36</v>
          </cell>
          <cell r="X616">
            <v>0</v>
          </cell>
          <cell r="Y616">
            <v>6.8440000000000003</v>
          </cell>
          <cell r="Z616">
            <v>0</v>
          </cell>
          <cell r="AA616">
            <v>1191.4000000000001</v>
          </cell>
          <cell r="AB616">
            <v>0</v>
          </cell>
          <cell r="AC616">
            <v>0</v>
          </cell>
          <cell r="AD616">
            <v>85.1</v>
          </cell>
          <cell r="AE616">
            <v>312.29000000000002</v>
          </cell>
          <cell r="AF616">
            <v>6.4</v>
          </cell>
          <cell r="AG616">
            <v>0</v>
          </cell>
          <cell r="AH616">
            <v>0</v>
          </cell>
          <cell r="AI616">
            <v>0</v>
          </cell>
          <cell r="AJ616">
            <v>0</v>
          </cell>
          <cell r="AK616">
            <v>0</v>
          </cell>
          <cell r="AL616">
            <v>0</v>
          </cell>
          <cell r="AN616">
            <v>0</v>
          </cell>
          <cell r="AO616">
            <v>0</v>
          </cell>
          <cell r="AP616">
            <v>0</v>
          </cell>
          <cell r="AQ616">
            <v>0</v>
          </cell>
          <cell r="AR616">
            <v>0</v>
          </cell>
          <cell r="AS616">
            <v>742.1</v>
          </cell>
          <cell r="AT616">
            <v>18.760000000000002</v>
          </cell>
          <cell r="AU616">
            <v>0</v>
          </cell>
          <cell r="AV616">
            <v>0</v>
          </cell>
          <cell r="AW616">
            <v>0</v>
          </cell>
          <cell r="AX616">
            <v>0</v>
          </cell>
          <cell r="AY616">
            <v>1146</v>
          </cell>
          <cell r="AZ616">
            <v>127.24</v>
          </cell>
          <cell r="BA616">
            <v>96</v>
          </cell>
          <cell r="BB616">
            <v>256.75804174507903</v>
          </cell>
          <cell r="BC616">
            <v>394.4</v>
          </cell>
          <cell r="BD616">
            <v>0</v>
          </cell>
          <cell r="BE616">
            <v>25.6</v>
          </cell>
          <cell r="BF616">
            <v>0</v>
          </cell>
          <cell r="BG616">
            <v>0</v>
          </cell>
          <cell r="BH616">
            <v>0</v>
          </cell>
          <cell r="BI616">
            <v>278.93</v>
          </cell>
          <cell r="BK616">
            <v>55.5</v>
          </cell>
          <cell r="BL616">
            <v>3.1</v>
          </cell>
          <cell r="BM616">
            <v>0</v>
          </cell>
          <cell r="BN616">
            <v>0</v>
          </cell>
          <cell r="BO616">
            <v>12.7108155025646</v>
          </cell>
          <cell r="BP616">
            <v>104.33124239976</v>
          </cell>
          <cell r="BQ616">
            <v>0</v>
          </cell>
          <cell r="BR616">
            <v>222.68</v>
          </cell>
          <cell r="BS616">
            <v>1.8590944918868499</v>
          </cell>
          <cell r="BT616">
            <v>746</v>
          </cell>
          <cell r="BU616">
            <v>31.6</v>
          </cell>
          <cell r="BV616">
            <v>2051.2310000000002</v>
          </cell>
          <cell r="BW616">
            <v>-573.66</v>
          </cell>
          <cell r="BX616">
            <v>21.44</v>
          </cell>
          <cell r="BY616">
            <v>0</v>
          </cell>
          <cell r="BZ616">
            <v>0.12180000000000001</v>
          </cell>
          <cell r="CA616">
            <v>5.8</v>
          </cell>
          <cell r="CB616">
            <v>4.9000000000000004</v>
          </cell>
          <cell r="CC616">
            <v>6</v>
          </cell>
          <cell r="CD616">
            <v>87</v>
          </cell>
          <cell r="CE616">
            <v>0</v>
          </cell>
          <cell r="CF616">
            <v>0</v>
          </cell>
          <cell r="CG616">
            <v>0</v>
          </cell>
          <cell r="CH616">
            <v>0</v>
          </cell>
          <cell r="CI616">
            <v>0</v>
          </cell>
          <cell r="CJ616">
            <v>2.67</v>
          </cell>
          <cell r="CK616">
            <v>4.7</v>
          </cell>
          <cell r="CL616">
            <v>-110</v>
          </cell>
          <cell r="CM616">
            <v>-31.9</v>
          </cell>
          <cell r="CN616">
            <v>-12.5</v>
          </cell>
          <cell r="CO616">
            <v>7.2</v>
          </cell>
          <cell r="CP616">
            <v>-34.6</v>
          </cell>
          <cell r="CQ616">
            <v>0</v>
          </cell>
          <cell r="CR616">
            <v>0</v>
          </cell>
          <cell r="CS616">
            <v>0</v>
          </cell>
          <cell r="CT616">
            <v>0</v>
          </cell>
          <cell r="CU616">
            <v>0</v>
          </cell>
          <cell r="CV616">
            <v>126</v>
          </cell>
          <cell r="CW616">
            <v>0</v>
          </cell>
          <cell r="CX616">
            <v>0</v>
          </cell>
          <cell r="CY616">
            <v>0</v>
          </cell>
          <cell r="CZ616">
            <v>267.45400000000001</v>
          </cell>
          <cell r="DA616">
            <v>37.4</v>
          </cell>
          <cell r="DB616">
            <v>0</v>
          </cell>
          <cell r="DC616">
            <v>0</v>
          </cell>
          <cell r="DD616">
            <v>0</v>
          </cell>
          <cell r="DE616">
            <v>0</v>
          </cell>
          <cell r="DF616">
            <v>0</v>
          </cell>
          <cell r="DG616">
            <v>0</v>
          </cell>
          <cell r="DH616">
            <v>9.8019999999999996</v>
          </cell>
          <cell r="DI616">
            <v>0</v>
          </cell>
          <cell r="DJ616">
            <v>0</v>
          </cell>
          <cell r="DK616">
            <v>10.632999999999999</v>
          </cell>
          <cell r="DL616">
            <v>-37.819000000000003</v>
          </cell>
          <cell r="DM616">
            <v>0</v>
          </cell>
          <cell r="DN616">
            <v>0</v>
          </cell>
          <cell r="DO616">
            <v>0</v>
          </cell>
          <cell r="DP616">
            <v>0</v>
          </cell>
          <cell r="DQ616">
            <v>0</v>
          </cell>
          <cell r="DR616">
            <v>0</v>
          </cell>
          <cell r="DS616">
            <v>48</v>
          </cell>
          <cell r="DT616">
            <v>0</v>
          </cell>
          <cell r="DU616">
            <v>0</v>
          </cell>
          <cell r="DV616">
            <v>0</v>
          </cell>
          <cell r="DW616">
            <v>0</v>
          </cell>
          <cell r="DX616">
            <v>24.984999999999999</v>
          </cell>
          <cell r="DY616">
            <v>19.54</v>
          </cell>
          <cell r="DZ616">
            <v>0</v>
          </cell>
          <cell r="EA616">
            <v>46</v>
          </cell>
          <cell r="EB616">
            <v>76.3</v>
          </cell>
          <cell r="EC616">
            <v>18.3</v>
          </cell>
          <cell r="ED616">
            <v>22.7332080388538</v>
          </cell>
          <cell r="EE616">
            <v>20.5</v>
          </cell>
          <cell r="EF616">
            <v>0</v>
          </cell>
          <cell r="EG616">
            <v>0.43</v>
          </cell>
          <cell r="EH616">
            <v>0</v>
          </cell>
          <cell r="EI616">
            <v>2.8</v>
          </cell>
          <cell r="EJ616">
            <v>0</v>
          </cell>
        </row>
        <row r="617">
          <cell r="B617">
            <v>0</v>
          </cell>
          <cell r="C617">
            <v>0</v>
          </cell>
          <cell r="D617">
            <v>0</v>
          </cell>
          <cell r="E617">
            <v>0</v>
          </cell>
          <cell r="F617">
            <v>0</v>
          </cell>
          <cell r="G617">
            <v>0</v>
          </cell>
          <cell r="H617">
            <v>0</v>
          </cell>
          <cell r="I617">
            <v>23</v>
          </cell>
          <cell r="J617">
            <v>91</v>
          </cell>
          <cell r="K617">
            <v>0</v>
          </cell>
          <cell r="L617">
            <v>0</v>
          </cell>
          <cell r="M617">
            <v>0</v>
          </cell>
          <cell r="N617">
            <v>4.2</v>
          </cell>
          <cell r="O617">
            <v>0</v>
          </cell>
          <cell r="P617">
            <v>0</v>
          </cell>
          <cell r="Q617">
            <v>0</v>
          </cell>
          <cell r="R617">
            <v>0</v>
          </cell>
          <cell r="S617">
            <v>0</v>
          </cell>
          <cell r="T617">
            <v>0</v>
          </cell>
          <cell r="U617">
            <v>0</v>
          </cell>
          <cell r="V617">
            <v>0</v>
          </cell>
          <cell r="W617">
            <v>36</v>
          </cell>
          <cell r="X617">
            <v>0</v>
          </cell>
          <cell r="Y617">
            <v>6.8440000000000003</v>
          </cell>
          <cell r="Z617">
            <v>0</v>
          </cell>
          <cell r="AA617">
            <v>0</v>
          </cell>
          <cell r="AB617">
            <v>0</v>
          </cell>
          <cell r="AC617">
            <v>0</v>
          </cell>
          <cell r="AD617">
            <v>0</v>
          </cell>
          <cell r="AE617">
            <v>301.39</v>
          </cell>
          <cell r="AF617">
            <v>0</v>
          </cell>
          <cell r="AN617">
            <v>0</v>
          </cell>
          <cell r="AO617">
            <v>0</v>
          </cell>
          <cell r="AS617">
            <v>46.7</v>
          </cell>
          <cell r="AT617">
            <v>11.48</v>
          </cell>
          <cell r="AV617">
            <v>0</v>
          </cell>
          <cell r="AW617">
            <v>0</v>
          </cell>
          <cell r="AX617">
            <v>0</v>
          </cell>
          <cell r="AY617">
            <v>0</v>
          </cell>
          <cell r="AZ617">
            <v>0</v>
          </cell>
          <cell r="BA617">
            <v>249</v>
          </cell>
          <cell r="BB617">
            <v>0</v>
          </cell>
          <cell r="BC617">
            <v>0</v>
          </cell>
          <cell r="BD617">
            <v>0</v>
          </cell>
          <cell r="BE617">
            <v>0</v>
          </cell>
          <cell r="BF617">
            <v>0</v>
          </cell>
          <cell r="BG617">
            <v>0</v>
          </cell>
          <cell r="BH617">
            <v>0</v>
          </cell>
          <cell r="BI617">
            <v>104.59</v>
          </cell>
          <cell r="BK617">
            <v>0</v>
          </cell>
          <cell r="BL617">
            <v>3.1</v>
          </cell>
          <cell r="BM617">
            <v>0</v>
          </cell>
          <cell r="BN617">
            <v>0</v>
          </cell>
          <cell r="BO617">
            <v>12.7108155025646</v>
          </cell>
          <cell r="BP617">
            <v>104.33124239976</v>
          </cell>
          <cell r="BQ617">
            <v>0</v>
          </cell>
          <cell r="BR617">
            <v>219.48</v>
          </cell>
          <cell r="BS617">
            <v>0</v>
          </cell>
          <cell r="BT617">
            <v>653.20000000000005</v>
          </cell>
          <cell r="BU617">
            <v>0.36</v>
          </cell>
          <cell r="BV617">
            <v>2051.19</v>
          </cell>
          <cell r="BW617">
            <v>-579.02</v>
          </cell>
          <cell r="BX617">
            <v>389.21</v>
          </cell>
          <cell r="BY617">
            <v>0</v>
          </cell>
          <cell r="BZ617">
            <v>0</v>
          </cell>
          <cell r="CA617">
            <v>1</v>
          </cell>
          <cell r="CB617">
            <v>4.9000000000000004</v>
          </cell>
          <cell r="CC617">
            <v>6</v>
          </cell>
          <cell r="CD617">
            <v>87</v>
          </cell>
          <cell r="CE617">
            <v>0</v>
          </cell>
          <cell r="CF617">
            <v>0</v>
          </cell>
          <cell r="CG617">
            <v>60</v>
          </cell>
          <cell r="CI617">
            <v>0</v>
          </cell>
          <cell r="CJ617">
            <v>2.67</v>
          </cell>
          <cell r="CK617">
            <v>13.8</v>
          </cell>
          <cell r="CL617">
            <v>-113.9</v>
          </cell>
          <cell r="CM617">
            <v>0</v>
          </cell>
          <cell r="CN617">
            <v>-12.5</v>
          </cell>
          <cell r="CO617">
            <v>7.2</v>
          </cell>
          <cell r="CP617">
            <v>-34.6</v>
          </cell>
          <cell r="CQ617">
            <v>0</v>
          </cell>
          <cell r="CR617">
            <v>0</v>
          </cell>
          <cell r="CS617">
            <v>0</v>
          </cell>
          <cell r="CT617">
            <v>0</v>
          </cell>
          <cell r="CU617">
            <v>0</v>
          </cell>
          <cell r="CV617">
            <v>258</v>
          </cell>
          <cell r="CW617">
            <v>0</v>
          </cell>
          <cell r="CX617">
            <v>0</v>
          </cell>
          <cell r="CY617">
            <v>0</v>
          </cell>
          <cell r="CZ617">
            <v>386.673</v>
          </cell>
          <cell r="DA617">
            <v>11</v>
          </cell>
          <cell r="DB617">
            <v>0</v>
          </cell>
          <cell r="DC617">
            <v>0</v>
          </cell>
          <cell r="DD617">
            <v>0</v>
          </cell>
          <cell r="DE617">
            <v>0</v>
          </cell>
          <cell r="DF617">
            <v>0</v>
          </cell>
          <cell r="DG617">
            <v>0</v>
          </cell>
          <cell r="DH617">
            <v>11.146000000000001</v>
          </cell>
          <cell r="DI617">
            <v>0</v>
          </cell>
          <cell r="DJ617">
            <v>0</v>
          </cell>
          <cell r="DK617">
            <v>6.5</v>
          </cell>
          <cell r="DL617">
            <v>-48.918999999999997</v>
          </cell>
          <cell r="DM617">
            <v>0</v>
          </cell>
          <cell r="DN617">
            <v>0</v>
          </cell>
          <cell r="DO617">
            <v>0</v>
          </cell>
          <cell r="DP617">
            <v>0</v>
          </cell>
          <cell r="DQ617">
            <v>0</v>
          </cell>
          <cell r="DR617">
            <v>0</v>
          </cell>
          <cell r="DS617">
            <v>0</v>
          </cell>
          <cell r="DT617">
            <v>0</v>
          </cell>
          <cell r="DU617">
            <v>0</v>
          </cell>
          <cell r="DV617">
            <v>0</v>
          </cell>
          <cell r="DW617">
            <v>0</v>
          </cell>
          <cell r="DX617">
            <v>5.6121495898571299</v>
          </cell>
          <cell r="DY617">
            <v>13.17</v>
          </cell>
          <cell r="DZ617">
            <v>0</v>
          </cell>
          <cell r="EA617">
            <v>46</v>
          </cell>
          <cell r="EB617">
            <v>69.8</v>
          </cell>
          <cell r="EC617">
            <v>6.8</v>
          </cell>
          <cell r="ED617">
            <v>22.7332080388538</v>
          </cell>
          <cell r="EE617">
            <v>6.9</v>
          </cell>
          <cell r="EF617">
            <v>0</v>
          </cell>
          <cell r="EG617">
            <v>0.43</v>
          </cell>
          <cell r="EH617">
            <v>53.991182857142903</v>
          </cell>
          <cell r="EI617">
            <v>2.8</v>
          </cell>
          <cell r="EJ617">
            <v>0</v>
          </cell>
        </row>
        <row r="618">
          <cell r="B618">
            <v>0</v>
          </cell>
          <cell r="C618">
            <v>0</v>
          </cell>
          <cell r="D618">
            <v>0</v>
          </cell>
          <cell r="E618">
            <v>0</v>
          </cell>
          <cell r="F618">
            <v>0</v>
          </cell>
          <cell r="G618">
            <v>0</v>
          </cell>
          <cell r="H618">
            <v>0.2</v>
          </cell>
          <cell r="I618">
            <v>133</v>
          </cell>
          <cell r="J618">
            <v>0</v>
          </cell>
          <cell r="K618">
            <v>11.4</v>
          </cell>
          <cell r="L618">
            <v>0</v>
          </cell>
          <cell r="M618">
            <v>0</v>
          </cell>
          <cell r="N618">
            <v>0</v>
          </cell>
          <cell r="O618">
            <v>0</v>
          </cell>
          <cell r="P618">
            <v>0</v>
          </cell>
          <cell r="Q618">
            <v>0</v>
          </cell>
          <cell r="R618">
            <v>0</v>
          </cell>
          <cell r="S618">
            <v>0</v>
          </cell>
          <cell r="T618">
            <v>0</v>
          </cell>
          <cell r="U618">
            <v>0</v>
          </cell>
          <cell r="V618">
            <v>0</v>
          </cell>
          <cell r="W618">
            <v>0</v>
          </cell>
          <cell r="X618">
            <v>0</v>
          </cell>
          <cell r="Y618">
            <v>0</v>
          </cell>
          <cell r="Z618">
            <v>0</v>
          </cell>
          <cell r="AA618">
            <v>8</v>
          </cell>
          <cell r="AB618">
            <v>0</v>
          </cell>
          <cell r="AC618">
            <v>0</v>
          </cell>
          <cell r="AD618">
            <v>85.1</v>
          </cell>
          <cell r="AE618">
            <v>0</v>
          </cell>
          <cell r="AF618">
            <v>6.4</v>
          </cell>
          <cell r="AN618">
            <v>0</v>
          </cell>
          <cell r="AO618">
            <v>0</v>
          </cell>
          <cell r="AS618">
            <v>0</v>
          </cell>
          <cell r="AV618">
            <v>0</v>
          </cell>
          <cell r="AW618">
            <v>0</v>
          </cell>
          <cell r="AX618">
            <v>0</v>
          </cell>
          <cell r="AY618">
            <v>1088</v>
          </cell>
          <cell r="AZ618">
            <v>79.52</v>
          </cell>
          <cell r="BA618">
            <v>75</v>
          </cell>
          <cell r="BB618">
            <v>311.14954215666802</v>
          </cell>
          <cell r="BC618">
            <v>277.3</v>
          </cell>
          <cell r="BD618">
            <v>0</v>
          </cell>
          <cell r="BE618">
            <v>8</v>
          </cell>
          <cell r="BF618">
            <v>0</v>
          </cell>
          <cell r="BG618">
            <v>0</v>
          </cell>
          <cell r="BH618">
            <v>0</v>
          </cell>
          <cell r="BI618">
            <v>157.08000000000001</v>
          </cell>
          <cell r="BK618">
            <v>55.5</v>
          </cell>
          <cell r="BL618">
            <v>0</v>
          </cell>
          <cell r="BM618">
            <v>0</v>
          </cell>
          <cell r="BN618">
            <v>0</v>
          </cell>
          <cell r="BO618">
            <v>0</v>
          </cell>
          <cell r="BP618">
            <v>0</v>
          </cell>
          <cell r="BQ618">
            <v>0</v>
          </cell>
          <cell r="BR618">
            <v>0</v>
          </cell>
          <cell r="BS618">
            <v>0</v>
          </cell>
          <cell r="BT618">
            <v>0</v>
          </cell>
          <cell r="BU618">
            <v>0</v>
          </cell>
          <cell r="BV618">
            <v>4.1000000000000002E-2</v>
          </cell>
          <cell r="BW618">
            <v>0</v>
          </cell>
          <cell r="BX618">
            <v>0</v>
          </cell>
          <cell r="BY618">
            <v>0</v>
          </cell>
          <cell r="BZ618">
            <v>0.12180000000000001</v>
          </cell>
          <cell r="CA618">
            <v>6.4</v>
          </cell>
          <cell r="CB618">
            <v>0</v>
          </cell>
          <cell r="CC618">
            <v>0</v>
          </cell>
          <cell r="CD618">
            <v>0</v>
          </cell>
          <cell r="CE618">
            <v>0</v>
          </cell>
          <cell r="CF618">
            <v>0</v>
          </cell>
          <cell r="CG618">
            <v>1</v>
          </cell>
          <cell r="CI618">
            <v>0</v>
          </cell>
          <cell r="CJ618">
            <v>0</v>
          </cell>
          <cell r="CK618">
            <v>0</v>
          </cell>
          <cell r="CL618">
            <v>3.9</v>
          </cell>
          <cell r="CM618">
            <v>0</v>
          </cell>
          <cell r="CN618">
            <v>0</v>
          </cell>
          <cell r="CO618">
            <v>0</v>
          </cell>
          <cell r="CP618">
            <v>0</v>
          </cell>
          <cell r="CQ618">
            <v>0</v>
          </cell>
          <cell r="CR618">
            <v>0</v>
          </cell>
          <cell r="CS618">
            <v>0</v>
          </cell>
          <cell r="CT618">
            <v>0</v>
          </cell>
          <cell r="CU618">
            <v>0</v>
          </cell>
          <cell r="CV618">
            <v>0</v>
          </cell>
          <cell r="CW618">
            <v>0</v>
          </cell>
          <cell r="CX618">
            <v>0</v>
          </cell>
          <cell r="CY618">
            <v>0</v>
          </cell>
          <cell r="CZ618">
            <v>0</v>
          </cell>
          <cell r="DA618">
            <v>0</v>
          </cell>
          <cell r="DB618">
            <v>0</v>
          </cell>
          <cell r="DC618">
            <v>0</v>
          </cell>
          <cell r="DD618">
            <v>0</v>
          </cell>
          <cell r="DE618">
            <v>0</v>
          </cell>
          <cell r="DF618">
            <v>0</v>
          </cell>
          <cell r="DG618">
            <v>0</v>
          </cell>
          <cell r="DH618">
            <v>0</v>
          </cell>
          <cell r="DI618">
            <v>0</v>
          </cell>
          <cell r="DJ618">
            <v>0</v>
          </cell>
          <cell r="DK618">
            <v>0</v>
          </cell>
          <cell r="DL618">
            <v>0</v>
          </cell>
          <cell r="DM618">
            <v>0</v>
          </cell>
          <cell r="DN618">
            <v>0</v>
          </cell>
          <cell r="DO618">
            <v>0</v>
          </cell>
          <cell r="DP618">
            <v>0</v>
          </cell>
          <cell r="DQ618">
            <v>0</v>
          </cell>
          <cell r="DR618">
            <v>0</v>
          </cell>
          <cell r="DS618">
            <v>48</v>
          </cell>
          <cell r="DT618">
            <v>0</v>
          </cell>
          <cell r="DU618">
            <v>0</v>
          </cell>
          <cell r="DV618">
            <v>0</v>
          </cell>
          <cell r="DW618">
            <v>0</v>
          </cell>
          <cell r="DX618">
            <v>0.53423611064737597</v>
          </cell>
          <cell r="DY618">
            <v>17.850000000000001</v>
          </cell>
          <cell r="DZ618">
            <v>0</v>
          </cell>
          <cell r="EA618">
            <v>0</v>
          </cell>
          <cell r="EB618">
            <v>0</v>
          </cell>
          <cell r="EC618">
            <v>11.5</v>
          </cell>
          <cell r="ED618">
            <v>0</v>
          </cell>
          <cell r="EE618">
            <v>0</v>
          </cell>
          <cell r="EF618">
            <v>0</v>
          </cell>
          <cell r="EG618">
            <v>0</v>
          </cell>
          <cell r="EH618">
            <v>0</v>
          </cell>
          <cell r="EI618">
            <v>0</v>
          </cell>
          <cell r="EJ618">
            <v>0</v>
          </cell>
        </row>
        <row r="619">
          <cell r="B619">
            <v>0</v>
          </cell>
          <cell r="C619">
            <v>0</v>
          </cell>
          <cell r="D619">
            <v>0</v>
          </cell>
          <cell r="E619">
            <v>0</v>
          </cell>
          <cell r="F619">
            <v>0</v>
          </cell>
          <cell r="G619">
            <v>0</v>
          </cell>
          <cell r="H619">
            <v>0</v>
          </cell>
          <cell r="I619">
            <v>0</v>
          </cell>
          <cell r="J619">
            <v>0</v>
          </cell>
          <cell r="K619">
            <v>0</v>
          </cell>
          <cell r="L619">
            <v>0</v>
          </cell>
          <cell r="M619">
            <v>0</v>
          </cell>
          <cell r="N619">
            <v>0</v>
          </cell>
          <cell r="O619">
            <v>0</v>
          </cell>
          <cell r="P619">
            <v>0</v>
          </cell>
          <cell r="Q619">
            <v>0</v>
          </cell>
          <cell r="R619">
            <v>0</v>
          </cell>
          <cell r="S619">
            <v>0</v>
          </cell>
          <cell r="T619">
            <v>0</v>
          </cell>
          <cell r="U619">
            <v>0</v>
          </cell>
          <cell r="V619">
            <v>0</v>
          </cell>
          <cell r="W619">
            <v>0</v>
          </cell>
          <cell r="X619">
            <v>0</v>
          </cell>
          <cell r="Y619">
            <v>0</v>
          </cell>
          <cell r="Z619">
            <v>0</v>
          </cell>
          <cell r="AA619">
            <v>0</v>
          </cell>
          <cell r="AB619">
            <v>0</v>
          </cell>
          <cell r="AC619">
            <v>0</v>
          </cell>
          <cell r="AD619">
            <v>0</v>
          </cell>
          <cell r="AE619">
            <v>0</v>
          </cell>
          <cell r="AF619">
            <v>0</v>
          </cell>
          <cell r="AN619">
            <v>0</v>
          </cell>
          <cell r="AO619">
            <v>0</v>
          </cell>
          <cell r="AW619">
            <v>0</v>
          </cell>
          <cell r="AX619">
            <v>0</v>
          </cell>
          <cell r="AY619">
            <v>0</v>
          </cell>
          <cell r="AZ619">
            <v>0</v>
          </cell>
          <cell r="BA619">
            <v>0</v>
          </cell>
          <cell r="BB619">
            <v>0</v>
          </cell>
          <cell r="BC619">
            <v>0</v>
          </cell>
          <cell r="BD619">
            <v>0</v>
          </cell>
          <cell r="BE619">
            <v>0</v>
          </cell>
          <cell r="BF619">
            <v>0</v>
          </cell>
          <cell r="BG619">
            <v>0</v>
          </cell>
          <cell r="BH619">
            <v>0</v>
          </cell>
          <cell r="BI619">
            <v>0</v>
          </cell>
          <cell r="BK619">
            <v>0</v>
          </cell>
          <cell r="BL619">
            <v>0</v>
          </cell>
          <cell r="BM619">
            <v>0</v>
          </cell>
          <cell r="BN619">
            <v>0</v>
          </cell>
          <cell r="BO619">
            <v>0</v>
          </cell>
          <cell r="BP619">
            <v>0</v>
          </cell>
          <cell r="BQ619">
            <v>0</v>
          </cell>
          <cell r="BR619">
            <v>0</v>
          </cell>
          <cell r="BS619">
            <v>0</v>
          </cell>
          <cell r="BT619">
            <v>0</v>
          </cell>
          <cell r="BU619">
            <v>0</v>
          </cell>
          <cell r="BV619">
            <v>0</v>
          </cell>
          <cell r="BW619">
            <v>0</v>
          </cell>
          <cell r="BX619">
            <v>-368</v>
          </cell>
          <cell r="BY619">
            <v>0</v>
          </cell>
          <cell r="BZ619">
            <v>0</v>
          </cell>
          <cell r="CA619">
            <v>0</v>
          </cell>
          <cell r="CB619">
            <v>0</v>
          </cell>
          <cell r="CC619">
            <v>0</v>
          </cell>
          <cell r="CD619">
            <v>0</v>
          </cell>
          <cell r="CE619">
            <v>0</v>
          </cell>
          <cell r="CF619">
            <v>0</v>
          </cell>
          <cell r="CG619">
            <v>0</v>
          </cell>
          <cell r="CH619">
            <v>0</v>
          </cell>
          <cell r="CI619">
            <v>0</v>
          </cell>
          <cell r="CJ619">
            <v>0</v>
          </cell>
          <cell r="CK619">
            <v>0</v>
          </cell>
          <cell r="CL619">
            <v>0</v>
          </cell>
          <cell r="CM619">
            <v>0</v>
          </cell>
          <cell r="CN619">
            <v>0</v>
          </cell>
          <cell r="CO619">
            <v>0</v>
          </cell>
          <cell r="CP619">
            <v>0</v>
          </cell>
          <cell r="CQ619">
            <v>0</v>
          </cell>
          <cell r="CR619">
            <v>0</v>
          </cell>
          <cell r="CS619">
            <v>0</v>
          </cell>
          <cell r="CT619">
            <v>0</v>
          </cell>
          <cell r="CU619">
            <v>0</v>
          </cell>
          <cell r="CV619">
            <v>0</v>
          </cell>
          <cell r="CW619">
            <v>0</v>
          </cell>
          <cell r="CX619">
            <v>0</v>
          </cell>
          <cell r="CY619">
            <v>0</v>
          </cell>
          <cell r="CZ619">
            <v>0</v>
          </cell>
          <cell r="DA619">
            <v>0</v>
          </cell>
          <cell r="DB619">
            <v>0</v>
          </cell>
          <cell r="DC619">
            <v>0</v>
          </cell>
          <cell r="DD619">
            <v>0</v>
          </cell>
          <cell r="DE619">
            <v>0</v>
          </cell>
          <cell r="DF619">
            <v>0</v>
          </cell>
          <cell r="DG619">
            <v>0</v>
          </cell>
          <cell r="DH619">
            <v>0</v>
          </cell>
          <cell r="DI619">
            <v>0</v>
          </cell>
          <cell r="DJ619">
            <v>0</v>
          </cell>
          <cell r="DK619">
            <v>0</v>
          </cell>
          <cell r="DL619">
            <v>0</v>
          </cell>
          <cell r="DM619">
            <v>0</v>
          </cell>
          <cell r="DN619">
            <v>0</v>
          </cell>
          <cell r="DO619">
            <v>0</v>
          </cell>
          <cell r="DP619">
            <v>0</v>
          </cell>
          <cell r="DQ619">
            <v>0</v>
          </cell>
          <cell r="DR619">
            <v>0</v>
          </cell>
          <cell r="DS619">
            <v>0</v>
          </cell>
          <cell r="DT619">
            <v>0</v>
          </cell>
          <cell r="DU619">
            <v>0</v>
          </cell>
          <cell r="DV619">
            <v>0</v>
          </cell>
          <cell r="DW619">
            <v>0</v>
          </cell>
          <cell r="DX619">
            <v>0</v>
          </cell>
          <cell r="DY619">
            <v>0</v>
          </cell>
          <cell r="DZ619">
            <v>0</v>
          </cell>
          <cell r="EA619">
            <v>0</v>
          </cell>
          <cell r="EB619">
            <v>0</v>
          </cell>
          <cell r="EC619">
            <v>0</v>
          </cell>
          <cell r="ED619">
            <v>0</v>
          </cell>
          <cell r="EE619">
            <v>0</v>
          </cell>
          <cell r="EF619">
            <v>0</v>
          </cell>
          <cell r="EG619">
            <v>0</v>
          </cell>
          <cell r="EH619">
            <v>0</v>
          </cell>
          <cell r="EI619">
            <v>0</v>
          </cell>
          <cell r="EJ619">
            <v>0</v>
          </cell>
        </row>
        <row r="620">
          <cell r="B620">
            <v>0</v>
          </cell>
          <cell r="C620">
            <v>0</v>
          </cell>
          <cell r="D620">
            <v>0</v>
          </cell>
          <cell r="E620">
            <v>0</v>
          </cell>
          <cell r="F620">
            <v>0</v>
          </cell>
          <cell r="G620">
            <v>0</v>
          </cell>
          <cell r="H620">
            <v>0</v>
          </cell>
          <cell r="I620">
            <v>10</v>
          </cell>
          <cell r="J620">
            <v>0</v>
          </cell>
          <cell r="K620">
            <v>0</v>
          </cell>
          <cell r="L620">
            <v>42</v>
          </cell>
          <cell r="M620">
            <v>0</v>
          </cell>
          <cell r="N620">
            <v>0</v>
          </cell>
          <cell r="O620">
            <v>0</v>
          </cell>
          <cell r="P620">
            <v>0</v>
          </cell>
          <cell r="Q620">
            <v>0</v>
          </cell>
          <cell r="R620">
            <v>0</v>
          </cell>
          <cell r="S620">
            <v>15.3</v>
          </cell>
          <cell r="T620">
            <v>0</v>
          </cell>
          <cell r="U620">
            <v>0</v>
          </cell>
          <cell r="V620">
            <v>0</v>
          </cell>
          <cell r="W620">
            <v>0</v>
          </cell>
          <cell r="Y620">
            <v>0</v>
          </cell>
          <cell r="Z620">
            <v>0</v>
          </cell>
          <cell r="AA620">
            <v>1145.8</v>
          </cell>
          <cell r="AB620">
            <v>0</v>
          </cell>
          <cell r="AC620">
            <v>0</v>
          </cell>
          <cell r="AD620">
            <v>0</v>
          </cell>
          <cell r="AE620">
            <v>10.9</v>
          </cell>
          <cell r="AF620">
            <v>0</v>
          </cell>
          <cell r="AN620">
            <v>0</v>
          </cell>
          <cell r="AO620">
            <v>0</v>
          </cell>
          <cell r="AS620">
            <v>726.1</v>
          </cell>
          <cell r="AV620">
            <v>0</v>
          </cell>
          <cell r="AW620">
            <v>0</v>
          </cell>
          <cell r="AX620">
            <v>0</v>
          </cell>
          <cell r="AY620">
            <v>58</v>
          </cell>
          <cell r="AZ620">
            <v>0</v>
          </cell>
          <cell r="BA620">
            <v>0</v>
          </cell>
          <cell r="BB620">
            <v>113.50351851809801</v>
          </cell>
          <cell r="BC620">
            <v>87.9</v>
          </cell>
          <cell r="BD620">
            <v>0</v>
          </cell>
          <cell r="BE620">
            <v>17.600000000000001</v>
          </cell>
          <cell r="BF620">
            <v>0</v>
          </cell>
          <cell r="BG620">
            <v>0</v>
          </cell>
          <cell r="BH620">
            <v>0</v>
          </cell>
          <cell r="BI620">
            <v>0</v>
          </cell>
          <cell r="BK620">
            <v>0</v>
          </cell>
          <cell r="BL620">
            <v>0</v>
          </cell>
          <cell r="BM620">
            <v>0</v>
          </cell>
          <cell r="BN620">
            <v>0</v>
          </cell>
          <cell r="BO620">
            <v>0</v>
          </cell>
          <cell r="BP620">
            <v>0</v>
          </cell>
          <cell r="BQ620">
            <v>0</v>
          </cell>
          <cell r="BR620">
            <v>0</v>
          </cell>
          <cell r="BS620">
            <v>0</v>
          </cell>
          <cell r="BT620">
            <v>53.6</v>
          </cell>
          <cell r="BU620">
            <v>0</v>
          </cell>
          <cell r="BV620">
            <v>0</v>
          </cell>
          <cell r="BW620">
            <v>0</v>
          </cell>
          <cell r="BX620">
            <v>0</v>
          </cell>
          <cell r="BY620">
            <v>0</v>
          </cell>
          <cell r="BZ620">
            <v>0</v>
          </cell>
          <cell r="CA620">
            <v>0</v>
          </cell>
          <cell r="CB620">
            <v>0</v>
          </cell>
          <cell r="CC620">
            <v>0</v>
          </cell>
          <cell r="CD620">
            <v>0</v>
          </cell>
          <cell r="CE620">
            <v>0</v>
          </cell>
          <cell r="CF620">
            <v>0</v>
          </cell>
          <cell r="CG620">
            <v>625</v>
          </cell>
          <cell r="CH620">
            <v>0</v>
          </cell>
          <cell r="CI620">
            <v>0</v>
          </cell>
          <cell r="CJ620">
            <v>0</v>
          </cell>
          <cell r="CK620">
            <v>0</v>
          </cell>
          <cell r="CL620">
            <v>0</v>
          </cell>
          <cell r="CM620">
            <v>0</v>
          </cell>
          <cell r="CN620">
            <v>0</v>
          </cell>
          <cell r="CO620">
            <v>0</v>
          </cell>
          <cell r="CP620">
            <v>0</v>
          </cell>
          <cell r="CQ620">
            <v>0</v>
          </cell>
          <cell r="CR620">
            <v>0</v>
          </cell>
          <cell r="CS620">
            <v>0</v>
          </cell>
          <cell r="CT620">
            <v>0</v>
          </cell>
          <cell r="CU620">
            <v>0</v>
          </cell>
          <cell r="CV620">
            <v>0</v>
          </cell>
          <cell r="CW620">
            <v>0</v>
          </cell>
          <cell r="CX620">
            <v>0</v>
          </cell>
          <cell r="CY620">
            <v>0</v>
          </cell>
          <cell r="CZ620">
            <v>0</v>
          </cell>
          <cell r="DA620">
            <v>0</v>
          </cell>
          <cell r="DB620">
            <v>0</v>
          </cell>
          <cell r="DC620">
            <v>0</v>
          </cell>
          <cell r="DD620">
            <v>0</v>
          </cell>
          <cell r="DE620">
            <v>0</v>
          </cell>
          <cell r="DF620">
            <v>0</v>
          </cell>
          <cell r="DG620">
            <v>0</v>
          </cell>
          <cell r="DH620">
            <v>0</v>
          </cell>
          <cell r="DI620">
            <v>0</v>
          </cell>
          <cell r="DJ620">
            <v>0</v>
          </cell>
          <cell r="DK620">
            <v>0</v>
          </cell>
          <cell r="DL620">
            <v>0</v>
          </cell>
          <cell r="DM620">
            <v>0</v>
          </cell>
          <cell r="DN620">
            <v>0</v>
          </cell>
          <cell r="DO620">
            <v>0</v>
          </cell>
          <cell r="DP620">
            <v>0</v>
          </cell>
          <cell r="DQ620">
            <v>0</v>
          </cell>
          <cell r="DR620">
            <v>0</v>
          </cell>
          <cell r="DS620">
            <v>0</v>
          </cell>
          <cell r="DT620">
            <v>0</v>
          </cell>
          <cell r="DU620">
            <v>0</v>
          </cell>
          <cell r="DV620">
            <v>0</v>
          </cell>
          <cell r="DW620">
            <v>0</v>
          </cell>
          <cell r="DX620">
            <v>0</v>
          </cell>
          <cell r="DY620">
            <v>0</v>
          </cell>
          <cell r="DZ620">
            <v>0</v>
          </cell>
          <cell r="EA620">
            <v>0</v>
          </cell>
          <cell r="EB620">
            <v>0</v>
          </cell>
          <cell r="EC620">
            <v>0</v>
          </cell>
          <cell r="ED620">
            <v>0</v>
          </cell>
          <cell r="EE620">
            <v>0</v>
          </cell>
          <cell r="EF620">
            <v>0</v>
          </cell>
          <cell r="EG620">
            <v>0</v>
          </cell>
          <cell r="EH620">
            <v>0</v>
          </cell>
          <cell r="EI620">
            <v>0</v>
          </cell>
          <cell r="EJ620">
            <v>0</v>
          </cell>
        </row>
        <row r="621">
          <cell r="B621">
            <v>0</v>
          </cell>
          <cell r="C621">
            <v>0</v>
          </cell>
          <cell r="D621">
            <v>0</v>
          </cell>
          <cell r="E621">
            <v>0</v>
          </cell>
          <cell r="F621">
            <v>0</v>
          </cell>
          <cell r="G621">
            <v>0</v>
          </cell>
          <cell r="H621">
            <v>0.2</v>
          </cell>
          <cell r="I621">
            <v>166</v>
          </cell>
          <cell r="J621">
            <v>91</v>
          </cell>
          <cell r="K621">
            <v>11.4</v>
          </cell>
          <cell r="L621">
            <v>42</v>
          </cell>
          <cell r="M621">
            <v>0</v>
          </cell>
          <cell r="N621">
            <v>4.2</v>
          </cell>
          <cell r="O621">
            <v>0</v>
          </cell>
          <cell r="P621">
            <v>0</v>
          </cell>
          <cell r="Q621">
            <v>0</v>
          </cell>
          <cell r="R621">
            <v>0</v>
          </cell>
          <cell r="S621">
            <v>15.3</v>
          </cell>
          <cell r="T621">
            <v>0</v>
          </cell>
          <cell r="U621">
            <v>0</v>
          </cell>
          <cell r="V621">
            <v>0</v>
          </cell>
          <cell r="W621">
            <v>36</v>
          </cell>
          <cell r="X621">
            <v>0</v>
          </cell>
          <cell r="Y621">
            <v>6.8440000000000003</v>
          </cell>
          <cell r="Z621">
            <v>0</v>
          </cell>
          <cell r="AA621">
            <v>1153.8</v>
          </cell>
          <cell r="AB621">
            <v>0</v>
          </cell>
          <cell r="AC621">
            <v>0</v>
          </cell>
          <cell r="AD621">
            <v>85.1</v>
          </cell>
          <cell r="AE621">
            <v>312.29000000000002</v>
          </cell>
          <cell r="AF621">
            <v>6.4</v>
          </cell>
          <cell r="AG621">
            <v>0</v>
          </cell>
          <cell r="AH621">
            <v>0</v>
          </cell>
          <cell r="AI621">
            <v>0</v>
          </cell>
          <cell r="AJ621">
            <v>0</v>
          </cell>
          <cell r="AK621">
            <v>0</v>
          </cell>
          <cell r="AL621">
            <v>0</v>
          </cell>
          <cell r="AN621">
            <v>0</v>
          </cell>
          <cell r="AO621">
            <v>0</v>
          </cell>
          <cell r="AP621">
            <v>0</v>
          </cell>
          <cell r="AQ621">
            <v>0</v>
          </cell>
          <cell r="AR621">
            <v>0</v>
          </cell>
          <cell r="AS621">
            <v>772.80000000000007</v>
          </cell>
          <cell r="AT621">
            <v>11.48</v>
          </cell>
          <cell r="AU621">
            <v>0</v>
          </cell>
          <cell r="AV621">
            <v>0</v>
          </cell>
          <cell r="AW621">
            <v>0</v>
          </cell>
          <cell r="AX621">
            <v>0</v>
          </cell>
          <cell r="AY621">
            <v>1146</v>
          </cell>
          <cell r="AZ621">
            <v>79.52</v>
          </cell>
          <cell r="BA621">
            <v>324</v>
          </cell>
          <cell r="BB621">
            <v>424.65306067476598</v>
          </cell>
          <cell r="BC621">
            <v>365.2</v>
          </cell>
          <cell r="BD621">
            <v>0</v>
          </cell>
          <cell r="BE621">
            <v>25.6</v>
          </cell>
          <cell r="BF621">
            <v>0</v>
          </cell>
          <cell r="BG621">
            <v>0</v>
          </cell>
          <cell r="BH621">
            <v>0</v>
          </cell>
          <cell r="BI621">
            <v>261.67</v>
          </cell>
          <cell r="BK621">
            <v>55.5</v>
          </cell>
          <cell r="BL621">
            <v>3.1</v>
          </cell>
          <cell r="BM621">
            <v>0</v>
          </cell>
          <cell r="BN621">
            <v>0</v>
          </cell>
          <cell r="BO621">
            <v>12.7108155025646</v>
          </cell>
          <cell r="BP621">
            <v>104.33124239976</v>
          </cell>
          <cell r="BQ621">
            <v>0</v>
          </cell>
          <cell r="BR621">
            <v>219.48</v>
          </cell>
          <cell r="BS621">
            <v>0</v>
          </cell>
          <cell r="BT621">
            <v>706.8</v>
          </cell>
          <cell r="BU621">
            <v>0.36</v>
          </cell>
          <cell r="BV621">
            <v>2051.2310000000002</v>
          </cell>
          <cell r="BW621">
            <v>-579.02</v>
          </cell>
          <cell r="BX621">
            <v>21.21</v>
          </cell>
          <cell r="BY621">
            <v>0</v>
          </cell>
          <cell r="BZ621">
            <v>0.12180000000000001</v>
          </cell>
          <cell r="CA621">
            <v>7.4</v>
          </cell>
          <cell r="CB621">
            <v>4.9000000000000004</v>
          </cell>
          <cell r="CC621">
            <v>6</v>
          </cell>
          <cell r="CD621">
            <v>87</v>
          </cell>
          <cell r="CE621">
            <v>0</v>
          </cell>
          <cell r="CF621">
            <v>0</v>
          </cell>
          <cell r="CG621">
            <v>686</v>
          </cell>
          <cell r="CH621">
            <v>0</v>
          </cell>
          <cell r="CI621">
            <v>0</v>
          </cell>
          <cell r="CJ621">
            <v>2.67</v>
          </cell>
          <cell r="CK621">
            <v>13.8</v>
          </cell>
          <cell r="CL621">
            <v>-110</v>
          </cell>
          <cell r="CM621">
            <v>0</v>
          </cell>
          <cell r="CN621">
            <v>-12.5</v>
          </cell>
          <cell r="CO621">
            <v>7.2</v>
          </cell>
          <cell r="CP621">
            <v>-34.6</v>
          </cell>
          <cell r="CQ621">
            <v>0</v>
          </cell>
          <cell r="CR621">
            <v>0</v>
          </cell>
          <cell r="CS621">
            <v>0</v>
          </cell>
          <cell r="CT621">
            <v>0</v>
          </cell>
          <cell r="CU621">
            <v>0</v>
          </cell>
          <cell r="CV621">
            <v>258</v>
          </cell>
          <cell r="CW621">
            <v>0</v>
          </cell>
          <cell r="CX621">
            <v>0</v>
          </cell>
          <cell r="CY621">
            <v>0</v>
          </cell>
          <cell r="CZ621">
            <v>386.673</v>
          </cell>
          <cell r="DA621">
            <v>11</v>
          </cell>
          <cell r="DB621">
            <v>0</v>
          </cell>
          <cell r="DC621">
            <v>0</v>
          </cell>
          <cell r="DD621">
            <v>0</v>
          </cell>
          <cell r="DE621">
            <v>0</v>
          </cell>
          <cell r="DF621">
            <v>0</v>
          </cell>
          <cell r="DG621">
            <v>0</v>
          </cell>
          <cell r="DH621">
            <v>11.146000000000001</v>
          </cell>
          <cell r="DI621">
            <v>0</v>
          </cell>
          <cell r="DJ621">
            <v>0</v>
          </cell>
          <cell r="DK621">
            <v>6.5</v>
          </cell>
          <cell r="DL621">
            <v>-48.918999999999997</v>
          </cell>
          <cell r="DM621">
            <v>0</v>
          </cell>
          <cell r="DN621">
            <v>0</v>
          </cell>
          <cell r="DO621">
            <v>0</v>
          </cell>
          <cell r="DP621">
            <v>0</v>
          </cell>
          <cell r="DQ621">
            <v>0</v>
          </cell>
          <cell r="DR621">
            <v>0</v>
          </cell>
          <cell r="DS621">
            <v>48</v>
          </cell>
          <cell r="DT621">
            <v>0</v>
          </cell>
          <cell r="DU621">
            <v>0</v>
          </cell>
          <cell r="DV621">
            <v>0</v>
          </cell>
          <cell r="DW621">
            <v>0</v>
          </cell>
          <cell r="DX621">
            <v>6.1463857005045002</v>
          </cell>
          <cell r="DY621">
            <v>31.02</v>
          </cell>
          <cell r="DZ621">
            <v>0</v>
          </cell>
          <cell r="EA621">
            <v>46</v>
          </cell>
          <cell r="EB621">
            <v>69.8</v>
          </cell>
          <cell r="EC621">
            <v>18.3</v>
          </cell>
          <cell r="ED621">
            <v>22.7332080388538</v>
          </cell>
          <cell r="EE621">
            <v>6.9</v>
          </cell>
          <cell r="EF621">
            <v>0</v>
          </cell>
          <cell r="EG621">
            <v>0.43</v>
          </cell>
          <cell r="EH621">
            <v>53.991182857142903</v>
          </cell>
          <cell r="EI621">
            <v>2.8</v>
          </cell>
          <cell r="EJ621">
            <v>0</v>
          </cell>
        </row>
        <row r="622">
          <cell r="B622">
            <v>0</v>
          </cell>
          <cell r="C622">
            <v>0</v>
          </cell>
          <cell r="D622">
            <v>0</v>
          </cell>
          <cell r="E622">
            <v>900</v>
          </cell>
          <cell r="F622">
            <v>0</v>
          </cell>
          <cell r="G622">
            <v>0</v>
          </cell>
          <cell r="H622">
            <v>0</v>
          </cell>
          <cell r="I622">
            <v>76</v>
          </cell>
          <cell r="J622">
            <v>190</v>
          </cell>
          <cell r="K622">
            <v>0</v>
          </cell>
          <cell r="L622">
            <v>0</v>
          </cell>
          <cell r="M622">
            <v>86</v>
          </cell>
          <cell r="N622">
            <v>6</v>
          </cell>
          <cell r="O622">
            <v>0</v>
          </cell>
          <cell r="P622">
            <v>0</v>
          </cell>
          <cell r="Q622">
            <v>0</v>
          </cell>
          <cell r="R622">
            <v>0</v>
          </cell>
          <cell r="S622">
            <v>0</v>
          </cell>
          <cell r="T622">
            <v>0</v>
          </cell>
          <cell r="U622">
            <v>0</v>
          </cell>
          <cell r="V622">
            <v>0</v>
          </cell>
          <cell r="W622">
            <v>61</v>
          </cell>
          <cell r="X622">
            <v>0</v>
          </cell>
          <cell r="Y622">
            <v>13.744999999999999</v>
          </cell>
          <cell r="Z622">
            <v>0</v>
          </cell>
          <cell r="AA622">
            <v>0</v>
          </cell>
          <cell r="AB622">
            <v>0</v>
          </cell>
          <cell r="AC622">
            <v>0</v>
          </cell>
          <cell r="AD622">
            <v>0</v>
          </cell>
          <cell r="AE622">
            <v>30.97</v>
          </cell>
          <cell r="AF622">
            <v>0</v>
          </cell>
          <cell r="AN622">
            <v>0</v>
          </cell>
          <cell r="AO622">
            <v>0</v>
          </cell>
          <cell r="AS622">
            <v>65.5</v>
          </cell>
          <cell r="AT622">
            <v>19.14</v>
          </cell>
          <cell r="AV622">
            <v>0</v>
          </cell>
          <cell r="AW622">
            <v>0</v>
          </cell>
          <cell r="AX622">
            <v>0</v>
          </cell>
          <cell r="AY622">
            <v>0</v>
          </cell>
          <cell r="AZ622">
            <v>0</v>
          </cell>
          <cell r="BA622">
            <v>51</v>
          </cell>
          <cell r="BB622">
            <v>0</v>
          </cell>
          <cell r="BC622">
            <v>0</v>
          </cell>
          <cell r="BD622">
            <v>0</v>
          </cell>
          <cell r="BE622">
            <v>0</v>
          </cell>
          <cell r="BF622">
            <v>0</v>
          </cell>
          <cell r="BG622">
            <v>0</v>
          </cell>
          <cell r="BH622">
            <v>0</v>
          </cell>
          <cell r="BI622">
            <v>107.35</v>
          </cell>
          <cell r="BK622">
            <v>0</v>
          </cell>
          <cell r="BL622">
            <v>8.1</v>
          </cell>
          <cell r="BM622">
            <v>0</v>
          </cell>
          <cell r="BN622">
            <v>0</v>
          </cell>
          <cell r="BO622">
            <v>31.4372447012842</v>
          </cell>
          <cell r="BP622">
            <v>107.04385470215399</v>
          </cell>
          <cell r="BQ622">
            <v>0</v>
          </cell>
          <cell r="BR622">
            <v>203.01</v>
          </cell>
          <cell r="BS622">
            <v>11.706116032294201</v>
          </cell>
          <cell r="BT622">
            <v>682.3</v>
          </cell>
          <cell r="BU622">
            <v>119.6</v>
          </cell>
          <cell r="BV622">
            <v>1793.278</v>
          </cell>
          <cell r="BW622">
            <v>-345.96</v>
          </cell>
          <cell r="BX622">
            <v>563.66999999999996</v>
          </cell>
          <cell r="BY622">
            <v>0</v>
          </cell>
          <cell r="BZ622">
            <v>0</v>
          </cell>
          <cell r="CA622">
            <v>13.9</v>
          </cell>
          <cell r="CB622">
            <v>4.9000000000000004</v>
          </cell>
          <cell r="CC622">
            <v>0</v>
          </cell>
          <cell r="CD622">
            <v>157</v>
          </cell>
          <cell r="CE622">
            <v>2.5</v>
          </cell>
          <cell r="CF622">
            <v>0</v>
          </cell>
          <cell r="CG622">
            <v>0</v>
          </cell>
          <cell r="CI622">
            <v>0</v>
          </cell>
          <cell r="CJ622">
            <v>7.82</v>
          </cell>
          <cell r="CK622">
            <v>4.8</v>
          </cell>
          <cell r="CL622">
            <v>-252.5</v>
          </cell>
          <cell r="CM622">
            <v>0</v>
          </cell>
          <cell r="CN622">
            <v>-2</v>
          </cell>
          <cell r="CO622">
            <v>39</v>
          </cell>
          <cell r="CP622">
            <v>3.7</v>
          </cell>
          <cell r="CQ622">
            <v>0</v>
          </cell>
          <cell r="CR622">
            <v>0</v>
          </cell>
          <cell r="CS622">
            <v>0</v>
          </cell>
          <cell r="CT622">
            <v>0</v>
          </cell>
          <cell r="CU622">
            <v>0</v>
          </cell>
          <cell r="CV622">
            <v>170</v>
          </cell>
          <cell r="CW622">
            <v>0</v>
          </cell>
          <cell r="CX622">
            <v>0</v>
          </cell>
          <cell r="CY622">
            <v>0</v>
          </cell>
          <cell r="CZ622">
            <v>362.07499999999999</v>
          </cell>
          <cell r="DA622">
            <v>92.2</v>
          </cell>
          <cell r="DB622">
            <v>0</v>
          </cell>
          <cell r="DC622">
            <v>0</v>
          </cell>
          <cell r="DD622">
            <v>0</v>
          </cell>
          <cell r="DE622">
            <v>0</v>
          </cell>
          <cell r="DF622">
            <v>0</v>
          </cell>
          <cell r="DG622">
            <v>0</v>
          </cell>
          <cell r="DH622">
            <v>55.387</v>
          </cell>
          <cell r="DI622">
            <v>0</v>
          </cell>
          <cell r="DJ622">
            <v>0</v>
          </cell>
          <cell r="DK622">
            <v>10.925000000000001</v>
          </cell>
          <cell r="DL622">
            <v>27.178999999999998</v>
          </cell>
          <cell r="DM622">
            <v>0</v>
          </cell>
          <cell r="DN622">
            <v>0</v>
          </cell>
          <cell r="DO622">
            <v>0</v>
          </cell>
          <cell r="DP622">
            <v>0</v>
          </cell>
          <cell r="DQ622">
            <v>0</v>
          </cell>
          <cell r="DR622">
            <v>0</v>
          </cell>
          <cell r="DS622">
            <v>0</v>
          </cell>
          <cell r="DT622">
            <v>0</v>
          </cell>
          <cell r="DU622">
            <v>0</v>
          </cell>
          <cell r="DV622">
            <v>0</v>
          </cell>
          <cell r="DW622">
            <v>0</v>
          </cell>
          <cell r="DX622">
            <v>3.9</v>
          </cell>
          <cell r="DY622">
            <v>0.4</v>
          </cell>
          <cell r="DZ622">
            <v>0</v>
          </cell>
          <cell r="EA622">
            <v>51</v>
          </cell>
          <cell r="EB622">
            <v>149.30000000000001</v>
          </cell>
          <cell r="EC622">
            <v>0.35</v>
          </cell>
          <cell r="ED622">
            <v>20.260651810651801</v>
          </cell>
          <cell r="EE622">
            <v>0</v>
          </cell>
          <cell r="EF622">
            <v>0</v>
          </cell>
          <cell r="EG622">
            <v>0.55000000000000004</v>
          </cell>
          <cell r="EH622">
            <v>0</v>
          </cell>
          <cell r="EI622">
            <v>15</v>
          </cell>
          <cell r="EJ622">
            <v>0</v>
          </cell>
        </row>
        <row r="623">
          <cell r="B623">
            <v>0</v>
          </cell>
          <cell r="C623">
            <v>0</v>
          </cell>
          <cell r="D623">
            <v>0</v>
          </cell>
          <cell r="E623">
            <v>0</v>
          </cell>
          <cell r="F623">
            <v>0</v>
          </cell>
          <cell r="G623">
            <v>0</v>
          </cell>
          <cell r="H623">
            <v>13.07</v>
          </cell>
          <cell r="I623">
            <v>200</v>
          </cell>
          <cell r="J623">
            <v>0</v>
          </cell>
          <cell r="K623">
            <v>8.6</v>
          </cell>
          <cell r="L623">
            <v>0</v>
          </cell>
          <cell r="M623">
            <v>0</v>
          </cell>
          <cell r="N623">
            <v>0</v>
          </cell>
          <cell r="O623">
            <v>0</v>
          </cell>
          <cell r="P623">
            <v>0</v>
          </cell>
          <cell r="Q623">
            <v>0</v>
          </cell>
          <cell r="R623">
            <v>0</v>
          </cell>
          <cell r="S623">
            <v>0</v>
          </cell>
          <cell r="T623">
            <v>0</v>
          </cell>
          <cell r="U623">
            <v>0</v>
          </cell>
          <cell r="V623">
            <v>0</v>
          </cell>
          <cell r="W623">
            <v>0</v>
          </cell>
          <cell r="X623">
            <v>0</v>
          </cell>
          <cell r="Y623">
            <v>0</v>
          </cell>
          <cell r="Z623">
            <v>0</v>
          </cell>
          <cell r="AA623">
            <v>12.9</v>
          </cell>
          <cell r="AB623">
            <v>0</v>
          </cell>
          <cell r="AC623">
            <v>0</v>
          </cell>
          <cell r="AD623">
            <v>205.3</v>
          </cell>
          <cell r="AE623">
            <v>0</v>
          </cell>
          <cell r="AF623">
            <v>6.7</v>
          </cell>
          <cell r="AN623">
            <v>0</v>
          </cell>
          <cell r="AO623">
            <v>0</v>
          </cell>
          <cell r="AS623">
            <v>0</v>
          </cell>
          <cell r="AV623">
            <v>0</v>
          </cell>
          <cell r="AW623">
            <v>0</v>
          </cell>
          <cell r="AX623">
            <v>0</v>
          </cell>
          <cell r="AY623">
            <v>1597</v>
          </cell>
          <cell r="AZ623">
            <v>204.38</v>
          </cell>
          <cell r="BA623">
            <v>45</v>
          </cell>
          <cell r="BB623">
            <v>0</v>
          </cell>
          <cell r="BC623">
            <v>0</v>
          </cell>
          <cell r="BD623">
            <v>0</v>
          </cell>
          <cell r="BE623">
            <v>12.4</v>
          </cell>
          <cell r="BF623">
            <v>36.770000000000003</v>
          </cell>
          <cell r="BG623">
            <v>0</v>
          </cell>
          <cell r="BH623">
            <v>0</v>
          </cell>
          <cell r="BI623">
            <v>186.36</v>
          </cell>
          <cell r="BK623">
            <v>55.5</v>
          </cell>
          <cell r="BL623">
            <v>0</v>
          </cell>
          <cell r="BM623">
            <v>0</v>
          </cell>
          <cell r="BN623">
            <v>0</v>
          </cell>
          <cell r="BO623">
            <v>0</v>
          </cell>
          <cell r="BP623">
            <v>0</v>
          </cell>
          <cell r="BQ623">
            <v>0</v>
          </cell>
          <cell r="BR623">
            <v>0</v>
          </cell>
          <cell r="BS623">
            <v>0</v>
          </cell>
          <cell r="BT623">
            <v>0</v>
          </cell>
          <cell r="BU623">
            <v>0</v>
          </cell>
          <cell r="BV623">
            <v>0.35299999999999998</v>
          </cell>
          <cell r="BW623">
            <v>0</v>
          </cell>
          <cell r="BX623">
            <v>0</v>
          </cell>
          <cell r="BY623">
            <v>0</v>
          </cell>
          <cell r="BZ623">
            <v>0.12180000000000001</v>
          </cell>
          <cell r="CA623">
            <v>3.7</v>
          </cell>
          <cell r="CB623">
            <v>0</v>
          </cell>
          <cell r="CC623">
            <v>0</v>
          </cell>
          <cell r="CD623">
            <v>0</v>
          </cell>
          <cell r="CE623">
            <v>0</v>
          </cell>
          <cell r="CF623">
            <v>0</v>
          </cell>
          <cell r="CG623">
            <v>0</v>
          </cell>
          <cell r="CI623">
            <v>2.44</v>
          </cell>
          <cell r="CJ623">
            <v>0</v>
          </cell>
          <cell r="CK623">
            <v>0</v>
          </cell>
          <cell r="CL623">
            <v>5</v>
          </cell>
          <cell r="CM623">
            <v>0</v>
          </cell>
          <cell r="CN623">
            <v>0</v>
          </cell>
          <cell r="CO623">
            <v>16.2</v>
          </cell>
          <cell r="CP623">
            <v>0</v>
          </cell>
          <cell r="CQ623">
            <v>0</v>
          </cell>
          <cell r="CR623">
            <v>0</v>
          </cell>
          <cell r="CS623">
            <v>0</v>
          </cell>
          <cell r="CT623">
            <v>0</v>
          </cell>
          <cell r="CU623">
            <v>0</v>
          </cell>
          <cell r="CV623">
            <v>0</v>
          </cell>
          <cell r="CW623">
            <v>0</v>
          </cell>
          <cell r="CX623">
            <v>0</v>
          </cell>
          <cell r="CY623">
            <v>0</v>
          </cell>
          <cell r="CZ623">
            <v>0</v>
          </cell>
          <cell r="DA623">
            <v>0</v>
          </cell>
          <cell r="DB623">
            <v>0</v>
          </cell>
          <cell r="DC623">
            <v>0</v>
          </cell>
          <cell r="DD623">
            <v>0</v>
          </cell>
          <cell r="DE623">
            <v>0</v>
          </cell>
          <cell r="DF623">
            <v>0</v>
          </cell>
          <cell r="DG623">
            <v>0</v>
          </cell>
          <cell r="DH623">
            <v>0</v>
          </cell>
          <cell r="DI623">
            <v>0</v>
          </cell>
          <cell r="DJ623">
            <v>0</v>
          </cell>
          <cell r="DK623">
            <v>0</v>
          </cell>
          <cell r="DL623">
            <v>0</v>
          </cell>
          <cell r="DM623">
            <v>0</v>
          </cell>
          <cell r="DN623">
            <v>0</v>
          </cell>
          <cell r="DO623">
            <v>0</v>
          </cell>
          <cell r="DP623">
            <v>0</v>
          </cell>
          <cell r="DQ623">
            <v>0</v>
          </cell>
          <cell r="DR623">
            <v>0</v>
          </cell>
          <cell r="DS623">
            <v>63</v>
          </cell>
          <cell r="DT623">
            <v>0</v>
          </cell>
          <cell r="DU623">
            <v>0</v>
          </cell>
          <cell r="DV623">
            <v>0</v>
          </cell>
          <cell r="DW623">
            <v>0</v>
          </cell>
          <cell r="DX623">
            <v>0.14099999999999999</v>
          </cell>
          <cell r="DY623">
            <v>0</v>
          </cell>
          <cell r="DZ623">
            <v>0</v>
          </cell>
          <cell r="EA623">
            <v>0</v>
          </cell>
          <cell r="EB623">
            <v>8</v>
          </cell>
          <cell r="EC623">
            <v>0.6</v>
          </cell>
          <cell r="ED623">
            <v>0</v>
          </cell>
          <cell r="EE623">
            <v>0</v>
          </cell>
          <cell r="EF623">
            <v>0</v>
          </cell>
          <cell r="EG623">
            <v>0</v>
          </cell>
          <cell r="EH623">
            <v>0</v>
          </cell>
          <cell r="EI623">
            <v>0</v>
          </cell>
          <cell r="EJ623">
            <v>0</v>
          </cell>
        </row>
        <row r="624">
          <cell r="B624">
            <v>0</v>
          </cell>
          <cell r="C624">
            <v>0</v>
          </cell>
          <cell r="D624">
            <v>0</v>
          </cell>
          <cell r="E624">
            <v>0</v>
          </cell>
          <cell r="F624">
            <v>0</v>
          </cell>
          <cell r="G624">
            <v>0</v>
          </cell>
          <cell r="H624">
            <v>0</v>
          </cell>
          <cell r="I624">
            <v>0</v>
          </cell>
          <cell r="J624">
            <v>0</v>
          </cell>
          <cell r="K624">
            <v>0</v>
          </cell>
          <cell r="L624">
            <v>0</v>
          </cell>
          <cell r="M624">
            <v>0</v>
          </cell>
          <cell r="N624">
            <v>0</v>
          </cell>
          <cell r="O624">
            <v>0</v>
          </cell>
          <cell r="P624">
            <v>0</v>
          </cell>
          <cell r="Q624">
            <v>0</v>
          </cell>
          <cell r="R624">
            <v>0</v>
          </cell>
          <cell r="S624">
            <v>0</v>
          </cell>
          <cell r="T624">
            <v>0</v>
          </cell>
          <cell r="U624">
            <v>0</v>
          </cell>
          <cell r="V624">
            <v>0</v>
          </cell>
          <cell r="W624">
            <v>0</v>
          </cell>
          <cell r="X624">
            <v>0</v>
          </cell>
          <cell r="Y624">
            <v>0</v>
          </cell>
          <cell r="Z624">
            <v>0</v>
          </cell>
          <cell r="AA624">
            <v>0</v>
          </cell>
          <cell r="AB624">
            <v>0</v>
          </cell>
          <cell r="AC624">
            <v>0</v>
          </cell>
          <cell r="AD624">
            <v>0</v>
          </cell>
          <cell r="AE624">
            <v>0</v>
          </cell>
          <cell r="AF624">
            <v>0</v>
          </cell>
          <cell r="AN624">
            <v>0</v>
          </cell>
          <cell r="AO624">
            <v>0</v>
          </cell>
          <cell r="AW624">
            <v>0</v>
          </cell>
          <cell r="AX624">
            <v>0</v>
          </cell>
          <cell r="AY624">
            <v>0</v>
          </cell>
          <cell r="AZ624">
            <v>0</v>
          </cell>
          <cell r="BA624">
            <v>0</v>
          </cell>
          <cell r="BB624">
            <v>0</v>
          </cell>
          <cell r="BC624">
            <v>0</v>
          </cell>
          <cell r="BD624">
            <v>0</v>
          </cell>
          <cell r="BE624">
            <v>0</v>
          </cell>
          <cell r="BF624">
            <v>0</v>
          </cell>
          <cell r="BG624">
            <v>0</v>
          </cell>
          <cell r="BH624">
            <v>0</v>
          </cell>
          <cell r="BI624">
            <v>0</v>
          </cell>
          <cell r="BK624">
            <v>0</v>
          </cell>
          <cell r="BL624">
            <v>0</v>
          </cell>
          <cell r="BM624">
            <v>0</v>
          </cell>
          <cell r="BN624">
            <v>0</v>
          </cell>
          <cell r="BO624">
            <v>0</v>
          </cell>
          <cell r="BP624">
            <v>0</v>
          </cell>
          <cell r="BQ624">
            <v>0</v>
          </cell>
          <cell r="BR624">
            <v>0</v>
          </cell>
          <cell r="BS624">
            <v>0</v>
          </cell>
          <cell r="BT624">
            <v>0</v>
          </cell>
          <cell r="BU624">
            <v>0</v>
          </cell>
          <cell r="BV624">
            <v>0</v>
          </cell>
          <cell r="BW624">
            <v>0</v>
          </cell>
          <cell r="BX624">
            <v>-93</v>
          </cell>
          <cell r="BY624">
            <v>0</v>
          </cell>
          <cell r="BZ624">
            <v>0</v>
          </cell>
          <cell r="CA624">
            <v>0</v>
          </cell>
          <cell r="CB624">
            <v>0</v>
          </cell>
          <cell r="CC624">
            <v>0</v>
          </cell>
          <cell r="CD624">
            <v>0</v>
          </cell>
          <cell r="CE624">
            <v>0</v>
          </cell>
          <cell r="CF624">
            <v>0</v>
          </cell>
          <cell r="CG624">
            <v>0</v>
          </cell>
          <cell r="CH624">
            <v>0</v>
          </cell>
          <cell r="CI624">
            <v>0</v>
          </cell>
          <cell r="CJ624">
            <v>0</v>
          </cell>
          <cell r="CK624">
            <v>0</v>
          </cell>
          <cell r="CL624">
            <v>0</v>
          </cell>
          <cell r="CM624">
            <v>-44</v>
          </cell>
          <cell r="CN624">
            <v>0</v>
          </cell>
          <cell r="CO624">
            <v>0</v>
          </cell>
          <cell r="CP624">
            <v>0</v>
          </cell>
          <cell r="CQ624">
            <v>0</v>
          </cell>
          <cell r="CR624">
            <v>0</v>
          </cell>
          <cell r="CS624">
            <v>0</v>
          </cell>
          <cell r="CT624">
            <v>0</v>
          </cell>
          <cell r="CU624">
            <v>0</v>
          </cell>
          <cell r="CV624">
            <v>0</v>
          </cell>
          <cell r="CW624">
            <v>0</v>
          </cell>
          <cell r="CX624">
            <v>0</v>
          </cell>
          <cell r="CY624">
            <v>0</v>
          </cell>
          <cell r="CZ624">
            <v>0</v>
          </cell>
          <cell r="DA624">
            <v>0</v>
          </cell>
          <cell r="DB624">
            <v>0</v>
          </cell>
          <cell r="DC624">
            <v>0</v>
          </cell>
          <cell r="DD624">
            <v>0</v>
          </cell>
          <cell r="DE624">
            <v>0</v>
          </cell>
          <cell r="DF624">
            <v>0</v>
          </cell>
          <cell r="DG624">
            <v>0</v>
          </cell>
          <cell r="DH624">
            <v>0</v>
          </cell>
          <cell r="DI624">
            <v>0</v>
          </cell>
          <cell r="DJ624">
            <v>0</v>
          </cell>
          <cell r="DK624">
            <v>0</v>
          </cell>
          <cell r="DL624">
            <v>0</v>
          </cell>
          <cell r="DM624">
            <v>0</v>
          </cell>
          <cell r="DN624">
            <v>0</v>
          </cell>
          <cell r="DO624">
            <v>0</v>
          </cell>
          <cell r="DP624">
            <v>0</v>
          </cell>
          <cell r="DQ624">
            <v>0</v>
          </cell>
          <cell r="DR624">
            <v>0</v>
          </cell>
          <cell r="DS624">
            <v>0</v>
          </cell>
          <cell r="DT624">
            <v>0</v>
          </cell>
          <cell r="DU624">
            <v>0</v>
          </cell>
          <cell r="DV624">
            <v>0</v>
          </cell>
          <cell r="DW624">
            <v>0</v>
          </cell>
          <cell r="DX624">
            <v>0</v>
          </cell>
          <cell r="DY624">
            <v>0</v>
          </cell>
          <cell r="DZ624">
            <v>0</v>
          </cell>
          <cell r="EA624">
            <v>0</v>
          </cell>
          <cell r="EB624">
            <v>0</v>
          </cell>
          <cell r="EC624">
            <v>0</v>
          </cell>
          <cell r="ED624">
            <v>0</v>
          </cell>
          <cell r="EE624">
            <v>0</v>
          </cell>
          <cell r="EF624">
            <v>0</v>
          </cell>
          <cell r="EG624">
            <v>0</v>
          </cell>
          <cell r="EH624">
            <v>0</v>
          </cell>
          <cell r="EI624">
            <v>0</v>
          </cell>
          <cell r="EJ624">
            <v>0</v>
          </cell>
        </row>
        <row r="625">
          <cell r="B625">
            <v>0</v>
          </cell>
          <cell r="C625">
            <v>0.3</v>
          </cell>
          <cell r="D625">
            <v>0</v>
          </cell>
          <cell r="E625">
            <v>0</v>
          </cell>
          <cell r="F625">
            <v>0</v>
          </cell>
          <cell r="G625">
            <v>0</v>
          </cell>
          <cell r="H625">
            <v>0</v>
          </cell>
          <cell r="I625">
            <v>28</v>
          </cell>
          <cell r="J625">
            <v>0</v>
          </cell>
          <cell r="K625">
            <v>0</v>
          </cell>
          <cell r="L625">
            <v>44</v>
          </cell>
          <cell r="M625">
            <v>0</v>
          </cell>
          <cell r="N625">
            <v>0</v>
          </cell>
          <cell r="O625">
            <v>0</v>
          </cell>
          <cell r="P625">
            <v>0</v>
          </cell>
          <cell r="Q625">
            <v>0</v>
          </cell>
          <cell r="R625">
            <v>0</v>
          </cell>
          <cell r="S625">
            <v>15.3</v>
          </cell>
          <cell r="T625">
            <v>0</v>
          </cell>
          <cell r="U625">
            <v>0</v>
          </cell>
          <cell r="V625">
            <v>0</v>
          </cell>
          <cell r="W625">
            <v>0</v>
          </cell>
          <cell r="Y625">
            <v>0</v>
          </cell>
          <cell r="Z625">
            <v>0</v>
          </cell>
          <cell r="AA625">
            <v>2227</v>
          </cell>
          <cell r="AB625">
            <v>0</v>
          </cell>
          <cell r="AC625">
            <v>0</v>
          </cell>
          <cell r="AD625">
            <v>14.11</v>
          </cell>
          <cell r="AE625">
            <v>10.9</v>
          </cell>
          <cell r="AF625">
            <v>0</v>
          </cell>
          <cell r="AN625">
            <v>0</v>
          </cell>
          <cell r="AO625">
            <v>0</v>
          </cell>
          <cell r="AS625">
            <v>1010.2</v>
          </cell>
          <cell r="AV625">
            <v>0</v>
          </cell>
          <cell r="AW625">
            <v>0</v>
          </cell>
          <cell r="AX625">
            <v>0</v>
          </cell>
          <cell r="AY625">
            <v>85</v>
          </cell>
          <cell r="AZ625">
            <v>0</v>
          </cell>
          <cell r="BA625">
            <v>0</v>
          </cell>
          <cell r="BB625">
            <v>0</v>
          </cell>
          <cell r="BC625">
            <v>0</v>
          </cell>
          <cell r="BD625">
            <v>0</v>
          </cell>
          <cell r="BE625">
            <v>28.9</v>
          </cell>
          <cell r="BF625">
            <v>4.3899999999999997</v>
          </cell>
          <cell r="BG625">
            <v>0</v>
          </cell>
          <cell r="BH625">
            <v>0</v>
          </cell>
          <cell r="BI625">
            <v>0</v>
          </cell>
          <cell r="BK625">
            <v>0</v>
          </cell>
          <cell r="BL625">
            <v>0</v>
          </cell>
          <cell r="BM625">
            <v>0</v>
          </cell>
          <cell r="BN625">
            <v>0</v>
          </cell>
          <cell r="BO625">
            <v>0</v>
          </cell>
          <cell r="BP625">
            <v>0</v>
          </cell>
          <cell r="BQ625">
            <v>0</v>
          </cell>
          <cell r="BR625">
            <v>0</v>
          </cell>
          <cell r="BS625">
            <v>0</v>
          </cell>
          <cell r="BT625">
            <v>34.1</v>
          </cell>
          <cell r="BU625">
            <v>0</v>
          </cell>
          <cell r="BV625">
            <v>0</v>
          </cell>
          <cell r="BW625">
            <v>0</v>
          </cell>
          <cell r="BX625">
            <v>0</v>
          </cell>
          <cell r="BY625">
            <v>0</v>
          </cell>
          <cell r="BZ625">
            <v>0</v>
          </cell>
          <cell r="CA625">
            <v>0</v>
          </cell>
          <cell r="CB625">
            <v>0</v>
          </cell>
          <cell r="CC625">
            <v>0</v>
          </cell>
          <cell r="CD625">
            <v>0</v>
          </cell>
          <cell r="CE625">
            <v>0.25</v>
          </cell>
          <cell r="CF625">
            <v>0</v>
          </cell>
          <cell r="CG625">
            <v>0</v>
          </cell>
          <cell r="CH625">
            <v>0</v>
          </cell>
          <cell r="CI625">
            <v>7.0000000000000007E-2</v>
          </cell>
          <cell r="CJ625">
            <v>0</v>
          </cell>
          <cell r="CK625">
            <v>0</v>
          </cell>
          <cell r="CL625">
            <v>0</v>
          </cell>
          <cell r="CM625">
            <v>5.5</v>
          </cell>
          <cell r="CN625">
            <v>0</v>
          </cell>
          <cell r="CO625">
            <v>0</v>
          </cell>
          <cell r="CP625">
            <v>0</v>
          </cell>
          <cell r="CQ625">
            <v>0</v>
          </cell>
          <cell r="CR625">
            <v>0</v>
          </cell>
          <cell r="CS625">
            <v>0</v>
          </cell>
          <cell r="CT625">
            <v>0</v>
          </cell>
          <cell r="CU625">
            <v>0</v>
          </cell>
          <cell r="CV625">
            <v>0</v>
          </cell>
          <cell r="CW625">
            <v>0</v>
          </cell>
          <cell r="CX625">
            <v>0</v>
          </cell>
          <cell r="CY625">
            <v>0</v>
          </cell>
          <cell r="CZ625">
            <v>0</v>
          </cell>
          <cell r="DA625">
            <v>0</v>
          </cell>
          <cell r="DB625">
            <v>0</v>
          </cell>
          <cell r="DC625">
            <v>0</v>
          </cell>
          <cell r="DD625">
            <v>0</v>
          </cell>
          <cell r="DE625">
            <v>0</v>
          </cell>
          <cell r="DF625">
            <v>0</v>
          </cell>
          <cell r="DG625">
            <v>0</v>
          </cell>
          <cell r="DH625">
            <v>0</v>
          </cell>
          <cell r="DI625">
            <v>0</v>
          </cell>
          <cell r="DJ625">
            <v>0</v>
          </cell>
          <cell r="DK625">
            <v>0</v>
          </cell>
          <cell r="DL625">
            <v>0</v>
          </cell>
          <cell r="DM625">
            <v>0</v>
          </cell>
          <cell r="DN625">
            <v>0</v>
          </cell>
          <cell r="DO625">
            <v>0</v>
          </cell>
          <cell r="DP625">
            <v>0</v>
          </cell>
          <cell r="DQ625">
            <v>0</v>
          </cell>
          <cell r="DR625">
            <v>0</v>
          </cell>
          <cell r="DS625">
            <v>0</v>
          </cell>
          <cell r="DT625">
            <v>0</v>
          </cell>
          <cell r="DU625">
            <v>0</v>
          </cell>
          <cell r="DV625">
            <v>0</v>
          </cell>
          <cell r="DW625">
            <v>0</v>
          </cell>
          <cell r="DX625">
            <v>0</v>
          </cell>
          <cell r="DY625">
            <v>0</v>
          </cell>
          <cell r="DZ625">
            <v>0</v>
          </cell>
          <cell r="EA625">
            <v>0</v>
          </cell>
          <cell r="EB625">
            <v>0</v>
          </cell>
          <cell r="EC625">
            <v>0</v>
          </cell>
          <cell r="ED625">
            <v>0</v>
          </cell>
          <cell r="EE625">
            <v>0</v>
          </cell>
          <cell r="EF625">
            <v>0</v>
          </cell>
          <cell r="EG625">
            <v>0</v>
          </cell>
          <cell r="EH625">
            <v>0</v>
          </cell>
          <cell r="EI625">
            <v>0</v>
          </cell>
          <cell r="EJ625">
            <v>0</v>
          </cell>
        </row>
        <row r="626">
          <cell r="B626">
            <v>0</v>
          </cell>
          <cell r="C626">
            <v>0.3</v>
          </cell>
          <cell r="D626">
            <v>0</v>
          </cell>
          <cell r="E626">
            <v>900</v>
          </cell>
          <cell r="F626">
            <v>0</v>
          </cell>
          <cell r="G626">
            <v>0</v>
          </cell>
          <cell r="H626">
            <v>13.07</v>
          </cell>
          <cell r="I626">
            <v>304</v>
          </cell>
          <cell r="J626">
            <v>190</v>
          </cell>
          <cell r="K626">
            <v>8.6</v>
          </cell>
          <cell r="L626">
            <v>44</v>
          </cell>
          <cell r="M626">
            <v>86</v>
          </cell>
          <cell r="N626">
            <v>6</v>
          </cell>
          <cell r="O626">
            <v>0</v>
          </cell>
          <cell r="P626">
            <v>0</v>
          </cell>
          <cell r="Q626">
            <v>0</v>
          </cell>
          <cell r="R626">
            <v>0</v>
          </cell>
          <cell r="S626">
            <v>15.3</v>
          </cell>
          <cell r="T626">
            <v>0</v>
          </cell>
          <cell r="U626">
            <v>0</v>
          </cell>
          <cell r="V626">
            <v>0</v>
          </cell>
          <cell r="W626">
            <v>61</v>
          </cell>
          <cell r="X626">
            <v>0</v>
          </cell>
          <cell r="Y626">
            <v>13.744999999999999</v>
          </cell>
          <cell r="Z626">
            <v>0</v>
          </cell>
          <cell r="AA626">
            <v>2239.9</v>
          </cell>
          <cell r="AB626">
            <v>0</v>
          </cell>
          <cell r="AC626">
            <v>0</v>
          </cell>
          <cell r="AD626">
            <v>219.41</v>
          </cell>
          <cell r="AE626">
            <v>41.87</v>
          </cell>
          <cell r="AF626">
            <v>6.7</v>
          </cell>
          <cell r="AG626">
            <v>0</v>
          </cell>
          <cell r="AH626">
            <v>0</v>
          </cell>
          <cell r="AI626">
            <v>0</v>
          </cell>
          <cell r="AJ626">
            <v>0</v>
          </cell>
          <cell r="AK626">
            <v>0</v>
          </cell>
          <cell r="AL626">
            <v>0</v>
          </cell>
          <cell r="AN626">
            <v>0</v>
          </cell>
          <cell r="AO626">
            <v>0</v>
          </cell>
          <cell r="AP626">
            <v>0</v>
          </cell>
          <cell r="AQ626">
            <v>0</v>
          </cell>
          <cell r="AR626">
            <v>0</v>
          </cell>
          <cell r="AS626">
            <v>1075.7</v>
          </cell>
          <cell r="AT626">
            <v>19.14</v>
          </cell>
          <cell r="AU626">
            <v>0</v>
          </cell>
          <cell r="AV626">
            <v>0</v>
          </cell>
          <cell r="AW626">
            <v>0</v>
          </cell>
          <cell r="AX626">
            <v>0</v>
          </cell>
          <cell r="AY626">
            <v>1682</v>
          </cell>
          <cell r="AZ626">
            <v>204.38</v>
          </cell>
          <cell r="BA626">
            <v>96</v>
          </cell>
          <cell r="BB626">
            <v>0</v>
          </cell>
          <cell r="BC626">
            <v>0</v>
          </cell>
          <cell r="BD626">
            <v>0</v>
          </cell>
          <cell r="BE626">
            <v>41.3</v>
          </cell>
          <cell r="BF626">
            <v>41.16</v>
          </cell>
          <cell r="BG626">
            <v>0</v>
          </cell>
          <cell r="BH626">
            <v>0</v>
          </cell>
          <cell r="BI626">
            <v>293.70999999999998</v>
          </cell>
          <cell r="BK626">
            <v>55.5</v>
          </cell>
          <cell r="BL626">
            <v>8.1</v>
          </cell>
          <cell r="BM626">
            <v>0</v>
          </cell>
          <cell r="BN626">
            <v>0</v>
          </cell>
          <cell r="BO626">
            <v>31.4372447012842</v>
          </cell>
          <cell r="BP626">
            <v>107.04385470215399</v>
          </cell>
          <cell r="BQ626">
            <v>0</v>
          </cell>
          <cell r="BR626">
            <v>203.01</v>
          </cell>
          <cell r="BS626">
            <v>11.706116032294201</v>
          </cell>
          <cell r="BT626">
            <v>716.4</v>
          </cell>
          <cell r="BU626">
            <v>119.6</v>
          </cell>
          <cell r="BV626">
            <v>1793.6310000000001</v>
          </cell>
          <cell r="BW626">
            <v>-345.96</v>
          </cell>
          <cell r="BX626">
            <v>470.67</v>
          </cell>
          <cell r="BY626">
            <v>0</v>
          </cell>
          <cell r="BZ626">
            <v>0.12180000000000001</v>
          </cell>
          <cell r="CA626">
            <v>17.600000000000001</v>
          </cell>
          <cell r="CB626">
            <v>4.9000000000000004</v>
          </cell>
          <cell r="CC626">
            <v>0</v>
          </cell>
          <cell r="CD626">
            <v>157</v>
          </cell>
          <cell r="CE626">
            <v>2.75</v>
          </cell>
          <cell r="CF626">
            <v>0</v>
          </cell>
          <cell r="CG626">
            <v>0</v>
          </cell>
          <cell r="CH626">
            <v>0</v>
          </cell>
          <cell r="CI626">
            <v>2.5099999999999998</v>
          </cell>
          <cell r="CJ626">
            <v>7.82</v>
          </cell>
          <cell r="CK626">
            <v>4.8</v>
          </cell>
          <cell r="CL626">
            <v>-247.5</v>
          </cell>
          <cell r="CM626">
            <v>-38.5</v>
          </cell>
          <cell r="CN626">
            <v>-2</v>
          </cell>
          <cell r="CO626">
            <v>55.2</v>
          </cell>
          <cell r="CP626">
            <v>3.7</v>
          </cell>
          <cell r="CQ626">
            <v>0</v>
          </cell>
          <cell r="CR626">
            <v>0</v>
          </cell>
          <cell r="CS626">
            <v>0</v>
          </cell>
          <cell r="CT626">
            <v>0</v>
          </cell>
          <cell r="CU626">
            <v>0</v>
          </cell>
          <cell r="CV626">
            <v>170</v>
          </cell>
          <cell r="CW626">
            <v>0</v>
          </cell>
          <cell r="CX626">
            <v>0</v>
          </cell>
          <cell r="CY626">
            <v>0</v>
          </cell>
          <cell r="CZ626">
            <v>362.07499999999999</v>
          </cell>
          <cell r="DA626">
            <v>92.2</v>
          </cell>
          <cell r="DB626">
            <v>0</v>
          </cell>
          <cell r="DC626">
            <v>0</v>
          </cell>
          <cell r="DD626">
            <v>0</v>
          </cell>
          <cell r="DE626">
            <v>0</v>
          </cell>
          <cell r="DF626">
            <v>0</v>
          </cell>
          <cell r="DG626">
            <v>0</v>
          </cell>
          <cell r="DH626">
            <v>55.387</v>
          </cell>
          <cell r="DI626">
            <v>0</v>
          </cell>
          <cell r="DJ626">
            <v>0</v>
          </cell>
          <cell r="DK626">
            <v>10.925000000000001</v>
          </cell>
          <cell r="DL626">
            <v>27.178999999999998</v>
          </cell>
          <cell r="DM626">
            <v>0</v>
          </cell>
          <cell r="DN626">
            <v>0</v>
          </cell>
          <cell r="DO626">
            <v>0</v>
          </cell>
          <cell r="DP626">
            <v>0</v>
          </cell>
          <cell r="DQ626">
            <v>0</v>
          </cell>
          <cell r="DR626">
            <v>0</v>
          </cell>
          <cell r="DS626">
            <v>63</v>
          </cell>
          <cell r="DT626">
            <v>0</v>
          </cell>
          <cell r="DU626">
            <v>0</v>
          </cell>
          <cell r="DV626">
            <v>0</v>
          </cell>
          <cell r="DW626">
            <v>0</v>
          </cell>
          <cell r="DX626">
            <v>4.0410000000000004</v>
          </cell>
          <cell r="DY626">
            <v>0.4</v>
          </cell>
          <cell r="DZ626">
            <v>0</v>
          </cell>
          <cell r="EA626">
            <v>51</v>
          </cell>
          <cell r="EB626">
            <v>157.30000000000001</v>
          </cell>
          <cell r="EC626">
            <v>0.95</v>
          </cell>
          <cell r="ED626">
            <v>20.260651810651801</v>
          </cell>
          <cell r="EE626">
            <v>0</v>
          </cell>
          <cell r="EF626">
            <v>0</v>
          </cell>
          <cell r="EG626">
            <v>0.55000000000000004</v>
          </cell>
          <cell r="EH626">
            <v>0</v>
          </cell>
          <cell r="EI626">
            <v>15</v>
          </cell>
          <cell r="EJ626">
            <v>0</v>
          </cell>
        </row>
        <row r="627">
          <cell r="B627">
            <v>0</v>
          </cell>
          <cell r="C627">
            <v>0</v>
          </cell>
          <cell r="D627">
            <v>0</v>
          </cell>
          <cell r="E627">
            <v>900</v>
          </cell>
          <cell r="F627">
            <v>0</v>
          </cell>
          <cell r="G627">
            <v>0</v>
          </cell>
          <cell r="H627">
            <v>0</v>
          </cell>
          <cell r="I627">
            <v>51</v>
          </cell>
          <cell r="J627">
            <v>190</v>
          </cell>
          <cell r="K627">
            <v>0</v>
          </cell>
          <cell r="L627">
            <v>0</v>
          </cell>
          <cell r="M627">
            <v>0</v>
          </cell>
          <cell r="N627">
            <v>8.8000000000000007</v>
          </cell>
          <cell r="O627">
            <v>0</v>
          </cell>
          <cell r="P627">
            <v>0</v>
          </cell>
          <cell r="Q627">
            <v>0</v>
          </cell>
          <cell r="R627">
            <v>0</v>
          </cell>
          <cell r="S627">
            <v>0</v>
          </cell>
          <cell r="T627">
            <v>0</v>
          </cell>
          <cell r="U627">
            <v>0</v>
          </cell>
          <cell r="V627">
            <v>0</v>
          </cell>
          <cell r="W627">
            <v>61</v>
          </cell>
          <cell r="X627">
            <v>0</v>
          </cell>
          <cell r="Y627">
            <v>13.744999999999999</v>
          </cell>
          <cell r="Z627">
            <v>0</v>
          </cell>
          <cell r="AA627">
            <v>0</v>
          </cell>
          <cell r="AB627">
            <v>0</v>
          </cell>
          <cell r="AC627">
            <v>0</v>
          </cell>
          <cell r="AD627">
            <v>0</v>
          </cell>
          <cell r="AE627">
            <v>30.97</v>
          </cell>
          <cell r="AF627">
            <v>0</v>
          </cell>
          <cell r="AN627">
            <v>0</v>
          </cell>
          <cell r="AO627">
            <v>0</v>
          </cell>
          <cell r="AS627">
            <v>75.7</v>
          </cell>
          <cell r="AT627">
            <v>10.47</v>
          </cell>
          <cell r="AV627">
            <v>0</v>
          </cell>
          <cell r="AW627">
            <v>0</v>
          </cell>
          <cell r="AX627">
            <v>0</v>
          </cell>
          <cell r="AY627">
            <v>0</v>
          </cell>
          <cell r="AZ627">
            <v>0</v>
          </cell>
          <cell r="BA627">
            <v>294</v>
          </cell>
          <cell r="BB627">
            <v>0</v>
          </cell>
          <cell r="BC627">
            <v>0</v>
          </cell>
          <cell r="BD627">
            <v>0</v>
          </cell>
          <cell r="BE627">
            <v>0</v>
          </cell>
          <cell r="BF627">
            <v>0</v>
          </cell>
          <cell r="BG627">
            <v>0</v>
          </cell>
          <cell r="BH627">
            <v>0</v>
          </cell>
          <cell r="BI627">
            <v>108.05</v>
          </cell>
          <cell r="BK627">
            <v>0</v>
          </cell>
          <cell r="BL627">
            <v>8.1</v>
          </cell>
          <cell r="BM627">
            <v>0</v>
          </cell>
          <cell r="BN627">
            <v>0</v>
          </cell>
          <cell r="BO627">
            <v>31.4372447012842</v>
          </cell>
          <cell r="BP627">
            <v>107.04385470215399</v>
          </cell>
          <cell r="BQ627">
            <v>0</v>
          </cell>
          <cell r="BR627">
            <v>203.01</v>
          </cell>
          <cell r="BS627">
            <v>11.706116032294201</v>
          </cell>
          <cell r="BT627">
            <v>673.4</v>
          </cell>
          <cell r="BU627">
            <v>84.78</v>
          </cell>
          <cell r="BV627">
            <v>1793.278</v>
          </cell>
          <cell r="BW627">
            <v>-354.86</v>
          </cell>
          <cell r="BX627">
            <v>562.11</v>
          </cell>
          <cell r="BY627">
            <v>0</v>
          </cell>
          <cell r="BZ627">
            <v>0</v>
          </cell>
          <cell r="CA627">
            <v>1.8</v>
          </cell>
          <cell r="CB627">
            <v>4.9000000000000004</v>
          </cell>
          <cell r="CC627">
            <v>0</v>
          </cell>
          <cell r="CD627">
            <v>157</v>
          </cell>
          <cell r="CE627">
            <v>2.5</v>
          </cell>
          <cell r="CF627">
            <v>0</v>
          </cell>
          <cell r="CG627">
            <v>214</v>
          </cell>
          <cell r="CI627">
            <v>0</v>
          </cell>
          <cell r="CJ627">
            <v>7.82</v>
          </cell>
          <cell r="CK627">
            <v>32.299999999999997</v>
          </cell>
          <cell r="CL627">
            <v>-252.5</v>
          </cell>
          <cell r="CM627">
            <v>0</v>
          </cell>
          <cell r="CN627">
            <v>-2</v>
          </cell>
          <cell r="CO627">
            <v>39</v>
          </cell>
          <cell r="CP627">
            <v>3.2</v>
          </cell>
          <cell r="CQ627">
            <v>0</v>
          </cell>
          <cell r="CR627">
            <v>0</v>
          </cell>
          <cell r="CS627">
            <v>0</v>
          </cell>
          <cell r="CT627">
            <v>0</v>
          </cell>
          <cell r="CU627">
            <v>0</v>
          </cell>
          <cell r="CV627">
            <v>314</v>
          </cell>
          <cell r="CW627">
            <v>0</v>
          </cell>
          <cell r="CX627">
            <v>0</v>
          </cell>
          <cell r="CY627">
            <v>0</v>
          </cell>
          <cell r="CZ627">
            <v>411.04700000000003</v>
          </cell>
          <cell r="DA627">
            <v>71</v>
          </cell>
          <cell r="DB627">
            <v>0</v>
          </cell>
          <cell r="DC627">
            <v>0</v>
          </cell>
          <cell r="DD627">
            <v>0</v>
          </cell>
          <cell r="DE627">
            <v>0</v>
          </cell>
          <cell r="DF627">
            <v>0</v>
          </cell>
          <cell r="DG627">
            <v>0</v>
          </cell>
          <cell r="DH627">
            <v>45.819000000000003</v>
          </cell>
          <cell r="DI627">
            <v>0</v>
          </cell>
          <cell r="DJ627">
            <v>0</v>
          </cell>
          <cell r="DK627">
            <v>6.5</v>
          </cell>
          <cell r="DL627">
            <v>27.178999999999998</v>
          </cell>
          <cell r="DM627">
            <v>0</v>
          </cell>
          <cell r="DN627">
            <v>0</v>
          </cell>
          <cell r="DO627">
            <v>0</v>
          </cell>
          <cell r="DP627">
            <v>0</v>
          </cell>
          <cell r="DQ627">
            <v>0</v>
          </cell>
          <cell r="DR627">
            <v>0</v>
          </cell>
          <cell r="DS627">
            <v>0</v>
          </cell>
          <cell r="DT627">
            <v>0</v>
          </cell>
          <cell r="DU627">
            <v>0</v>
          </cell>
          <cell r="DV627">
            <v>0</v>
          </cell>
          <cell r="DW627">
            <v>0</v>
          </cell>
          <cell r="DX627">
            <v>10.431511376019101</v>
          </cell>
          <cell r="DY627">
            <v>0.67</v>
          </cell>
          <cell r="DZ627">
            <v>0</v>
          </cell>
          <cell r="EA627">
            <v>51</v>
          </cell>
          <cell r="EB627">
            <v>132.9</v>
          </cell>
          <cell r="EC627">
            <v>0.35</v>
          </cell>
          <cell r="ED627">
            <v>20.260651810651801</v>
          </cell>
          <cell r="EE627">
            <v>0</v>
          </cell>
          <cell r="EF627">
            <v>0</v>
          </cell>
          <cell r="EG627">
            <v>0.55000000000000004</v>
          </cell>
          <cell r="EH627">
            <v>56.545182857142898</v>
          </cell>
          <cell r="EI627">
            <v>15</v>
          </cell>
          <cell r="EJ627">
            <v>0</v>
          </cell>
        </row>
        <row r="628">
          <cell r="B628">
            <v>0</v>
          </cell>
          <cell r="C628">
            <v>0</v>
          </cell>
          <cell r="D628">
            <v>0</v>
          </cell>
          <cell r="E628">
            <v>0</v>
          </cell>
          <cell r="F628">
            <v>0</v>
          </cell>
          <cell r="G628">
            <v>0</v>
          </cell>
          <cell r="H628">
            <v>13.07</v>
          </cell>
          <cell r="I628">
            <v>121</v>
          </cell>
          <cell r="J628">
            <v>0</v>
          </cell>
          <cell r="K628">
            <v>11.04</v>
          </cell>
          <cell r="L628">
            <v>0</v>
          </cell>
          <cell r="M628">
            <v>0</v>
          </cell>
          <cell r="N628">
            <v>0</v>
          </cell>
          <cell r="O628">
            <v>0</v>
          </cell>
          <cell r="P628">
            <v>0</v>
          </cell>
          <cell r="Q628">
            <v>0</v>
          </cell>
          <cell r="R628">
            <v>0</v>
          </cell>
          <cell r="S628">
            <v>0</v>
          </cell>
          <cell r="T628">
            <v>0</v>
          </cell>
          <cell r="U628">
            <v>0</v>
          </cell>
          <cell r="V628">
            <v>0</v>
          </cell>
          <cell r="W628">
            <v>0</v>
          </cell>
          <cell r="X628">
            <v>0</v>
          </cell>
          <cell r="Y628">
            <v>0</v>
          </cell>
          <cell r="Z628">
            <v>0</v>
          </cell>
          <cell r="AA628">
            <v>7.8</v>
          </cell>
          <cell r="AB628">
            <v>0</v>
          </cell>
          <cell r="AC628">
            <v>0</v>
          </cell>
          <cell r="AD628">
            <v>205.3</v>
          </cell>
          <cell r="AE628">
            <v>0</v>
          </cell>
          <cell r="AF628">
            <v>6.7</v>
          </cell>
          <cell r="AN628">
            <v>0</v>
          </cell>
          <cell r="AO628">
            <v>0</v>
          </cell>
          <cell r="AS628">
            <v>0</v>
          </cell>
          <cell r="AV628">
            <v>0</v>
          </cell>
          <cell r="AW628">
            <v>0</v>
          </cell>
          <cell r="AX628">
            <v>0</v>
          </cell>
          <cell r="AY628">
            <v>1597</v>
          </cell>
          <cell r="AZ628">
            <v>77.84</v>
          </cell>
          <cell r="BA628">
            <v>88</v>
          </cell>
          <cell r="BB628">
            <v>0</v>
          </cell>
          <cell r="BC628">
            <v>0</v>
          </cell>
          <cell r="BD628">
            <v>0</v>
          </cell>
          <cell r="BE628">
            <v>12.4</v>
          </cell>
          <cell r="BF628">
            <v>36.770000000000003</v>
          </cell>
          <cell r="BG628">
            <v>0</v>
          </cell>
          <cell r="BH628">
            <v>0</v>
          </cell>
          <cell r="BI628">
            <v>189.76</v>
          </cell>
          <cell r="BK628">
            <v>55.5</v>
          </cell>
          <cell r="BL628">
            <v>0</v>
          </cell>
          <cell r="BM628">
            <v>0</v>
          </cell>
          <cell r="BN628">
            <v>0</v>
          </cell>
          <cell r="BO628">
            <v>0</v>
          </cell>
          <cell r="BP628">
            <v>0</v>
          </cell>
          <cell r="BQ628">
            <v>0</v>
          </cell>
          <cell r="BR628">
            <v>0</v>
          </cell>
          <cell r="BS628">
            <v>0</v>
          </cell>
          <cell r="BT628">
            <v>0</v>
          </cell>
          <cell r="BU628">
            <v>0</v>
          </cell>
          <cell r="BV628">
            <v>0.35299999999999998</v>
          </cell>
          <cell r="BW628">
            <v>0</v>
          </cell>
          <cell r="BX628">
            <v>0</v>
          </cell>
          <cell r="BY628">
            <v>0</v>
          </cell>
          <cell r="BZ628">
            <v>0.12180000000000001</v>
          </cell>
          <cell r="CA628">
            <v>14.4</v>
          </cell>
          <cell r="CB628">
            <v>0</v>
          </cell>
          <cell r="CC628">
            <v>0</v>
          </cell>
          <cell r="CD628">
            <v>0</v>
          </cell>
          <cell r="CE628">
            <v>0</v>
          </cell>
          <cell r="CF628">
            <v>0</v>
          </cell>
          <cell r="CG628">
            <v>3</v>
          </cell>
          <cell r="CI628">
            <v>2.44</v>
          </cell>
          <cell r="CJ628">
            <v>0</v>
          </cell>
          <cell r="CK628">
            <v>0</v>
          </cell>
          <cell r="CL628">
            <v>5</v>
          </cell>
          <cell r="CM628">
            <v>0</v>
          </cell>
          <cell r="CN628">
            <v>0</v>
          </cell>
          <cell r="CO628">
            <v>16.2</v>
          </cell>
          <cell r="CP628">
            <v>0</v>
          </cell>
          <cell r="CQ628">
            <v>0</v>
          </cell>
          <cell r="CR628">
            <v>0</v>
          </cell>
          <cell r="CS628">
            <v>0</v>
          </cell>
          <cell r="CT628">
            <v>0</v>
          </cell>
          <cell r="CU628">
            <v>0</v>
          </cell>
          <cell r="CV628">
            <v>0</v>
          </cell>
          <cell r="CW628">
            <v>0</v>
          </cell>
          <cell r="CX628">
            <v>0</v>
          </cell>
          <cell r="CY628">
            <v>0</v>
          </cell>
          <cell r="CZ628">
            <v>0</v>
          </cell>
          <cell r="DA628">
            <v>0</v>
          </cell>
          <cell r="DB628">
            <v>0</v>
          </cell>
          <cell r="DC628">
            <v>0</v>
          </cell>
          <cell r="DD628">
            <v>0</v>
          </cell>
          <cell r="DE628">
            <v>0</v>
          </cell>
          <cell r="DF628">
            <v>0</v>
          </cell>
          <cell r="DG628">
            <v>0</v>
          </cell>
          <cell r="DH628">
            <v>0</v>
          </cell>
          <cell r="DI628">
            <v>0</v>
          </cell>
          <cell r="DJ628">
            <v>0</v>
          </cell>
          <cell r="DK628">
            <v>0</v>
          </cell>
          <cell r="DL628">
            <v>0</v>
          </cell>
          <cell r="DM628">
            <v>0</v>
          </cell>
          <cell r="DN628">
            <v>0</v>
          </cell>
          <cell r="DO628">
            <v>0</v>
          </cell>
          <cell r="DP628">
            <v>0</v>
          </cell>
          <cell r="DQ628">
            <v>0</v>
          </cell>
          <cell r="DR628">
            <v>0</v>
          </cell>
          <cell r="DS628">
            <v>63</v>
          </cell>
          <cell r="DT628">
            <v>0</v>
          </cell>
          <cell r="DU628">
            <v>0</v>
          </cell>
          <cell r="DV628">
            <v>0</v>
          </cell>
          <cell r="DW628">
            <v>0</v>
          </cell>
          <cell r="DX628">
            <v>0.66400700819075398</v>
          </cell>
          <cell r="DY628">
            <v>1.03</v>
          </cell>
          <cell r="DZ628">
            <v>0</v>
          </cell>
          <cell r="EA628">
            <v>0</v>
          </cell>
          <cell r="EB628">
            <v>3.4</v>
          </cell>
          <cell r="EC628">
            <v>0.6</v>
          </cell>
          <cell r="ED628">
            <v>0</v>
          </cell>
          <cell r="EE628">
            <v>0</v>
          </cell>
          <cell r="EF628">
            <v>0</v>
          </cell>
          <cell r="EG628">
            <v>0</v>
          </cell>
          <cell r="EH628">
            <v>0</v>
          </cell>
          <cell r="EI628">
            <v>0</v>
          </cell>
          <cell r="EJ628">
            <v>0</v>
          </cell>
        </row>
        <row r="629">
          <cell r="B629">
            <v>0</v>
          </cell>
          <cell r="C629">
            <v>0</v>
          </cell>
          <cell r="D629">
            <v>0</v>
          </cell>
          <cell r="E629">
            <v>0</v>
          </cell>
          <cell r="F629">
            <v>0</v>
          </cell>
          <cell r="G629">
            <v>0</v>
          </cell>
          <cell r="H629">
            <v>0</v>
          </cell>
          <cell r="I629">
            <v>0</v>
          </cell>
          <cell r="J629">
            <v>0</v>
          </cell>
          <cell r="K629">
            <v>0</v>
          </cell>
          <cell r="L629">
            <v>0</v>
          </cell>
          <cell r="M629">
            <v>0</v>
          </cell>
          <cell r="N629">
            <v>0</v>
          </cell>
          <cell r="O629">
            <v>0</v>
          </cell>
          <cell r="P629">
            <v>0</v>
          </cell>
          <cell r="Q629">
            <v>0</v>
          </cell>
          <cell r="R629">
            <v>0</v>
          </cell>
          <cell r="S629">
            <v>0</v>
          </cell>
          <cell r="T629">
            <v>0</v>
          </cell>
          <cell r="U629">
            <v>0</v>
          </cell>
          <cell r="V629">
            <v>0</v>
          </cell>
          <cell r="W629">
            <v>0</v>
          </cell>
          <cell r="X629">
            <v>0</v>
          </cell>
          <cell r="Y629">
            <v>0</v>
          </cell>
          <cell r="Z629">
            <v>0</v>
          </cell>
          <cell r="AA629">
            <v>0</v>
          </cell>
          <cell r="AB629">
            <v>0</v>
          </cell>
          <cell r="AC629">
            <v>0</v>
          </cell>
          <cell r="AD629">
            <v>0</v>
          </cell>
          <cell r="AE629">
            <v>0</v>
          </cell>
          <cell r="AF629">
            <v>0</v>
          </cell>
          <cell r="AN629">
            <v>0</v>
          </cell>
          <cell r="AO629">
            <v>0</v>
          </cell>
          <cell r="AW629">
            <v>0</v>
          </cell>
          <cell r="AX629">
            <v>0</v>
          </cell>
          <cell r="AY629">
            <v>0</v>
          </cell>
          <cell r="AZ629">
            <v>0</v>
          </cell>
          <cell r="BA629">
            <v>0</v>
          </cell>
          <cell r="BB629">
            <v>0</v>
          </cell>
          <cell r="BC629">
            <v>0</v>
          </cell>
          <cell r="BD629">
            <v>0</v>
          </cell>
          <cell r="BE629">
            <v>0</v>
          </cell>
          <cell r="BF629">
            <v>0</v>
          </cell>
          <cell r="BG629">
            <v>0</v>
          </cell>
          <cell r="BH629">
            <v>0</v>
          </cell>
          <cell r="BI629">
            <v>0</v>
          </cell>
          <cell r="BK629">
            <v>0</v>
          </cell>
          <cell r="BL629">
            <v>0</v>
          </cell>
          <cell r="BM629">
            <v>0</v>
          </cell>
          <cell r="BN629">
            <v>0</v>
          </cell>
          <cell r="BO629">
            <v>0</v>
          </cell>
          <cell r="BP629">
            <v>0</v>
          </cell>
          <cell r="BQ629">
            <v>0</v>
          </cell>
          <cell r="BR629">
            <v>0</v>
          </cell>
          <cell r="BS629">
            <v>0</v>
          </cell>
          <cell r="BT629">
            <v>0</v>
          </cell>
          <cell r="BU629">
            <v>0</v>
          </cell>
          <cell r="BV629">
            <v>0</v>
          </cell>
          <cell r="BW629">
            <v>0</v>
          </cell>
          <cell r="BX629">
            <v>-93</v>
          </cell>
          <cell r="BY629">
            <v>0</v>
          </cell>
          <cell r="BZ629">
            <v>0</v>
          </cell>
          <cell r="CA629">
            <v>0</v>
          </cell>
          <cell r="CB629">
            <v>0</v>
          </cell>
          <cell r="CC629">
            <v>0</v>
          </cell>
          <cell r="CD629">
            <v>0</v>
          </cell>
          <cell r="CE629">
            <v>0</v>
          </cell>
          <cell r="CF629">
            <v>0</v>
          </cell>
          <cell r="CG629">
            <v>0</v>
          </cell>
          <cell r="CH629">
            <v>0</v>
          </cell>
          <cell r="CJ629">
            <v>0</v>
          </cell>
          <cell r="CK629">
            <v>0</v>
          </cell>
          <cell r="CL629">
            <v>0</v>
          </cell>
          <cell r="CM629">
            <v>0</v>
          </cell>
          <cell r="CN629">
            <v>0</v>
          </cell>
          <cell r="CO629">
            <v>0</v>
          </cell>
          <cell r="CP629">
            <v>0</v>
          </cell>
          <cell r="CQ629">
            <v>0</v>
          </cell>
          <cell r="CR629">
            <v>0</v>
          </cell>
          <cell r="CS629">
            <v>0</v>
          </cell>
          <cell r="CT629">
            <v>0</v>
          </cell>
          <cell r="CU629">
            <v>0</v>
          </cell>
          <cell r="CV629">
            <v>0</v>
          </cell>
          <cell r="CW629">
            <v>0</v>
          </cell>
          <cell r="CX629">
            <v>0</v>
          </cell>
          <cell r="CY629">
            <v>0</v>
          </cell>
          <cell r="CZ629">
            <v>0</v>
          </cell>
          <cell r="DA629">
            <v>0</v>
          </cell>
          <cell r="DB629">
            <v>0</v>
          </cell>
          <cell r="DC629">
            <v>0</v>
          </cell>
          <cell r="DD629">
            <v>0</v>
          </cell>
          <cell r="DE629">
            <v>0</v>
          </cell>
          <cell r="DF629">
            <v>0</v>
          </cell>
          <cell r="DG629">
            <v>0</v>
          </cell>
          <cell r="DH629">
            <v>0</v>
          </cell>
          <cell r="DI629">
            <v>0</v>
          </cell>
          <cell r="DJ629">
            <v>0</v>
          </cell>
          <cell r="DK629">
            <v>0</v>
          </cell>
          <cell r="DL629">
            <v>0</v>
          </cell>
          <cell r="DM629">
            <v>0</v>
          </cell>
          <cell r="DN629">
            <v>0</v>
          </cell>
          <cell r="DO629">
            <v>0</v>
          </cell>
          <cell r="DP629">
            <v>0</v>
          </cell>
          <cell r="DQ629">
            <v>0</v>
          </cell>
          <cell r="DR629">
            <v>0</v>
          </cell>
          <cell r="DS629">
            <v>0</v>
          </cell>
          <cell r="DT629">
            <v>0</v>
          </cell>
          <cell r="DU629">
            <v>0</v>
          </cell>
          <cell r="DV629">
            <v>0</v>
          </cell>
          <cell r="DW629">
            <v>0</v>
          </cell>
          <cell r="DX629">
            <v>0</v>
          </cell>
          <cell r="DY629">
            <v>0</v>
          </cell>
          <cell r="DZ629">
            <v>0</v>
          </cell>
          <cell r="EA629">
            <v>0</v>
          </cell>
          <cell r="EB629">
            <v>0</v>
          </cell>
          <cell r="EC629">
            <v>0</v>
          </cell>
          <cell r="ED629">
            <v>0</v>
          </cell>
          <cell r="EE629">
            <v>0</v>
          </cell>
          <cell r="EF629">
            <v>0</v>
          </cell>
          <cell r="EG629">
            <v>0</v>
          </cell>
          <cell r="EH629">
            <v>0</v>
          </cell>
          <cell r="EI629">
            <v>0</v>
          </cell>
          <cell r="EJ629">
            <v>0</v>
          </cell>
        </row>
        <row r="630">
          <cell r="B630">
            <v>0</v>
          </cell>
          <cell r="C630">
            <v>0.3</v>
          </cell>
          <cell r="D630">
            <v>0</v>
          </cell>
          <cell r="E630">
            <v>0</v>
          </cell>
          <cell r="F630">
            <v>0</v>
          </cell>
          <cell r="G630">
            <v>0</v>
          </cell>
          <cell r="H630">
            <v>0</v>
          </cell>
          <cell r="I630">
            <v>22</v>
          </cell>
          <cell r="J630">
            <v>0</v>
          </cell>
          <cell r="K630">
            <v>0</v>
          </cell>
          <cell r="L630">
            <v>53.2</v>
          </cell>
          <cell r="M630">
            <v>0</v>
          </cell>
          <cell r="N630">
            <v>0</v>
          </cell>
          <cell r="O630">
            <v>0</v>
          </cell>
          <cell r="P630">
            <v>0</v>
          </cell>
          <cell r="Q630">
            <v>0</v>
          </cell>
          <cell r="R630">
            <v>0</v>
          </cell>
          <cell r="S630">
            <v>15.3</v>
          </cell>
          <cell r="T630">
            <v>0</v>
          </cell>
          <cell r="U630">
            <v>0</v>
          </cell>
          <cell r="V630">
            <v>0</v>
          </cell>
          <cell r="W630">
            <v>0</v>
          </cell>
          <cell r="Y630">
            <v>0</v>
          </cell>
          <cell r="Z630">
            <v>0</v>
          </cell>
          <cell r="AA630">
            <v>1334.3</v>
          </cell>
          <cell r="AB630">
            <v>0</v>
          </cell>
          <cell r="AC630">
            <v>0</v>
          </cell>
          <cell r="AD630">
            <v>14.11</v>
          </cell>
          <cell r="AE630">
            <v>10.9</v>
          </cell>
          <cell r="AF630">
            <v>0</v>
          </cell>
          <cell r="AN630">
            <v>0</v>
          </cell>
          <cell r="AO630">
            <v>0</v>
          </cell>
          <cell r="AS630">
            <v>982.6</v>
          </cell>
          <cell r="AV630">
            <v>0</v>
          </cell>
          <cell r="AW630">
            <v>0</v>
          </cell>
          <cell r="AX630">
            <v>0</v>
          </cell>
          <cell r="AY630">
            <v>85</v>
          </cell>
          <cell r="AZ630">
            <v>0</v>
          </cell>
          <cell r="BA630">
            <v>0</v>
          </cell>
          <cell r="BB630">
            <v>0</v>
          </cell>
          <cell r="BC630">
            <v>0</v>
          </cell>
          <cell r="BD630">
            <v>0</v>
          </cell>
          <cell r="BE630">
            <v>28.9</v>
          </cell>
          <cell r="BF630">
            <v>4.3899999999999997</v>
          </cell>
          <cell r="BG630">
            <v>0</v>
          </cell>
          <cell r="BH630">
            <v>0</v>
          </cell>
          <cell r="BI630">
            <v>0</v>
          </cell>
          <cell r="BK630">
            <v>0</v>
          </cell>
          <cell r="BL630">
            <v>0</v>
          </cell>
          <cell r="BM630">
            <v>0</v>
          </cell>
          <cell r="BN630">
            <v>0</v>
          </cell>
          <cell r="BO630">
            <v>0</v>
          </cell>
          <cell r="BP630">
            <v>0</v>
          </cell>
          <cell r="BQ630">
            <v>0</v>
          </cell>
          <cell r="BR630">
            <v>0</v>
          </cell>
          <cell r="BS630">
            <v>0</v>
          </cell>
          <cell r="BT630">
            <v>34.1</v>
          </cell>
          <cell r="BU630">
            <v>0</v>
          </cell>
          <cell r="BV630">
            <v>0</v>
          </cell>
          <cell r="BW630">
            <v>0</v>
          </cell>
          <cell r="BX630">
            <v>0</v>
          </cell>
          <cell r="BY630">
            <v>0</v>
          </cell>
          <cell r="BZ630">
            <v>0</v>
          </cell>
          <cell r="CA630">
            <v>0</v>
          </cell>
          <cell r="CB630">
            <v>0</v>
          </cell>
          <cell r="CC630">
            <v>0</v>
          </cell>
          <cell r="CD630">
            <v>0</v>
          </cell>
          <cell r="CE630">
            <v>0.25</v>
          </cell>
          <cell r="CF630">
            <v>0</v>
          </cell>
          <cell r="CG630">
            <v>1878</v>
          </cell>
          <cell r="CH630">
            <v>0</v>
          </cell>
          <cell r="CI630">
            <v>7.0000000000000007E-2</v>
          </cell>
          <cell r="CJ630">
            <v>0</v>
          </cell>
          <cell r="CK630">
            <v>0</v>
          </cell>
          <cell r="CL630">
            <v>0</v>
          </cell>
          <cell r="CM630">
            <v>0</v>
          </cell>
          <cell r="CN630">
            <v>0</v>
          </cell>
          <cell r="CO630">
            <v>0</v>
          </cell>
          <cell r="CP630">
            <v>0</v>
          </cell>
          <cell r="CQ630">
            <v>0</v>
          </cell>
          <cell r="CR630">
            <v>0</v>
          </cell>
          <cell r="CS630">
            <v>0</v>
          </cell>
          <cell r="CT630">
            <v>0</v>
          </cell>
          <cell r="CU630">
            <v>0</v>
          </cell>
          <cell r="CV630">
            <v>0</v>
          </cell>
          <cell r="CW630">
            <v>0</v>
          </cell>
          <cell r="CX630">
            <v>0</v>
          </cell>
          <cell r="CY630">
            <v>0</v>
          </cell>
          <cell r="CZ630">
            <v>0</v>
          </cell>
          <cell r="DA630">
            <v>0</v>
          </cell>
          <cell r="DB630">
            <v>0</v>
          </cell>
          <cell r="DC630">
            <v>0</v>
          </cell>
          <cell r="DD630">
            <v>0</v>
          </cell>
          <cell r="DE630">
            <v>0</v>
          </cell>
          <cell r="DF630">
            <v>0</v>
          </cell>
          <cell r="DG630">
            <v>0</v>
          </cell>
          <cell r="DH630">
            <v>0</v>
          </cell>
          <cell r="DI630">
            <v>0</v>
          </cell>
          <cell r="DJ630">
            <v>0</v>
          </cell>
          <cell r="DK630">
            <v>0</v>
          </cell>
          <cell r="DL630">
            <v>0</v>
          </cell>
          <cell r="DM630">
            <v>0</v>
          </cell>
          <cell r="DN630">
            <v>0</v>
          </cell>
          <cell r="DO630">
            <v>0</v>
          </cell>
          <cell r="DP630">
            <v>0</v>
          </cell>
          <cell r="DQ630">
            <v>0</v>
          </cell>
          <cell r="DR630">
            <v>0</v>
          </cell>
          <cell r="DS630">
            <v>0</v>
          </cell>
          <cell r="DT630">
            <v>0</v>
          </cell>
          <cell r="DU630">
            <v>0</v>
          </cell>
          <cell r="DV630">
            <v>0</v>
          </cell>
          <cell r="DW630">
            <v>0</v>
          </cell>
          <cell r="DX630">
            <v>0</v>
          </cell>
          <cell r="DY630">
            <v>0</v>
          </cell>
          <cell r="DZ630">
            <v>0</v>
          </cell>
          <cell r="EA630">
            <v>0</v>
          </cell>
          <cell r="EB630">
            <v>0</v>
          </cell>
          <cell r="EC630">
            <v>0</v>
          </cell>
          <cell r="ED630">
            <v>0</v>
          </cell>
          <cell r="EE630">
            <v>0</v>
          </cell>
          <cell r="EF630">
            <v>0</v>
          </cell>
          <cell r="EG630">
            <v>0</v>
          </cell>
          <cell r="EH630">
            <v>0</v>
          </cell>
          <cell r="EI630">
            <v>0</v>
          </cell>
          <cell r="EJ630">
            <v>0</v>
          </cell>
        </row>
        <row r="631">
          <cell r="B631">
            <v>0</v>
          </cell>
          <cell r="C631">
            <v>0.3</v>
          </cell>
          <cell r="D631">
            <v>0</v>
          </cell>
          <cell r="E631">
            <v>900</v>
          </cell>
          <cell r="F631">
            <v>0</v>
          </cell>
          <cell r="G631">
            <v>0</v>
          </cell>
          <cell r="H631">
            <v>13.07</v>
          </cell>
          <cell r="I631">
            <v>194</v>
          </cell>
          <cell r="J631">
            <v>190</v>
          </cell>
          <cell r="K631">
            <v>11.04</v>
          </cell>
          <cell r="L631">
            <v>53.2</v>
          </cell>
          <cell r="M631">
            <v>0</v>
          </cell>
          <cell r="N631">
            <v>8.8000000000000007</v>
          </cell>
          <cell r="O631">
            <v>0</v>
          </cell>
          <cell r="P631">
            <v>0</v>
          </cell>
          <cell r="Q631">
            <v>0</v>
          </cell>
          <cell r="R631">
            <v>0</v>
          </cell>
          <cell r="S631">
            <v>15.3</v>
          </cell>
          <cell r="T631">
            <v>0</v>
          </cell>
          <cell r="U631">
            <v>0</v>
          </cell>
          <cell r="V631">
            <v>0</v>
          </cell>
          <cell r="W631">
            <v>61</v>
          </cell>
          <cell r="X631">
            <v>0</v>
          </cell>
          <cell r="Y631">
            <v>13.744999999999999</v>
          </cell>
          <cell r="Z631">
            <v>0</v>
          </cell>
          <cell r="AA631">
            <v>1342.1</v>
          </cell>
          <cell r="AB631">
            <v>0</v>
          </cell>
          <cell r="AC631">
            <v>0</v>
          </cell>
          <cell r="AD631">
            <v>219.41</v>
          </cell>
          <cell r="AE631">
            <v>41.87</v>
          </cell>
          <cell r="AF631">
            <v>6.7</v>
          </cell>
          <cell r="AG631">
            <v>0</v>
          </cell>
          <cell r="AH631">
            <v>0</v>
          </cell>
          <cell r="AI631">
            <v>0</v>
          </cell>
          <cell r="AJ631">
            <v>0</v>
          </cell>
          <cell r="AK631">
            <v>0</v>
          </cell>
          <cell r="AL631">
            <v>0</v>
          </cell>
          <cell r="AN631">
            <v>0</v>
          </cell>
          <cell r="AO631">
            <v>0</v>
          </cell>
          <cell r="AP631">
            <v>0</v>
          </cell>
          <cell r="AQ631">
            <v>0</v>
          </cell>
          <cell r="AR631">
            <v>0</v>
          </cell>
          <cell r="AS631">
            <v>1058.3</v>
          </cell>
          <cell r="AT631">
            <v>10.47</v>
          </cell>
          <cell r="AU631">
            <v>0</v>
          </cell>
          <cell r="AV631">
            <v>0</v>
          </cell>
          <cell r="AW631">
            <v>0</v>
          </cell>
          <cell r="AX631">
            <v>0</v>
          </cell>
          <cell r="AY631">
            <v>1682</v>
          </cell>
          <cell r="AZ631">
            <v>77.84</v>
          </cell>
          <cell r="BA631">
            <v>382</v>
          </cell>
          <cell r="BB631">
            <v>0</v>
          </cell>
          <cell r="BC631">
            <v>0</v>
          </cell>
          <cell r="BD631">
            <v>0</v>
          </cell>
          <cell r="BE631">
            <v>41.3</v>
          </cell>
          <cell r="BF631">
            <v>41.16</v>
          </cell>
          <cell r="BG631">
            <v>0</v>
          </cell>
          <cell r="BH631">
            <v>0</v>
          </cell>
          <cell r="BI631">
            <v>297.81</v>
          </cell>
          <cell r="BK631">
            <v>55.5</v>
          </cell>
          <cell r="BL631">
            <v>8.1</v>
          </cell>
          <cell r="BM631">
            <v>0</v>
          </cell>
          <cell r="BN631">
            <v>0</v>
          </cell>
          <cell r="BO631">
            <v>31.4372447012842</v>
          </cell>
          <cell r="BP631">
            <v>107.04385470215399</v>
          </cell>
          <cell r="BQ631">
            <v>0</v>
          </cell>
          <cell r="BR631">
            <v>203.01</v>
          </cell>
          <cell r="BS631">
            <v>11.706116032294201</v>
          </cell>
          <cell r="BT631">
            <v>707.5</v>
          </cell>
          <cell r="BU631">
            <v>84.78</v>
          </cell>
          <cell r="BV631">
            <v>1793.6310000000001</v>
          </cell>
          <cell r="BW631">
            <v>-354.86</v>
          </cell>
          <cell r="BX631">
            <v>469.11</v>
          </cell>
          <cell r="BY631">
            <v>0</v>
          </cell>
          <cell r="BZ631">
            <v>0.12180000000000001</v>
          </cell>
          <cell r="CA631">
            <v>16.2</v>
          </cell>
          <cell r="CB631">
            <v>4.9000000000000004</v>
          </cell>
          <cell r="CC631">
            <v>0</v>
          </cell>
          <cell r="CD631">
            <v>157</v>
          </cell>
          <cell r="CE631">
            <v>2.75</v>
          </cell>
          <cell r="CF631">
            <v>0</v>
          </cell>
          <cell r="CG631">
            <v>2095</v>
          </cell>
          <cell r="CH631">
            <v>0</v>
          </cell>
          <cell r="CI631">
            <v>2.5099999999999998</v>
          </cell>
          <cell r="CJ631">
            <v>7.82</v>
          </cell>
          <cell r="CK631">
            <v>32.299999999999997</v>
          </cell>
          <cell r="CL631">
            <v>-247.5</v>
          </cell>
          <cell r="CM631">
            <v>0</v>
          </cell>
          <cell r="CN631">
            <v>-2</v>
          </cell>
          <cell r="CO631">
            <v>55.2</v>
          </cell>
          <cell r="CP631">
            <v>3.2</v>
          </cell>
          <cell r="CQ631">
            <v>0</v>
          </cell>
          <cell r="CR631">
            <v>0</v>
          </cell>
          <cell r="CS631">
            <v>0</v>
          </cell>
          <cell r="CT631">
            <v>0</v>
          </cell>
          <cell r="CU631">
            <v>0</v>
          </cell>
          <cell r="CV631">
            <v>314</v>
          </cell>
          <cell r="CW631">
            <v>0</v>
          </cell>
          <cell r="CX631">
            <v>0</v>
          </cell>
          <cell r="CY631">
            <v>0</v>
          </cell>
          <cell r="CZ631">
            <v>411.04700000000003</v>
          </cell>
          <cell r="DA631">
            <v>71</v>
          </cell>
          <cell r="DB631">
            <v>0</v>
          </cell>
          <cell r="DC631">
            <v>0</v>
          </cell>
          <cell r="DD631">
            <v>0</v>
          </cell>
          <cell r="DE631">
            <v>0</v>
          </cell>
          <cell r="DF631">
            <v>0</v>
          </cell>
          <cell r="DG631">
            <v>0</v>
          </cell>
          <cell r="DH631">
            <v>45.819000000000003</v>
          </cell>
          <cell r="DI631">
            <v>0</v>
          </cell>
          <cell r="DJ631">
            <v>0</v>
          </cell>
          <cell r="DK631">
            <v>6.5</v>
          </cell>
          <cell r="DL631">
            <v>27.178999999999998</v>
          </cell>
          <cell r="DM631">
            <v>0</v>
          </cell>
          <cell r="DN631">
            <v>0</v>
          </cell>
          <cell r="DO631">
            <v>0</v>
          </cell>
          <cell r="DP631">
            <v>0</v>
          </cell>
          <cell r="DQ631">
            <v>0</v>
          </cell>
          <cell r="DR631">
            <v>0</v>
          </cell>
          <cell r="DS631">
            <v>63</v>
          </cell>
          <cell r="DT631">
            <v>0</v>
          </cell>
          <cell r="DU631">
            <v>0</v>
          </cell>
          <cell r="DV631">
            <v>0</v>
          </cell>
          <cell r="DW631">
            <v>0</v>
          </cell>
          <cell r="DX631">
            <v>11.0955183842098</v>
          </cell>
          <cell r="DY631">
            <v>1.7</v>
          </cell>
          <cell r="DZ631">
            <v>0</v>
          </cell>
          <cell r="EA631">
            <v>51</v>
          </cell>
          <cell r="EB631">
            <v>136.30000000000001</v>
          </cell>
          <cell r="EC631">
            <v>0.95</v>
          </cell>
          <cell r="ED631">
            <v>20.260651810651801</v>
          </cell>
          <cell r="EE631">
            <v>0</v>
          </cell>
          <cell r="EF631">
            <v>0</v>
          </cell>
          <cell r="EG631">
            <v>0.55000000000000004</v>
          </cell>
          <cell r="EH631">
            <v>56.545182857142898</v>
          </cell>
          <cell r="EI631">
            <v>15</v>
          </cell>
          <cell r="EJ631">
            <v>0</v>
          </cell>
        </row>
        <row r="632">
          <cell r="B632">
            <v>0</v>
          </cell>
          <cell r="C632">
            <v>0</v>
          </cell>
          <cell r="D632">
            <v>0</v>
          </cell>
          <cell r="E632">
            <v>0</v>
          </cell>
          <cell r="F632">
            <v>0</v>
          </cell>
          <cell r="G632">
            <v>0</v>
          </cell>
          <cell r="H632">
            <v>0</v>
          </cell>
          <cell r="I632">
            <v>124</v>
          </cell>
          <cell r="J632">
            <v>109</v>
          </cell>
          <cell r="K632">
            <v>0</v>
          </cell>
          <cell r="L632">
            <v>0</v>
          </cell>
          <cell r="M632">
            <v>171</v>
          </cell>
          <cell r="N632">
            <v>8.9</v>
          </cell>
          <cell r="O632">
            <v>0</v>
          </cell>
          <cell r="P632">
            <v>0</v>
          </cell>
          <cell r="Q632">
            <v>0</v>
          </cell>
          <cell r="R632">
            <v>0</v>
          </cell>
          <cell r="S632">
            <v>0</v>
          </cell>
          <cell r="T632">
            <v>0</v>
          </cell>
          <cell r="U632">
            <v>0</v>
          </cell>
          <cell r="V632">
            <v>0</v>
          </cell>
          <cell r="W632">
            <v>87</v>
          </cell>
          <cell r="X632">
            <v>0</v>
          </cell>
          <cell r="Y632">
            <v>14.359</v>
          </cell>
          <cell r="Z632">
            <v>27.1</v>
          </cell>
          <cell r="AA632">
            <v>0</v>
          </cell>
          <cell r="AB632">
            <v>0</v>
          </cell>
          <cell r="AC632">
            <v>0</v>
          </cell>
          <cell r="AD632">
            <v>0</v>
          </cell>
          <cell r="AE632">
            <v>30.97</v>
          </cell>
          <cell r="AF632">
            <v>0</v>
          </cell>
          <cell r="AN632">
            <v>0</v>
          </cell>
          <cell r="AO632">
            <v>0</v>
          </cell>
          <cell r="AS632">
            <v>71.8</v>
          </cell>
          <cell r="AT632">
            <v>19.52</v>
          </cell>
          <cell r="AV632">
            <v>0</v>
          </cell>
          <cell r="AW632">
            <v>0</v>
          </cell>
          <cell r="AX632">
            <v>0</v>
          </cell>
          <cell r="AY632">
            <v>0</v>
          </cell>
          <cell r="AZ632">
            <v>0</v>
          </cell>
          <cell r="BA632">
            <v>0</v>
          </cell>
          <cell r="BB632">
            <v>0</v>
          </cell>
          <cell r="BC632">
            <v>0</v>
          </cell>
          <cell r="BD632">
            <v>0</v>
          </cell>
          <cell r="BE632">
            <v>0</v>
          </cell>
          <cell r="BF632">
            <v>2.0299999999999998</v>
          </cell>
          <cell r="BG632">
            <v>0</v>
          </cell>
          <cell r="BH632">
            <v>0</v>
          </cell>
          <cell r="BI632">
            <v>106.98</v>
          </cell>
          <cell r="BK632">
            <v>0</v>
          </cell>
          <cell r="BL632">
            <v>7.9</v>
          </cell>
          <cell r="BM632">
            <v>0</v>
          </cell>
          <cell r="BN632">
            <v>0</v>
          </cell>
          <cell r="BO632">
            <v>77.949481779391903</v>
          </cell>
          <cell r="BP632">
            <v>109.82699492441</v>
          </cell>
          <cell r="BQ632">
            <v>0</v>
          </cell>
          <cell r="BR632">
            <v>196.15</v>
          </cell>
          <cell r="BS632">
            <v>652.72646106592094</v>
          </cell>
          <cell r="BT632">
            <v>337</v>
          </cell>
          <cell r="BU632">
            <v>146</v>
          </cell>
          <cell r="BV632">
            <v>1700.9929999999999</v>
          </cell>
          <cell r="BW632">
            <v>-73.72</v>
          </cell>
          <cell r="BX632">
            <v>601.54999999999995</v>
          </cell>
          <cell r="BY632">
            <v>0</v>
          </cell>
          <cell r="BZ632">
            <v>0</v>
          </cell>
          <cell r="CA632">
            <v>13.5</v>
          </cell>
          <cell r="CB632">
            <v>4.9000000000000004</v>
          </cell>
          <cell r="CC632">
            <v>19</v>
          </cell>
          <cell r="CD632">
            <v>192</v>
          </cell>
          <cell r="CE632">
            <v>5.03</v>
          </cell>
          <cell r="CF632">
            <v>0</v>
          </cell>
          <cell r="CG632">
            <v>0</v>
          </cell>
          <cell r="CI632">
            <v>0</v>
          </cell>
          <cell r="CJ632">
            <v>16.39</v>
          </cell>
          <cell r="CK632">
            <v>5.0999999999999996</v>
          </cell>
          <cell r="CL632">
            <v>-320.39999999999998</v>
          </cell>
          <cell r="CM632">
            <v>0</v>
          </cell>
          <cell r="CN632">
            <v>51</v>
          </cell>
          <cell r="CO632">
            <v>56.2</v>
          </cell>
          <cell r="CP632">
            <v>6.8</v>
          </cell>
          <cell r="CQ632">
            <v>0</v>
          </cell>
          <cell r="CR632">
            <v>0</v>
          </cell>
          <cell r="CS632">
            <v>0</v>
          </cell>
          <cell r="CT632">
            <v>0</v>
          </cell>
          <cell r="CU632">
            <v>0</v>
          </cell>
          <cell r="CV632">
            <v>204</v>
          </cell>
          <cell r="CW632">
            <v>0</v>
          </cell>
          <cell r="CX632">
            <v>0</v>
          </cell>
          <cell r="CY632">
            <v>0</v>
          </cell>
          <cell r="CZ632">
            <v>608.93499999999995</v>
          </cell>
          <cell r="DA632">
            <v>120</v>
          </cell>
          <cell r="DB632">
            <v>0</v>
          </cell>
          <cell r="DC632">
            <v>0</v>
          </cell>
          <cell r="DD632">
            <v>0</v>
          </cell>
          <cell r="DE632">
            <v>0</v>
          </cell>
          <cell r="DF632">
            <v>0</v>
          </cell>
          <cell r="DG632">
            <v>0</v>
          </cell>
          <cell r="DH632">
            <v>52.598999999999997</v>
          </cell>
          <cell r="DI632">
            <v>0</v>
          </cell>
          <cell r="DJ632">
            <v>0</v>
          </cell>
          <cell r="DK632">
            <v>11.225</v>
          </cell>
          <cell r="DL632">
            <v>-1.4E-2</v>
          </cell>
          <cell r="DM632">
            <v>0</v>
          </cell>
          <cell r="DN632">
            <v>0</v>
          </cell>
          <cell r="DO632">
            <v>0</v>
          </cell>
          <cell r="DP632">
            <v>0</v>
          </cell>
          <cell r="DQ632">
            <v>0</v>
          </cell>
          <cell r="DR632">
            <v>0</v>
          </cell>
          <cell r="DS632">
            <v>0</v>
          </cell>
          <cell r="DT632">
            <v>0</v>
          </cell>
          <cell r="DU632">
            <v>0</v>
          </cell>
          <cell r="DV632">
            <v>0</v>
          </cell>
          <cell r="DW632">
            <v>4</v>
          </cell>
          <cell r="DX632">
            <v>17.7</v>
          </cell>
          <cell r="DY632">
            <v>0.5</v>
          </cell>
          <cell r="DZ632">
            <v>0</v>
          </cell>
          <cell r="EA632">
            <v>112</v>
          </cell>
          <cell r="EB632">
            <v>259.39999999999998</v>
          </cell>
          <cell r="EC632">
            <v>0</v>
          </cell>
          <cell r="ED632">
            <v>22.877190246094401</v>
          </cell>
          <cell r="EE632">
            <v>0</v>
          </cell>
          <cell r="EF632">
            <v>0</v>
          </cell>
          <cell r="EG632">
            <v>0.7</v>
          </cell>
          <cell r="EH632">
            <v>0</v>
          </cell>
          <cell r="EI632">
            <v>24.9</v>
          </cell>
          <cell r="EJ632">
            <v>0</v>
          </cell>
        </row>
        <row r="633">
          <cell r="B633">
            <v>0</v>
          </cell>
          <cell r="C633">
            <v>0</v>
          </cell>
          <cell r="D633">
            <v>0</v>
          </cell>
          <cell r="E633">
            <v>0</v>
          </cell>
          <cell r="F633">
            <v>0</v>
          </cell>
          <cell r="G633">
            <v>0</v>
          </cell>
          <cell r="H633">
            <v>40.409999999999997</v>
          </cell>
          <cell r="I633">
            <v>153</v>
          </cell>
          <cell r="J633">
            <v>0</v>
          </cell>
          <cell r="K633">
            <v>8.51</v>
          </cell>
          <cell r="L633">
            <v>0</v>
          </cell>
          <cell r="M633">
            <v>0</v>
          </cell>
          <cell r="N633">
            <v>0</v>
          </cell>
          <cell r="O633">
            <v>0</v>
          </cell>
          <cell r="P633">
            <v>0</v>
          </cell>
          <cell r="Q633">
            <v>0</v>
          </cell>
          <cell r="R633">
            <v>0</v>
          </cell>
          <cell r="S633">
            <v>0</v>
          </cell>
          <cell r="T633">
            <v>0</v>
          </cell>
          <cell r="U633">
            <v>0</v>
          </cell>
          <cell r="V633">
            <v>0</v>
          </cell>
          <cell r="W633">
            <v>0</v>
          </cell>
          <cell r="X633">
            <v>0</v>
          </cell>
          <cell r="Y633">
            <v>0</v>
          </cell>
          <cell r="Z633">
            <v>0</v>
          </cell>
          <cell r="AA633">
            <v>19.3</v>
          </cell>
          <cell r="AB633">
            <v>0</v>
          </cell>
          <cell r="AC633">
            <v>0</v>
          </cell>
          <cell r="AD633">
            <v>242.4</v>
          </cell>
          <cell r="AE633">
            <v>0</v>
          </cell>
          <cell r="AF633">
            <v>7.1</v>
          </cell>
          <cell r="AN633">
            <v>0</v>
          </cell>
          <cell r="AO633">
            <v>0</v>
          </cell>
          <cell r="AS633">
            <v>0</v>
          </cell>
          <cell r="AV633">
            <v>0</v>
          </cell>
          <cell r="AW633">
            <v>0</v>
          </cell>
          <cell r="AX633">
            <v>0</v>
          </cell>
          <cell r="AY633">
            <v>1946</v>
          </cell>
          <cell r="AZ633">
            <v>349.15</v>
          </cell>
          <cell r="BA633">
            <v>0</v>
          </cell>
          <cell r="BB633">
            <v>0</v>
          </cell>
          <cell r="BC633">
            <v>0</v>
          </cell>
          <cell r="BD633">
            <v>0</v>
          </cell>
          <cell r="BE633">
            <v>16.2</v>
          </cell>
          <cell r="BF633">
            <v>58.06</v>
          </cell>
          <cell r="BG633">
            <v>0</v>
          </cell>
          <cell r="BH633">
            <v>0</v>
          </cell>
          <cell r="BI633">
            <v>184.72</v>
          </cell>
          <cell r="BK633">
            <v>55.5</v>
          </cell>
          <cell r="BL633">
            <v>0</v>
          </cell>
          <cell r="BM633">
            <v>0</v>
          </cell>
          <cell r="BN633">
            <v>0</v>
          </cell>
          <cell r="BO633">
            <v>0</v>
          </cell>
          <cell r="BP633">
            <v>0</v>
          </cell>
          <cell r="BQ633">
            <v>0</v>
          </cell>
          <cell r="BR633">
            <v>0</v>
          </cell>
          <cell r="BS633">
            <v>0</v>
          </cell>
          <cell r="BT633">
            <v>0</v>
          </cell>
          <cell r="BU633">
            <v>0</v>
          </cell>
          <cell r="BV633">
            <v>0.65500000000000003</v>
          </cell>
          <cell r="BW633">
            <v>0</v>
          </cell>
          <cell r="BX633">
            <v>0</v>
          </cell>
          <cell r="BY633">
            <v>0</v>
          </cell>
          <cell r="BZ633">
            <v>0.12180000000000001</v>
          </cell>
          <cell r="CA633">
            <v>4.4000000000000004</v>
          </cell>
          <cell r="CB633">
            <v>0</v>
          </cell>
          <cell r="CC633">
            <v>0</v>
          </cell>
          <cell r="CD633">
            <v>0</v>
          </cell>
          <cell r="CE633">
            <v>0</v>
          </cell>
          <cell r="CF633">
            <v>0</v>
          </cell>
          <cell r="CG633">
            <v>0</v>
          </cell>
          <cell r="CI633">
            <v>5.85</v>
          </cell>
          <cell r="CJ633">
            <v>0</v>
          </cell>
          <cell r="CK633">
            <v>0</v>
          </cell>
          <cell r="CL633">
            <v>18.7</v>
          </cell>
          <cell r="CM633">
            <v>0</v>
          </cell>
          <cell r="CN633">
            <v>0</v>
          </cell>
          <cell r="CO633">
            <v>33.700000000000003</v>
          </cell>
          <cell r="CP633">
            <v>0</v>
          </cell>
          <cell r="CQ633">
            <v>0</v>
          </cell>
          <cell r="CR633">
            <v>0</v>
          </cell>
          <cell r="CS633">
            <v>0</v>
          </cell>
          <cell r="CT633">
            <v>0</v>
          </cell>
          <cell r="CU633">
            <v>0</v>
          </cell>
          <cell r="CV633">
            <v>0</v>
          </cell>
          <cell r="CW633">
            <v>0</v>
          </cell>
          <cell r="CX633">
            <v>0</v>
          </cell>
          <cell r="CY633">
            <v>0</v>
          </cell>
          <cell r="CZ633">
            <v>0</v>
          </cell>
          <cell r="DA633">
            <v>0</v>
          </cell>
          <cell r="DB633">
            <v>0</v>
          </cell>
          <cell r="DC633">
            <v>0</v>
          </cell>
          <cell r="DD633">
            <v>0</v>
          </cell>
          <cell r="DE633">
            <v>0</v>
          </cell>
          <cell r="DF633">
            <v>0</v>
          </cell>
          <cell r="DG633">
            <v>0</v>
          </cell>
          <cell r="DH633">
            <v>0</v>
          </cell>
          <cell r="DI633">
            <v>0</v>
          </cell>
          <cell r="DJ633">
            <v>0</v>
          </cell>
          <cell r="DK633">
            <v>0</v>
          </cell>
          <cell r="DL633">
            <v>0</v>
          </cell>
          <cell r="DM633">
            <v>0</v>
          </cell>
          <cell r="DN633">
            <v>0</v>
          </cell>
          <cell r="DO633">
            <v>0</v>
          </cell>
          <cell r="DP633">
            <v>0</v>
          </cell>
          <cell r="DQ633">
            <v>0</v>
          </cell>
          <cell r="DR633">
            <v>0</v>
          </cell>
          <cell r="DS633">
            <v>65</v>
          </cell>
          <cell r="DT633">
            <v>0</v>
          </cell>
          <cell r="DU633">
            <v>0</v>
          </cell>
          <cell r="DV633">
            <v>0</v>
          </cell>
          <cell r="DW633">
            <v>0</v>
          </cell>
          <cell r="DX633">
            <v>0.39300000000000002</v>
          </cell>
          <cell r="DY633">
            <v>0</v>
          </cell>
          <cell r="DZ633">
            <v>0</v>
          </cell>
          <cell r="EA633">
            <v>0</v>
          </cell>
          <cell r="EB633">
            <v>33.1</v>
          </cell>
          <cell r="EC633">
            <v>0</v>
          </cell>
          <cell r="ED633">
            <v>0</v>
          </cell>
          <cell r="EE633">
            <v>0</v>
          </cell>
          <cell r="EF633">
            <v>0</v>
          </cell>
          <cell r="EG633">
            <v>0</v>
          </cell>
          <cell r="EH633">
            <v>0</v>
          </cell>
          <cell r="EI633">
            <v>0</v>
          </cell>
          <cell r="EJ633">
            <v>0</v>
          </cell>
        </row>
        <row r="634">
          <cell r="B634">
            <v>0</v>
          </cell>
          <cell r="C634">
            <v>0</v>
          </cell>
          <cell r="D634">
            <v>0</v>
          </cell>
          <cell r="E634">
            <v>0</v>
          </cell>
          <cell r="F634">
            <v>0</v>
          </cell>
          <cell r="G634">
            <v>0</v>
          </cell>
          <cell r="H634">
            <v>0</v>
          </cell>
          <cell r="I634">
            <v>0</v>
          </cell>
          <cell r="J634">
            <v>0</v>
          </cell>
          <cell r="K634">
            <v>0</v>
          </cell>
          <cell r="L634">
            <v>0</v>
          </cell>
          <cell r="M634">
            <v>0</v>
          </cell>
          <cell r="N634">
            <v>0</v>
          </cell>
          <cell r="O634">
            <v>0</v>
          </cell>
          <cell r="P634">
            <v>0</v>
          </cell>
          <cell r="Q634">
            <v>0</v>
          </cell>
          <cell r="R634">
            <v>0</v>
          </cell>
          <cell r="S634">
            <v>0</v>
          </cell>
          <cell r="T634">
            <v>0</v>
          </cell>
          <cell r="U634">
            <v>0</v>
          </cell>
          <cell r="V634">
            <v>0</v>
          </cell>
          <cell r="W634">
            <v>0</v>
          </cell>
          <cell r="X634">
            <v>0</v>
          </cell>
          <cell r="Y634">
            <v>0</v>
          </cell>
          <cell r="Z634">
            <v>0</v>
          </cell>
          <cell r="AA634">
            <v>0</v>
          </cell>
          <cell r="AB634">
            <v>0</v>
          </cell>
          <cell r="AC634">
            <v>0</v>
          </cell>
          <cell r="AD634">
            <v>0</v>
          </cell>
          <cell r="AE634">
            <v>0</v>
          </cell>
          <cell r="AF634">
            <v>0</v>
          </cell>
          <cell r="AN634">
            <v>0</v>
          </cell>
          <cell r="AO634">
            <v>0</v>
          </cell>
          <cell r="AW634">
            <v>0</v>
          </cell>
          <cell r="AX634">
            <v>0</v>
          </cell>
          <cell r="AY634">
            <v>0</v>
          </cell>
          <cell r="AZ634">
            <v>0</v>
          </cell>
          <cell r="BA634">
            <v>0</v>
          </cell>
          <cell r="BB634">
            <v>0</v>
          </cell>
          <cell r="BC634">
            <v>0</v>
          </cell>
          <cell r="BD634">
            <v>0</v>
          </cell>
          <cell r="BE634">
            <v>0</v>
          </cell>
          <cell r="BF634">
            <v>0</v>
          </cell>
          <cell r="BG634">
            <v>0</v>
          </cell>
          <cell r="BH634">
            <v>0</v>
          </cell>
          <cell r="BI634">
            <v>0</v>
          </cell>
          <cell r="BK634">
            <v>0</v>
          </cell>
          <cell r="BL634">
            <v>0</v>
          </cell>
          <cell r="BM634">
            <v>0</v>
          </cell>
          <cell r="BN634">
            <v>0</v>
          </cell>
          <cell r="BO634">
            <v>0</v>
          </cell>
          <cell r="BP634">
            <v>0</v>
          </cell>
          <cell r="BQ634">
            <v>0</v>
          </cell>
          <cell r="BR634">
            <v>0</v>
          </cell>
          <cell r="BS634">
            <v>0</v>
          </cell>
          <cell r="BT634">
            <v>0</v>
          </cell>
          <cell r="BU634">
            <v>0</v>
          </cell>
          <cell r="BV634">
            <v>0</v>
          </cell>
          <cell r="BW634">
            <v>0</v>
          </cell>
          <cell r="BX634">
            <v>0</v>
          </cell>
          <cell r="BY634">
            <v>0</v>
          </cell>
          <cell r="BZ634">
            <v>0</v>
          </cell>
          <cell r="CA634">
            <v>0</v>
          </cell>
          <cell r="CB634">
            <v>0</v>
          </cell>
          <cell r="CC634">
            <v>0</v>
          </cell>
          <cell r="CD634">
            <v>0</v>
          </cell>
          <cell r="CE634">
            <v>0</v>
          </cell>
          <cell r="CF634">
            <v>0</v>
          </cell>
          <cell r="CG634">
            <v>0</v>
          </cell>
          <cell r="CH634">
            <v>0</v>
          </cell>
          <cell r="CI634">
            <v>0</v>
          </cell>
          <cell r="CJ634">
            <v>0</v>
          </cell>
          <cell r="CK634">
            <v>0</v>
          </cell>
          <cell r="CL634">
            <v>0</v>
          </cell>
          <cell r="CM634">
            <v>-25</v>
          </cell>
          <cell r="CN634">
            <v>0</v>
          </cell>
          <cell r="CO634">
            <v>0</v>
          </cell>
          <cell r="CP634">
            <v>0</v>
          </cell>
          <cell r="CQ634">
            <v>0</v>
          </cell>
          <cell r="CR634">
            <v>0</v>
          </cell>
          <cell r="CS634">
            <v>0</v>
          </cell>
          <cell r="CT634">
            <v>0</v>
          </cell>
          <cell r="CU634">
            <v>0</v>
          </cell>
          <cell r="CV634">
            <v>0</v>
          </cell>
          <cell r="CW634">
            <v>0</v>
          </cell>
          <cell r="CX634">
            <v>0</v>
          </cell>
          <cell r="CY634">
            <v>0</v>
          </cell>
          <cell r="CZ634">
            <v>0</v>
          </cell>
          <cell r="DA634">
            <v>0</v>
          </cell>
          <cell r="DB634">
            <v>0</v>
          </cell>
          <cell r="DC634">
            <v>0</v>
          </cell>
          <cell r="DD634">
            <v>0</v>
          </cell>
          <cell r="DE634">
            <v>0</v>
          </cell>
          <cell r="DF634">
            <v>0</v>
          </cell>
          <cell r="DG634">
            <v>0</v>
          </cell>
          <cell r="DH634">
            <v>0</v>
          </cell>
          <cell r="DI634">
            <v>0</v>
          </cell>
          <cell r="DJ634">
            <v>0</v>
          </cell>
          <cell r="DK634">
            <v>0</v>
          </cell>
          <cell r="DL634">
            <v>0</v>
          </cell>
          <cell r="DM634">
            <v>0</v>
          </cell>
          <cell r="DN634">
            <v>0</v>
          </cell>
          <cell r="DO634">
            <v>0</v>
          </cell>
          <cell r="DP634">
            <v>0</v>
          </cell>
          <cell r="DQ634">
            <v>0</v>
          </cell>
          <cell r="DR634">
            <v>0</v>
          </cell>
          <cell r="DS634">
            <v>0</v>
          </cell>
          <cell r="DT634">
            <v>0</v>
          </cell>
          <cell r="DU634">
            <v>0</v>
          </cell>
          <cell r="DV634">
            <v>0</v>
          </cell>
          <cell r="DW634">
            <v>0</v>
          </cell>
          <cell r="DX634">
            <v>0</v>
          </cell>
          <cell r="DY634">
            <v>0</v>
          </cell>
          <cell r="DZ634">
            <v>0</v>
          </cell>
          <cell r="EA634">
            <v>0</v>
          </cell>
          <cell r="EB634">
            <v>0</v>
          </cell>
          <cell r="EC634">
            <v>0</v>
          </cell>
          <cell r="ED634">
            <v>0</v>
          </cell>
          <cell r="EE634">
            <v>0</v>
          </cell>
          <cell r="EF634">
            <v>0</v>
          </cell>
          <cell r="EG634">
            <v>0</v>
          </cell>
          <cell r="EH634">
            <v>0</v>
          </cell>
          <cell r="EI634">
            <v>0</v>
          </cell>
          <cell r="EJ634">
            <v>0</v>
          </cell>
        </row>
        <row r="635">
          <cell r="B635">
            <v>0</v>
          </cell>
          <cell r="C635">
            <v>1.4</v>
          </cell>
          <cell r="D635">
            <v>0</v>
          </cell>
          <cell r="E635">
            <v>0</v>
          </cell>
          <cell r="F635">
            <v>0</v>
          </cell>
          <cell r="G635">
            <v>0</v>
          </cell>
          <cell r="H635">
            <v>0</v>
          </cell>
          <cell r="I635">
            <v>55</v>
          </cell>
          <cell r="J635">
            <v>0</v>
          </cell>
          <cell r="K635">
            <v>0</v>
          </cell>
          <cell r="L635">
            <v>53.2</v>
          </cell>
          <cell r="M635">
            <v>0</v>
          </cell>
          <cell r="N635">
            <v>0</v>
          </cell>
          <cell r="O635">
            <v>0</v>
          </cell>
          <cell r="P635">
            <v>0</v>
          </cell>
          <cell r="Q635">
            <v>0</v>
          </cell>
          <cell r="R635">
            <v>0</v>
          </cell>
          <cell r="S635">
            <v>15.3</v>
          </cell>
          <cell r="T635">
            <v>0</v>
          </cell>
          <cell r="U635">
            <v>0</v>
          </cell>
          <cell r="V635">
            <v>0</v>
          </cell>
          <cell r="W635">
            <v>0</v>
          </cell>
          <cell r="Y635">
            <v>0</v>
          </cell>
          <cell r="Z635">
            <v>0</v>
          </cell>
          <cell r="AA635">
            <v>3128.7</v>
          </cell>
          <cell r="AB635">
            <v>0</v>
          </cell>
          <cell r="AC635">
            <v>0</v>
          </cell>
          <cell r="AD635">
            <v>70.260000000000005</v>
          </cell>
          <cell r="AE635">
            <v>10.9</v>
          </cell>
          <cell r="AF635">
            <v>0</v>
          </cell>
          <cell r="AN635">
            <v>0</v>
          </cell>
          <cell r="AO635">
            <v>0</v>
          </cell>
          <cell r="AS635">
            <v>1064.0999999999999</v>
          </cell>
          <cell r="AV635">
            <v>0</v>
          </cell>
          <cell r="AW635">
            <v>400</v>
          </cell>
          <cell r="AX635">
            <v>0</v>
          </cell>
          <cell r="AY635">
            <v>103</v>
          </cell>
          <cell r="AZ635">
            <v>0</v>
          </cell>
          <cell r="BA635">
            <v>0</v>
          </cell>
          <cell r="BB635">
            <v>0</v>
          </cell>
          <cell r="BC635">
            <v>0</v>
          </cell>
          <cell r="BD635">
            <v>0</v>
          </cell>
          <cell r="BE635">
            <v>39.200000000000003</v>
          </cell>
          <cell r="BF635">
            <v>8.3000000000000007</v>
          </cell>
          <cell r="BG635">
            <v>0</v>
          </cell>
          <cell r="BH635">
            <v>23.4</v>
          </cell>
          <cell r="BI635">
            <v>0</v>
          </cell>
          <cell r="BK635">
            <v>0</v>
          </cell>
          <cell r="BL635">
            <v>0</v>
          </cell>
          <cell r="BM635">
            <v>0</v>
          </cell>
          <cell r="BN635">
            <v>0</v>
          </cell>
          <cell r="BO635">
            <v>0</v>
          </cell>
          <cell r="BP635">
            <v>0</v>
          </cell>
          <cell r="BQ635">
            <v>0</v>
          </cell>
          <cell r="BR635">
            <v>0</v>
          </cell>
          <cell r="BS635">
            <v>0</v>
          </cell>
          <cell r="BT635">
            <v>13.7</v>
          </cell>
          <cell r="BU635">
            <v>0</v>
          </cell>
          <cell r="BV635">
            <v>0</v>
          </cell>
          <cell r="BW635">
            <v>0</v>
          </cell>
          <cell r="BX635">
            <v>1082.5</v>
          </cell>
          <cell r="BY635">
            <v>0</v>
          </cell>
          <cell r="BZ635">
            <v>0</v>
          </cell>
          <cell r="CA635">
            <v>0</v>
          </cell>
          <cell r="CB635">
            <v>0</v>
          </cell>
          <cell r="CC635">
            <v>0</v>
          </cell>
          <cell r="CD635">
            <v>0</v>
          </cell>
          <cell r="CE635">
            <v>0.5</v>
          </cell>
          <cell r="CF635">
            <v>0</v>
          </cell>
          <cell r="CG635">
            <v>0</v>
          </cell>
          <cell r="CH635">
            <v>0</v>
          </cell>
          <cell r="CI635">
            <v>0.09</v>
          </cell>
          <cell r="CJ635">
            <v>0</v>
          </cell>
          <cell r="CK635">
            <v>0</v>
          </cell>
          <cell r="CL635">
            <v>0</v>
          </cell>
          <cell r="CM635">
            <v>10.4</v>
          </cell>
          <cell r="CN635">
            <v>0</v>
          </cell>
          <cell r="CO635">
            <v>0</v>
          </cell>
          <cell r="CP635">
            <v>0</v>
          </cell>
          <cell r="CQ635">
            <v>0</v>
          </cell>
          <cell r="CR635">
            <v>0</v>
          </cell>
          <cell r="CS635">
            <v>0</v>
          </cell>
          <cell r="CT635">
            <v>0</v>
          </cell>
          <cell r="CU635">
            <v>0</v>
          </cell>
          <cell r="CV635">
            <v>0</v>
          </cell>
          <cell r="CW635">
            <v>0</v>
          </cell>
          <cell r="CX635">
            <v>0</v>
          </cell>
          <cell r="CY635">
            <v>0</v>
          </cell>
          <cell r="CZ635">
            <v>0</v>
          </cell>
          <cell r="DA635">
            <v>0</v>
          </cell>
          <cell r="DB635">
            <v>0</v>
          </cell>
          <cell r="DC635">
            <v>0</v>
          </cell>
          <cell r="DD635">
            <v>0</v>
          </cell>
          <cell r="DE635">
            <v>0</v>
          </cell>
          <cell r="DF635">
            <v>0</v>
          </cell>
          <cell r="DG635">
            <v>0</v>
          </cell>
          <cell r="DH635">
            <v>0</v>
          </cell>
          <cell r="DI635">
            <v>0</v>
          </cell>
          <cell r="DJ635">
            <v>0</v>
          </cell>
          <cell r="DK635">
            <v>0</v>
          </cell>
          <cell r="DL635">
            <v>0</v>
          </cell>
          <cell r="DM635">
            <v>0</v>
          </cell>
          <cell r="DN635">
            <v>0</v>
          </cell>
          <cell r="DO635">
            <v>0</v>
          </cell>
          <cell r="DP635">
            <v>0</v>
          </cell>
          <cell r="DQ635">
            <v>0</v>
          </cell>
          <cell r="DR635">
            <v>0</v>
          </cell>
          <cell r="DS635">
            <v>0</v>
          </cell>
          <cell r="DT635">
            <v>0</v>
          </cell>
          <cell r="DU635">
            <v>0</v>
          </cell>
          <cell r="DV635">
            <v>0</v>
          </cell>
          <cell r="DW635">
            <v>0</v>
          </cell>
          <cell r="DX635">
            <v>0</v>
          </cell>
          <cell r="DY635">
            <v>0</v>
          </cell>
          <cell r="DZ635">
            <v>0</v>
          </cell>
          <cell r="EA635">
            <v>0</v>
          </cell>
          <cell r="EB635">
            <v>0</v>
          </cell>
          <cell r="EC635">
            <v>0</v>
          </cell>
          <cell r="ED635">
            <v>0</v>
          </cell>
          <cell r="EE635">
            <v>0</v>
          </cell>
          <cell r="EF635">
            <v>0</v>
          </cell>
          <cell r="EG635">
            <v>0</v>
          </cell>
          <cell r="EH635">
            <v>0</v>
          </cell>
          <cell r="EI635">
            <v>0</v>
          </cell>
          <cell r="EJ635">
            <v>0</v>
          </cell>
        </row>
        <row r="636">
          <cell r="B636">
            <v>0</v>
          </cell>
          <cell r="C636">
            <v>1.4</v>
          </cell>
          <cell r="D636">
            <v>0</v>
          </cell>
          <cell r="E636">
            <v>0</v>
          </cell>
          <cell r="F636">
            <v>0</v>
          </cell>
          <cell r="G636">
            <v>0</v>
          </cell>
          <cell r="H636">
            <v>40.409999999999997</v>
          </cell>
          <cell r="I636">
            <v>332</v>
          </cell>
          <cell r="J636">
            <v>109</v>
          </cell>
          <cell r="K636">
            <v>8.51</v>
          </cell>
          <cell r="L636">
            <v>53.2</v>
          </cell>
          <cell r="M636">
            <v>171</v>
          </cell>
          <cell r="N636">
            <v>8.9</v>
          </cell>
          <cell r="O636">
            <v>0</v>
          </cell>
          <cell r="P636">
            <v>0</v>
          </cell>
          <cell r="Q636">
            <v>0</v>
          </cell>
          <cell r="R636">
            <v>0</v>
          </cell>
          <cell r="S636">
            <v>15.3</v>
          </cell>
          <cell r="T636">
            <v>0</v>
          </cell>
          <cell r="U636">
            <v>0</v>
          </cell>
          <cell r="V636">
            <v>0</v>
          </cell>
          <cell r="W636">
            <v>87</v>
          </cell>
          <cell r="X636">
            <v>0</v>
          </cell>
          <cell r="Y636">
            <v>14.359</v>
          </cell>
          <cell r="Z636">
            <v>27.1</v>
          </cell>
          <cell r="AA636">
            <v>3148</v>
          </cell>
          <cell r="AB636">
            <v>0</v>
          </cell>
          <cell r="AC636">
            <v>0</v>
          </cell>
          <cell r="AD636">
            <v>312.66000000000003</v>
          </cell>
          <cell r="AE636">
            <v>41.87</v>
          </cell>
          <cell r="AF636">
            <v>7.1</v>
          </cell>
          <cell r="AG636">
            <v>0</v>
          </cell>
          <cell r="AH636">
            <v>0</v>
          </cell>
          <cell r="AI636">
            <v>0</v>
          </cell>
          <cell r="AJ636">
            <v>0</v>
          </cell>
          <cell r="AK636">
            <v>0</v>
          </cell>
          <cell r="AL636">
            <v>0</v>
          </cell>
          <cell r="AN636">
            <v>0</v>
          </cell>
          <cell r="AO636">
            <v>0</v>
          </cell>
          <cell r="AP636">
            <v>0</v>
          </cell>
          <cell r="AQ636">
            <v>0</v>
          </cell>
          <cell r="AR636">
            <v>0</v>
          </cell>
          <cell r="AS636">
            <v>1135.9000000000001</v>
          </cell>
          <cell r="AT636">
            <v>19.52</v>
          </cell>
          <cell r="AU636">
            <v>0</v>
          </cell>
          <cell r="AV636">
            <v>0</v>
          </cell>
          <cell r="AW636">
            <v>400</v>
          </cell>
          <cell r="AX636">
            <v>0</v>
          </cell>
          <cell r="AY636">
            <v>2049</v>
          </cell>
          <cell r="AZ636">
            <v>349.15</v>
          </cell>
          <cell r="BA636">
            <v>0</v>
          </cell>
          <cell r="BB636">
            <v>0</v>
          </cell>
          <cell r="BC636">
            <v>0</v>
          </cell>
          <cell r="BD636">
            <v>0</v>
          </cell>
          <cell r="BE636">
            <v>55.4</v>
          </cell>
          <cell r="BF636">
            <v>68.39</v>
          </cell>
          <cell r="BG636">
            <v>0</v>
          </cell>
          <cell r="BH636">
            <v>23.4</v>
          </cell>
          <cell r="BI636">
            <v>291.7</v>
          </cell>
          <cell r="BK636">
            <v>55.5</v>
          </cell>
          <cell r="BL636">
            <v>7.9</v>
          </cell>
          <cell r="BM636">
            <v>0</v>
          </cell>
          <cell r="BN636">
            <v>0</v>
          </cell>
          <cell r="BO636">
            <v>77.949481779391903</v>
          </cell>
          <cell r="BP636">
            <v>109.82699492441</v>
          </cell>
          <cell r="BQ636">
            <v>0</v>
          </cell>
          <cell r="BR636">
            <v>196.15</v>
          </cell>
          <cell r="BS636">
            <v>652.72646106592094</v>
          </cell>
          <cell r="BT636">
            <v>350.7</v>
          </cell>
          <cell r="BU636">
            <v>146</v>
          </cell>
          <cell r="BV636">
            <v>1701.6479999999999</v>
          </cell>
          <cell r="BW636">
            <v>-73.72</v>
          </cell>
          <cell r="BX636">
            <v>1684.05</v>
          </cell>
          <cell r="BY636">
            <v>0</v>
          </cell>
          <cell r="BZ636">
            <v>0.12180000000000001</v>
          </cell>
          <cell r="CA636">
            <v>17.899999999999999</v>
          </cell>
          <cell r="CB636">
            <v>4.9000000000000004</v>
          </cell>
          <cell r="CC636">
            <v>19</v>
          </cell>
          <cell r="CD636">
            <v>192</v>
          </cell>
          <cell r="CE636">
            <v>5.53</v>
          </cell>
          <cell r="CF636">
            <v>0</v>
          </cell>
          <cell r="CG636">
            <v>0</v>
          </cell>
          <cell r="CH636">
            <v>0</v>
          </cell>
          <cell r="CI636">
            <v>5.94</v>
          </cell>
          <cell r="CJ636">
            <v>16.39</v>
          </cell>
          <cell r="CK636">
            <v>5.0999999999999996</v>
          </cell>
          <cell r="CL636">
            <v>-301.7</v>
          </cell>
          <cell r="CM636">
            <v>-14.6</v>
          </cell>
          <cell r="CN636">
            <v>51</v>
          </cell>
          <cell r="CO636">
            <v>89.9</v>
          </cell>
          <cell r="CP636">
            <v>6.8</v>
          </cell>
          <cell r="CQ636">
            <v>0</v>
          </cell>
          <cell r="CR636">
            <v>0</v>
          </cell>
          <cell r="CS636">
            <v>0</v>
          </cell>
          <cell r="CT636">
            <v>0</v>
          </cell>
          <cell r="CU636">
            <v>0</v>
          </cell>
          <cell r="CV636">
            <v>204</v>
          </cell>
          <cell r="CW636">
            <v>0</v>
          </cell>
          <cell r="CX636">
            <v>0</v>
          </cell>
          <cell r="CY636">
            <v>0</v>
          </cell>
          <cell r="CZ636">
            <v>608.93499999999995</v>
          </cell>
          <cell r="DA636">
            <v>120</v>
          </cell>
          <cell r="DB636">
            <v>0</v>
          </cell>
          <cell r="DC636">
            <v>0</v>
          </cell>
          <cell r="DD636">
            <v>0</v>
          </cell>
          <cell r="DE636">
            <v>0</v>
          </cell>
          <cell r="DF636">
            <v>0</v>
          </cell>
          <cell r="DG636">
            <v>0</v>
          </cell>
          <cell r="DH636">
            <v>52.598999999999997</v>
          </cell>
          <cell r="DI636">
            <v>0</v>
          </cell>
          <cell r="DJ636">
            <v>0</v>
          </cell>
          <cell r="DK636">
            <v>11.225</v>
          </cell>
          <cell r="DL636">
            <v>-1.4E-2</v>
          </cell>
          <cell r="DM636">
            <v>0</v>
          </cell>
          <cell r="DN636">
            <v>0</v>
          </cell>
          <cell r="DO636">
            <v>0</v>
          </cell>
          <cell r="DP636">
            <v>0</v>
          </cell>
          <cell r="DQ636">
            <v>0</v>
          </cell>
          <cell r="DR636">
            <v>0</v>
          </cell>
          <cell r="DS636">
            <v>65</v>
          </cell>
          <cell r="DT636">
            <v>0</v>
          </cell>
          <cell r="DU636">
            <v>0</v>
          </cell>
          <cell r="DV636">
            <v>0</v>
          </cell>
          <cell r="DW636">
            <v>4</v>
          </cell>
          <cell r="DX636">
            <v>18.093</v>
          </cell>
          <cell r="DY636">
            <v>0.5</v>
          </cell>
          <cell r="DZ636">
            <v>0</v>
          </cell>
          <cell r="EA636">
            <v>112</v>
          </cell>
          <cell r="EB636">
            <v>292.5</v>
          </cell>
          <cell r="EC636">
            <v>0</v>
          </cell>
          <cell r="ED636">
            <v>22.877190246094401</v>
          </cell>
          <cell r="EE636">
            <v>0</v>
          </cell>
          <cell r="EF636">
            <v>0</v>
          </cell>
          <cell r="EG636">
            <v>0.7</v>
          </cell>
          <cell r="EH636">
            <v>0</v>
          </cell>
          <cell r="EI636">
            <v>24.9</v>
          </cell>
          <cell r="EJ636">
            <v>0</v>
          </cell>
        </row>
        <row r="637">
          <cell r="B637">
            <v>0</v>
          </cell>
          <cell r="C637">
            <v>0</v>
          </cell>
          <cell r="D637">
            <v>0</v>
          </cell>
          <cell r="E637">
            <v>0</v>
          </cell>
          <cell r="F637">
            <v>0</v>
          </cell>
          <cell r="G637">
            <v>0</v>
          </cell>
          <cell r="H637">
            <v>0</v>
          </cell>
          <cell r="I637">
            <v>93</v>
          </cell>
          <cell r="J637">
            <v>109</v>
          </cell>
          <cell r="K637">
            <v>0</v>
          </cell>
          <cell r="L637">
            <v>0</v>
          </cell>
          <cell r="M637">
            <v>0</v>
          </cell>
          <cell r="N637">
            <v>9.6999999999999993</v>
          </cell>
          <cell r="O637">
            <v>0</v>
          </cell>
          <cell r="P637">
            <v>0</v>
          </cell>
          <cell r="Q637">
            <v>0</v>
          </cell>
          <cell r="R637">
            <v>0</v>
          </cell>
          <cell r="S637">
            <v>0</v>
          </cell>
          <cell r="T637">
            <v>0</v>
          </cell>
          <cell r="U637">
            <v>0</v>
          </cell>
          <cell r="V637">
            <v>0</v>
          </cell>
          <cell r="W637">
            <v>87</v>
          </cell>
          <cell r="X637">
            <v>0</v>
          </cell>
          <cell r="Y637">
            <v>14.359</v>
          </cell>
          <cell r="Z637">
            <v>27.1</v>
          </cell>
          <cell r="AA637">
            <v>0</v>
          </cell>
          <cell r="AB637">
            <v>0</v>
          </cell>
          <cell r="AC637">
            <v>0</v>
          </cell>
          <cell r="AD637">
            <v>0</v>
          </cell>
          <cell r="AE637">
            <v>30.97</v>
          </cell>
          <cell r="AF637">
            <v>0</v>
          </cell>
          <cell r="AN637">
            <v>0</v>
          </cell>
          <cell r="AO637">
            <v>0</v>
          </cell>
          <cell r="AS637">
            <v>76.8</v>
          </cell>
          <cell r="AT637">
            <v>10.68</v>
          </cell>
          <cell r="AV637">
            <v>0</v>
          </cell>
          <cell r="AW637">
            <v>0</v>
          </cell>
          <cell r="AX637">
            <v>0</v>
          </cell>
          <cell r="AY637">
            <v>0</v>
          </cell>
          <cell r="AZ637">
            <v>0</v>
          </cell>
          <cell r="BA637">
            <v>0</v>
          </cell>
          <cell r="BB637">
            <v>0</v>
          </cell>
          <cell r="BC637">
            <v>0</v>
          </cell>
          <cell r="BD637">
            <v>0</v>
          </cell>
          <cell r="BE637">
            <v>0</v>
          </cell>
          <cell r="BF637">
            <v>2.0299999999999998</v>
          </cell>
          <cell r="BG637">
            <v>0</v>
          </cell>
          <cell r="BH637">
            <v>0</v>
          </cell>
          <cell r="BI637">
            <v>107.68</v>
          </cell>
          <cell r="BK637">
            <v>0</v>
          </cell>
          <cell r="BL637">
            <v>7.9</v>
          </cell>
          <cell r="BM637">
            <v>0</v>
          </cell>
          <cell r="BN637">
            <v>0</v>
          </cell>
          <cell r="BO637">
            <v>77.949481779391903</v>
          </cell>
          <cell r="BP637">
            <v>109.82699492441</v>
          </cell>
          <cell r="BQ637">
            <v>0</v>
          </cell>
          <cell r="BR637">
            <v>196.15</v>
          </cell>
          <cell r="BS637">
            <v>652.72646106592094</v>
          </cell>
          <cell r="BT637">
            <v>331.2</v>
          </cell>
          <cell r="BU637">
            <v>143.15</v>
          </cell>
          <cell r="BV637">
            <v>1700.9929999999999</v>
          </cell>
          <cell r="BW637">
            <v>-73.72</v>
          </cell>
          <cell r="BX637">
            <v>601.54999999999995</v>
          </cell>
          <cell r="BY637">
            <v>0</v>
          </cell>
          <cell r="BZ637">
            <v>0</v>
          </cell>
          <cell r="CA637">
            <v>5.8</v>
          </cell>
          <cell r="CB637">
            <v>4.9000000000000004</v>
          </cell>
          <cell r="CC637">
            <v>19</v>
          </cell>
          <cell r="CD637">
            <v>192</v>
          </cell>
          <cell r="CE637">
            <v>5.0199999999999996</v>
          </cell>
          <cell r="CF637">
            <v>0</v>
          </cell>
          <cell r="CG637">
            <v>356</v>
          </cell>
          <cell r="CI637">
            <v>0</v>
          </cell>
          <cell r="CJ637">
            <v>16.39</v>
          </cell>
          <cell r="CK637">
            <v>33.200000000000003</v>
          </cell>
          <cell r="CL637">
            <v>-320.39999999999998</v>
          </cell>
          <cell r="CM637">
            <v>0</v>
          </cell>
          <cell r="CN637">
            <v>51</v>
          </cell>
          <cell r="CO637">
            <v>56.2</v>
          </cell>
          <cell r="CP637">
            <v>7</v>
          </cell>
          <cell r="CQ637">
            <v>0</v>
          </cell>
          <cell r="CR637">
            <v>0</v>
          </cell>
          <cell r="CS637">
            <v>0</v>
          </cell>
          <cell r="CT637">
            <v>0</v>
          </cell>
          <cell r="CU637">
            <v>0</v>
          </cell>
          <cell r="CV637">
            <v>287</v>
          </cell>
          <cell r="CW637">
            <v>0</v>
          </cell>
          <cell r="CX637">
            <v>0</v>
          </cell>
          <cell r="CY637">
            <v>0</v>
          </cell>
          <cell r="CZ637">
            <v>329.971</v>
          </cell>
          <cell r="DA637">
            <v>120</v>
          </cell>
          <cell r="DB637">
            <v>0</v>
          </cell>
          <cell r="DC637">
            <v>0</v>
          </cell>
          <cell r="DD637">
            <v>0</v>
          </cell>
          <cell r="DE637">
            <v>0</v>
          </cell>
          <cell r="DF637">
            <v>0</v>
          </cell>
          <cell r="DG637">
            <v>0</v>
          </cell>
          <cell r="DH637">
            <v>52.213000000000001</v>
          </cell>
          <cell r="DI637">
            <v>0</v>
          </cell>
          <cell r="DJ637">
            <v>0</v>
          </cell>
          <cell r="DK637">
            <v>6.5</v>
          </cell>
          <cell r="DL637">
            <v>-1.4E-2</v>
          </cell>
          <cell r="DM637">
            <v>0</v>
          </cell>
          <cell r="DN637">
            <v>0</v>
          </cell>
          <cell r="DO637">
            <v>0</v>
          </cell>
          <cell r="DP637">
            <v>0</v>
          </cell>
          <cell r="DQ637">
            <v>0</v>
          </cell>
          <cell r="DR637">
            <v>0</v>
          </cell>
          <cell r="DS637">
            <v>0</v>
          </cell>
          <cell r="DT637">
            <v>0</v>
          </cell>
          <cell r="DU637">
            <v>0</v>
          </cell>
          <cell r="DV637">
            <v>0</v>
          </cell>
          <cell r="DW637">
            <v>4</v>
          </cell>
          <cell r="DX637">
            <v>24.808253099432999</v>
          </cell>
          <cell r="DY637">
            <v>0.47</v>
          </cell>
          <cell r="DZ637">
            <v>0</v>
          </cell>
          <cell r="EA637">
            <v>112</v>
          </cell>
          <cell r="EB637">
            <v>129.5</v>
          </cell>
          <cell r="EC637">
            <v>0</v>
          </cell>
          <cell r="ED637">
            <v>22.877190246094401</v>
          </cell>
          <cell r="EE637">
            <v>0</v>
          </cell>
          <cell r="EF637">
            <v>0</v>
          </cell>
          <cell r="EG637">
            <v>0.7</v>
          </cell>
          <cell r="EH637">
            <v>56.545182857142898</v>
          </cell>
          <cell r="EI637">
            <v>24.9</v>
          </cell>
          <cell r="EJ637">
            <v>0</v>
          </cell>
        </row>
        <row r="638">
          <cell r="B638">
            <v>0</v>
          </cell>
          <cell r="C638">
            <v>0</v>
          </cell>
          <cell r="D638">
            <v>0</v>
          </cell>
          <cell r="E638">
            <v>0</v>
          </cell>
          <cell r="F638">
            <v>0</v>
          </cell>
          <cell r="G638">
            <v>0</v>
          </cell>
          <cell r="H638">
            <v>40.409999999999997</v>
          </cell>
          <cell r="I638">
            <v>118</v>
          </cell>
          <cell r="J638">
            <v>0</v>
          </cell>
          <cell r="K638">
            <v>10.69</v>
          </cell>
          <cell r="L638">
            <v>0</v>
          </cell>
          <cell r="M638">
            <v>0</v>
          </cell>
          <cell r="N638">
            <v>0</v>
          </cell>
          <cell r="O638">
            <v>0</v>
          </cell>
          <cell r="P638">
            <v>0</v>
          </cell>
          <cell r="Q638">
            <v>0</v>
          </cell>
          <cell r="R638">
            <v>0</v>
          </cell>
          <cell r="S638">
            <v>0</v>
          </cell>
          <cell r="T638">
            <v>0</v>
          </cell>
          <cell r="U638">
            <v>0</v>
          </cell>
          <cell r="V638">
            <v>0</v>
          </cell>
          <cell r="W638">
            <v>0</v>
          </cell>
          <cell r="X638">
            <v>0</v>
          </cell>
          <cell r="Y638">
            <v>0</v>
          </cell>
          <cell r="Z638">
            <v>0</v>
          </cell>
          <cell r="AA638">
            <v>10.6</v>
          </cell>
          <cell r="AB638">
            <v>0</v>
          </cell>
          <cell r="AC638">
            <v>0</v>
          </cell>
          <cell r="AD638">
            <v>242.4</v>
          </cell>
          <cell r="AE638">
            <v>0</v>
          </cell>
          <cell r="AF638">
            <v>7.1</v>
          </cell>
          <cell r="AN638">
            <v>0</v>
          </cell>
          <cell r="AO638">
            <v>0</v>
          </cell>
          <cell r="AS638">
            <v>0</v>
          </cell>
          <cell r="AV638">
            <v>0</v>
          </cell>
          <cell r="AW638">
            <v>0</v>
          </cell>
          <cell r="AX638">
            <v>0</v>
          </cell>
          <cell r="AY638">
            <v>1946</v>
          </cell>
          <cell r="AZ638">
            <v>102.9</v>
          </cell>
          <cell r="BA638">
            <v>0</v>
          </cell>
          <cell r="BB638">
            <v>0</v>
          </cell>
          <cell r="BC638">
            <v>0</v>
          </cell>
          <cell r="BD638">
            <v>0</v>
          </cell>
          <cell r="BE638">
            <v>16.2</v>
          </cell>
          <cell r="BF638">
            <v>58.06</v>
          </cell>
          <cell r="BG638">
            <v>0</v>
          </cell>
          <cell r="BH638">
            <v>0</v>
          </cell>
          <cell r="BI638">
            <v>188.11</v>
          </cell>
          <cell r="BK638">
            <v>55.5</v>
          </cell>
          <cell r="BL638">
            <v>0</v>
          </cell>
          <cell r="BM638">
            <v>0</v>
          </cell>
          <cell r="BN638">
            <v>0</v>
          </cell>
          <cell r="BO638">
            <v>0</v>
          </cell>
          <cell r="BP638">
            <v>0</v>
          </cell>
          <cell r="BQ638">
            <v>0</v>
          </cell>
          <cell r="BR638">
            <v>0</v>
          </cell>
          <cell r="BS638">
            <v>0</v>
          </cell>
          <cell r="BT638">
            <v>0</v>
          </cell>
          <cell r="BU638">
            <v>0</v>
          </cell>
          <cell r="BV638">
            <v>0.65500000000000003</v>
          </cell>
          <cell r="BW638">
            <v>0</v>
          </cell>
          <cell r="BX638">
            <v>0</v>
          </cell>
          <cell r="BY638">
            <v>0</v>
          </cell>
          <cell r="BZ638">
            <v>0.12180000000000001</v>
          </cell>
          <cell r="CA638">
            <v>12.5</v>
          </cell>
          <cell r="CB638">
            <v>0</v>
          </cell>
          <cell r="CC638">
            <v>0</v>
          </cell>
          <cell r="CD638">
            <v>0</v>
          </cell>
          <cell r="CE638">
            <v>0</v>
          </cell>
          <cell r="CF638">
            <v>0</v>
          </cell>
          <cell r="CG638">
            <v>5</v>
          </cell>
          <cell r="CI638">
            <v>5.85</v>
          </cell>
          <cell r="CJ638">
            <v>0</v>
          </cell>
          <cell r="CK638">
            <v>0</v>
          </cell>
          <cell r="CL638">
            <v>18.7</v>
          </cell>
          <cell r="CM638">
            <v>0</v>
          </cell>
          <cell r="CN638">
            <v>0</v>
          </cell>
          <cell r="CO638">
            <v>33.700000000000003</v>
          </cell>
          <cell r="CP638">
            <v>0</v>
          </cell>
          <cell r="CQ638">
            <v>0</v>
          </cell>
          <cell r="CR638">
            <v>0</v>
          </cell>
          <cell r="CS638">
            <v>0</v>
          </cell>
          <cell r="CT638">
            <v>0</v>
          </cell>
          <cell r="CU638">
            <v>0</v>
          </cell>
          <cell r="CV638">
            <v>0</v>
          </cell>
          <cell r="CW638">
            <v>0</v>
          </cell>
          <cell r="CX638">
            <v>0</v>
          </cell>
          <cell r="CY638">
            <v>0</v>
          </cell>
          <cell r="CZ638">
            <v>0</v>
          </cell>
          <cell r="DA638">
            <v>0</v>
          </cell>
          <cell r="DB638">
            <v>0</v>
          </cell>
          <cell r="DC638">
            <v>0</v>
          </cell>
          <cell r="DD638">
            <v>0</v>
          </cell>
          <cell r="DE638">
            <v>0</v>
          </cell>
          <cell r="DF638">
            <v>0</v>
          </cell>
          <cell r="DG638">
            <v>0</v>
          </cell>
          <cell r="DH638">
            <v>0</v>
          </cell>
          <cell r="DI638">
            <v>0</v>
          </cell>
          <cell r="DJ638">
            <v>0</v>
          </cell>
          <cell r="DK638">
            <v>0</v>
          </cell>
          <cell r="DL638">
            <v>0</v>
          </cell>
          <cell r="DM638">
            <v>0</v>
          </cell>
          <cell r="DN638">
            <v>0</v>
          </cell>
          <cell r="DO638">
            <v>0</v>
          </cell>
          <cell r="DP638">
            <v>0</v>
          </cell>
          <cell r="DQ638">
            <v>0</v>
          </cell>
          <cell r="DR638">
            <v>0</v>
          </cell>
          <cell r="DS638">
            <v>65</v>
          </cell>
          <cell r="DT638">
            <v>0</v>
          </cell>
          <cell r="DU638">
            <v>0</v>
          </cell>
          <cell r="DV638">
            <v>0</v>
          </cell>
          <cell r="DW638">
            <v>0</v>
          </cell>
          <cell r="DX638">
            <v>0.34176158620897501</v>
          </cell>
          <cell r="DY638">
            <v>0</v>
          </cell>
          <cell r="DZ638">
            <v>0</v>
          </cell>
          <cell r="EA638">
            <v>0</v>
          </cell>
          <cell r="EB638">
            <v>5.7</v>
          </cell>
          <cell r="EC638">
            <v>0</v>
          </cell>
          <cell r="ED638">
            <v>0</v>
          </cell>
          <cell r="EE638">
            <v>0</v>
          </cell>
          <cell r="EF638">
            <v>0</v>
          </cell>
          <cell r="EG638">
            <v>0</v>
          </cell>
          <cell r="EH638">
            <v>0</v>
          </cell>
          <cell r="EI638">
            <v>0</v>
          </cell>
          <cell r="EJ638">
            <v>0</v>
          </cell>
        </row>
        <row r="639">
          <cell r="B639">
            <v>0</v>
          </cell>
          <cell r="C639">
            <v>0</v>
          </cell>
          <cell r="D639">
            <v>0</v>
          </cell>
          <cell r="E639">
            <v>0</v>
          </cell>
          <cell r="F639">
            <v>0</v>
          </cell>
          <cell r="G639">
            <v>0</v>
          </cell>
          <cell r="H639">
            <v>0</v>
          </cell>
          <cell r="I639">
            <v>0</v>
          </cell>
          <cell r="J639">
            <v>0</v>
          </cell>
          <cell r="K639">
            <v>0</v>
          </cell>
          <cell r="L639">
            <v>0</v>
          </cell>
          <cell r="M639">
            <v>0</v>
          </cell>
          <cell r="N639">
            <v>0</v>
          </cell>
          <cell r="O639">
            <v>0</v>
          </cell>
          <cell r="P639">
            <v>0</v>
          </cell>
          <cell r="Q639">
            <v>0</v>
          </cell>
          <cell r="R639">
            <v>0</v>
          </cell>
          <cell r="S639">
            <v>0</v>
          </cell>
          <cell r="T639">
            <v>0</v>
          </cell>
          <cell r="U639">
            <v>0</v>
          </cell>
          <cell r="V639">
            <v>0</v>
          </cell>
          <cell r="W639">
            <v>0</v>
          </cell>
          <cell r="X639">
            <v>0</v>
          </cell>
          <cell r="Y639">
            <v>0</v>
          </cell>
          <cell r="Z639">
            <v>0</v>
          </cell>
          <cell r="AA639">
            <v>0</v>
          </cell>
          <cell r="AB639">
            <v>0</v>
          </cell>
          <cell r="AC639">
            <v>0</v>
          </cell>
          <cell r="AD639">
            <v>0</v>
          </cell>
          <cell r="AE639">
            <v>0</v>
          </cell>
          <cell r="AF639">
            <v>0</v>
          </cell>
          <cell r="AN639">
            <v>0</v>
          </cell>
          <cell r="AO639">
            <v>0</v>
          </cell>
          <cell r="AW639">
            <v>0</v>
          </cell>
          <cell r="AX639">
            <v>0</v>
          </cell>
          <cell r="AY639">
            <v>0</v>
          </cell>
          <cell r="AZ639">
            <v>0</v>
          </cell>
          <cell r="BA639">
            <v>0</v>
          </cell>
          <cell r="BB639">
            <v>0</v>
          </cell>
          <cell r="BC639">
            <v>0</v>
          </cell>
          <cell r="BD639">
            <v>0</v>
          </cell>
          <cell r="BE639">
            <v>0</v>
          </cell>
          <cell r="BF639">
            <v>0</v>
          </cell>
          <cell r="BG639">
            <v>0</v>
          </cell>
          <cell r="BH639">
            <v>0</v>
          </cell>
          <cell r="BI639">
            <v>0</v>
          </cell>
          <cell r="BK639">
            <v>0</v>
          </cell>
          <cell r="BL639">
            <v>0</v>
          </cell>
          <cell r="BM639">
            <v>0</v>
          </cell>
          <cell r="BN639">
            <v>0</v>
          </cell>
          <cell r="BO639">
            <v>0</v>
          </cell>
          <cell r="BP639">
            <v>0</v>
          </cell>
          <cell r="BQ639">
            <v>0</v>
          </cell>
          <cell r="BR639">
            <v>0</v>
          </cell>
          <cell r="BS639">
            <v>0</v>
          </cell>
          <cell r="BT639">
            <v>0</v>
          </cell>
          <cell r="BU639">
            <v>0</v>
          </cell>
          <cell r="BV639">
            <v>0</v>
          </cell>
          <cell r="BW639">
            <v>0</v>
          </cell>
          <cell r="BX639">
            <v>0</v>
          </cell>
          <cell r="BY639">
            <v>0</v>
          </cell>
          <cell r="BZ639">
            <v>0</v>
          </cell>
          <cell r="CA639">
            <v>0</v>
          </cell>
          <cell r="CB639">
            <v>0</v>
          </cell>
          <cell r="CC639">
            <v>0</v>
          </cell>
          <cell r="CD639">
            <v>0</v>
          </cell>
          <cell r="CE639">
            <v>0</v>
          </cell>
          <cell r="CF639">
            <v>0</v>
          </cell>
          <cell r="CG639">
            <v>0</v>
          </cell>
          <cell r="CH639">
            <v>0</v>
          </cell>
          <cell r="CI639">
            <v>0</v>
          </cell>
          <cell r="CJ639">
            <v>0</v>
          </cell>
          <cell r="CK639">
            <v>0</v>
          </cell>
          <cell r="CL639">
            <v>0</v>
          </cell>
          <cell r="CM639">
            <v>0</v>
          </cell>
          <cell r="CN639">
            <v>0</v>
          </cell>
          <cell r="CO639">
            <v>0</v>
          </cell>
          <cell r="CP639">
            <v>0</v>
          </cell>
          <cell r="CQ639">
            <v>0</v>
          </cell>
          <cell r="CR639">
            <v>0</v>
          </cell>
          <cell r="CS639">
            <v>0</v>
          </cell>
          <cell r="CT639">
            <v>0</v>
          </cell>
          <cell r="CU639">
            <v>0</v>
          </cell>
          <cell r="CV639">
            <v>0</v>
          </cell>
          <cell r="CW639">
            <v>0</v>
          </cell>
          <cell r="CX639">
            <v>0</v>
          </cell>
          <cell r="CY639">
            <v>0</v>
          </cell>
          <cell r="CZ639">
            <v>0</v>
          </cell>
          <cell r="DA639">
            <v>0</v>
          </cell>
          <cell r="DB639">
            <v>0</v>
          </cell>
          <cell r="DC639">
            <v>0</v>
          </cell>
          <cell r="DD639">
            <v>0</v>
          </cell>
          <cell r="DE639">
            <v>0</v>
          </cell>
          <cell r="DF639">
            <v>0</v>
          </cell>
          <cell r="DG639">
            <v>0</v>
          </cell>
          <cell r="DH639">
            <v>0</v>
          </cell>
          <cell r="DI639">
            <v>0</v>
          </cell>
          <cell r="DJ639">
            <v>0</v>
          </cell>
          <cell r="DK639">
            <v>0</v>
          </cell>
          <cell r="DL639">
            <v>0</v>
          </cell>
          <cell r="DM639">
            <v>0</v>
          </cell>
          <cell r="DN639">
            <v>0</v>
          </cell>
          <cell r="DO639">
            <v>0</v>
          </cell>
          <cell r="DP639">
            <v>0</v>
          </cell>
          <cell r="DQ639">
            <v>0</v>
          </cell>
          <cell r="DR639">
            <v>0</v>
          </cell>
          <cell r="DS639">
            <v>0</v>
          </cell>
          <cell r="DT639">
            <v>0</v>
          </cell>
          <cell r="DU639">
            <v>0</v>
          </cell>
          <cell r="DV639">
            <v>0</v>
          </cell>
          <cell r="DW639">
            <v>0</v>
          </cell>
          <cell r="DX639">
            <v>0</v>
          </cell>
          <cell r="DY639">
            <v>0</v>
          </cell>
          <cell r="DZ639">
            <v>0</v>
          </cell>
          <cell r="EA639">
            <v>0</v>
          </cell>
          <cell r="EB639">
            <v>0</v>
          </cell>
          <cell r="EC639">
            <v>0</v>
          </cell>
          <cell r="ED639">
            <v>0</v>
          </cell>
          <cell r="EE639">
            <v>0</v>
          </cell>
          <cell r="EF639">
            <v>0</v>
          </cell>
          <cell r="EG639">
            <v>0</v>
          </cell>
          <cell r="EH639">
            <v>0</v>
          </cell>
          <cell r="EI639">
            <v>0</v>
          </cell>
          <cell r="EJ639">
            <v>0</v>
          </cell>
        </row>
        <row r="640">
          <cell r="B640">
            <v>0</v>
          </cell>
          <cell r="C640">
            <v>1.4</v>
          </cell>
          <cell r="D640">
            <v>0</v>
          </cell>
          <cell r="E640">
            <v>0</v>
          </cell>
          <cell r="F640">
            <v>0</v>
          </cell>
          <cell r="G640">
            <v>0</v>
          </cell>
          <cell r="H640">
            <v>0</v>
          </cell>
          <cell r="I640">
            <v>41</v>
          </cell>
          <cell r="J640">
            <v>0</v>
          </cell>
          <cell r="K640">
            <v>0</v>
          </cell>
          <cell r="L640">
            <v>56.4</v>
          </cell>
          <cell r="M640">
            <v>0</v>
          </cell>
          <cell r="N640">
            <v>0</v>
          </cell>
          <cell r="O640">
            <v>0</v>
          </cell>
          <cell r="P640">
            <v>0</v>
          </cell>
          <cell r="Q640">
            <v>0</v>
          </cell>
          <cell r="R640">
            <v>0</v>
          </cell>
          <cell r="S640">
            <v>15.3</v>
          </cell>
          <cell r="T640">
            <v>0</v>
          </cell>
          <cell r="U640">
            <v>0</v>
          </cell>
          <cell r="V640">
            <v>0</v>
          </cell>
          <cell r="W640">
            <v>0</v>
          </cell>
          <cell r="Y640">
            <v>0</v>
          </cell>
          <cell r="Z640">
            <v>0</v>
          </cell>
          <cell r="AA640">
            <v>1704.5</v>
          </cell>
          <cell r="AB640">
            <v>0</v>
          </cell>
          <cell r="AC640">
            <v>0</v>
          </cell>
          <cell r="AD640">
            <v>70.260000000000005</v>
          </cell>
          <cell r="AE640">
            <v>10.9</v>
          </cell>
          <cell r="AF640">
            <v>0</v>
          </cell>
          <cell r="AN640">
            <v>0</v>
          </cell>
          <cell r="AO640">
            <v>0</v>
          </cell>
          <cell r="AS640">
            <v>1038.0999999999999</v>
          </cell>
          <cell r="AV640">
            <v>0</v>
          </cell>
          <cell r="AW640">
            <v>400</v>
          </cell>
          <cell r="AX640">
            <v>0</v>
          </cell>
          <cell r="AY640">
            <v>103</v>
          </cell>
          <cell r="AZ640">
            <v>0</v>
          </cell>
          <cell r="BA640">
            <v>0</v>
          </cell>
          <cell r="BB640">
            <v>0</v>
          </cell>
          <cell r="BC640">
            <v>0</v>
          </cell>
          <cell r="BD640">
            <v>0</v>
          </cell>
          <cell r="BE640">
            <v>39.200000000000003</v>
          </cell>
          <cell r="BF640">
            <v>8.3000000000000007</v>
          </cell>
          <cell r="BG640">
            <v>0</v>
          </cell>
          <cell r="BH640">
            <v>23.4</v>
          </cell>
          <cell r="BI640">
            <v>0</v>
          </cell>
          <cell r="BK640">
            <v>0</v>
          </cell>
          <cell r="BL640">
            <v>0</v>
          </cell>
          <cell r="BM640">
            <v>0</v>
          </cell>
          <cell r="BN640">
            <v>0</v>
          </cell>
          <cell r="BO640">
            <v>0</v>
          </cell>
          <cell r="BP640">
            <v>0</v>
          </cell>
          <cell r="BQ640">
            <v>0</v>
          </cell>
          <cell r="BR640">
            <v>0</v>
          </cell>
          <cell r="BS640">
            <v>0</v>
          </cell>
          <cell r="BT640">
            <v>13.7</v>
          </cell>
          <cell r="BU640">
            <v>0</v>
          </cell>
          <cell r="BV640">
            <v>0</v>
          </cell>
          <cell r="BW640">
            <v>0</v>
          </cell>
          <cell r="BX640">
            <v>1082.5</v>
          </cell>
          <cell r="BY640">
            <v>0</v>
          </cell>
          <cell r="BZ640">
            <v>0</v>
          </cell>
          <cell r="CA640">
            <v>0</v>
          </cell>
          <cell r="CB640">
            <v>0</v>
          </cell>
          <cell r="CC640">
            <v>0</v>
          </cell>
          <cell r="CD640">
            <v>0</v>
          </cell>
          <cell r="CE640">
            <v>0.5</v>
          </cell>
          <cell r="CF640">
            <v>0</v>
          </cell>
          <cell r="CG640">
            <v>2753</v>
          </cell>
          <cell r="CH640">
            <v>0</v>
          </cell>
          <cell r="CI640">
            <v>0.09</v>
          </cell>
          <cell r="CJ640">
            <v>0</v>
          </cell>
          <cell r="CK640">
            <v>0</v>
          </cell>
          <cell r="CL640">
            <v>0</v>
          </cell>
          <cell r="CM640">
            <v>0</v>
          </cell>
          <cell r="CN640">
            <v>0</v>
          </cell>
          <cell r="CO640">
            <v>0</v>
          </cell>
          <cell r="CP640">
            <v>0</v>
          </cell>
          <cell r="CQ640">
            <v>0</v>
          </cell>
          <cell r="CR640">
            <v>0</v>
          </cell>
          <cell r="CS640">
            <v>0</v>
          </cell>
          <cell r="CT640">
            <v>0</v>
          </cell>
          <cell r="CU640">
            <v>0</v>
          </cell>
          <cell r="CV640">
            <v>0</v>
          </cell>
          <cell r="CW640">
            <v>0</v>
          </cell>
          <cell r="CX640">
            <v>0</v>
          </cell>
          <cell r="CY640">
            <v>0</v>
          </cell>
          <cell r="CZ640">
            <v>0</v>
          </cell>
          <cell r="DA640">
            <v>0</v>
          </cell>
          <cell r="DB640">
            <v>0</v>
          </cell>
          <cell r="DC640">
            <v>0</v>
          </cell>
          <cell r="DD640">
            <v>0</v>
          </cell>
          <cell r="DE640">
            <v>0</v>
          </cell>
          <cell r="DF640">
            <v>0</v>
          </cell>
          <cell r="DG640">
            <v>0</v>
          </cell>
          <cell r="DH640">
            <v>0</v>
          </cell>
          <cell r="DI640">
            <v>0</v>
          </cell>
          <cell r="DJ640">
            <v>0</v>
          </cell>
          <cell r="DK640">
            <v>0</v>
          </cell>
          <cell r="DL640">
            <v>0</v>
          </cell>
          <cell r="DM640">
            <v>0</v>
          </cell>
          <cell r="DN640">
            <v>0</v>
          </cell>
          <cell r="DO640">
            <v>0</v>
          </cell>
          <cell r="DP640">
            <v>0</v>
          </cell>
          <cell r="DQ640">
            <v>0</v>
          </cell>
          <cell r="DR640">
            <v>0</v>
          </cell>
          <cell r="DS640">
            <v>0</v>
          </cell>
          <cell r="DT640">
            <v>0</v>
          </cell>
          <cell r="DU640">
            <v>0</v>
          </cell>
          <cell r="DV640">
            <v>0</v>
          </cell>
          <cell r="DW640">
            <v>0</v>
          </cell>
          <cell r="DX640">
            <v>0</v>
          </cell>
          <cell r="DY640">
            <v>0</v>
          </cell>
          <cell r="DZ640">
            <v>0</v>
          </cell>
          <cell r="EA640">
            <v>0</v>
          </cell>
          <cell r="EB640">
            <v>0</v>
          </cell>
          <cell r="EC640">
            <v>0</v>
          </cell>
          <cell r="ED640">
            <v>0</v>
          </cell>
          <cell r="EE640">
            <v>0</v>
          </cell>
          <cell r="EF640">
            <v>0</v>
          </cell>
          <cell r="EG640">
            <v>0</v>
          </cell>
          <cell r="EH640">
            <v>0</v>
          </cell>
          <cell r="EI640">
            <v>0</v>
          </cell>
          <cell r="EJ640">
            <v>0</v>
          </cell>
        </row>
        <row r="641">
          <cell r="B641">
            <v>0</v>
          </cell>
          <cell r="C641">
            <v>1.4</v>
          </cell>
          <cell r="D641">
            <v>0</v>
          </cell>
          <cell r="E641">
            <v>0</v>
          </cell>
          <cell r="F641">
            <v>0</v>
          </cell>
          <cell r="G641">
            <v>0</v>
          </cell>
          <cell r="H641">
            <v>40.409999999999997</v>
          </cell>
          <cell r="I641">
            <v>252</v>
          </cell>
          <cell r="J641">
            <v>109</v>
          </cell>
          <cell r="K641">
            <v>10.69</v>
          </cell>
          <cell r="L641">
            <v>56.4</v>
          </cell>
          <cell r="M641">
            <v>0</v>
          </cell>
          <cell r="N641">
            <v>9.6999999999999993</v>
          </cell>
          <cell r="O641">
            <v>0</v>
          </cell>
          <cell r="P641">
            <v>0</v>
          </cell>
          <cell r="Q641">
            <v>0</v>
          </cell>
          <cell r="R641">
            <v>0</v>
          </cell>
          <cell r="S641">
            <v>15.3</v>
          </cell>
          <cell r="T641">
            <v>0</v>
          </cell>
          <cell r="U641">
            <v>0</v>
          </cell>
          <cell r="V641">
            <v>0</v>
          </cell>
          <cell r="W641">
            <v>87</v>
          </cell>
          <cell r="X641">
            <v>0</v>
          </cell>
          <cell r="Y641">
            <v>14.359</v>
          </cell>
          <cell r="Z641">
            <v>27.1</v>
          </cell>
          <cell r="AA641">
            <v>1715.1</v>
          </cell>
          <cell r="AB641">
            <v>0</v>
          </cell>
          <cell r="AC641">
            <v>0</v>
          </cell>
          <cell r="AD641">
            <v>312.66000000000003</v>
          </cell>
          <cell r="AE641">
            <v>41.87</v>
          </cell>
          <cell r="AF641">
            <v>7.1</v>
          </cell>
          <cell r="AG641">
            <v>0</v>
          </cell>
          <cell r="AH641">
            <v>0</v>
          </cell>
          <cell r="AI641">
            <v>0</v>
          </cell>
          <cell r="AJ641">
            <v>0</v>
          </cell>
          <cell r="AK641">
            <v>0</v>
          </cell>
          <cell r="AL641">
            <v>0</v>
          </cell>
          <cell r="AN641">
            <v>0</v>
          </cell>
          <cell r="AO641">
            <v>0</v>
          </cell>
          <cell r="AP641">
            <v>0</v>
          </cell>
          <cell r="AQ641">
            <v>0</v>
          </cell>
          <cell r="AR641">
            <v>0</v>
          </cell>
          <cell r="AS641">
            <v>1114.9000000000001</v>
          </cell>
          <cell r="AT641">
            <v>10.68</v>
          </cell>
          <cell r="AU641">
            <v>0</v>
          </cell>
          <cell r="AV641">
            <v>0</v>
          </cell>
          <cell r="AW641">
            <v>400</v>
          </cell>
          <cell r="AX641">
            <v>0</v>
          </cell>
          <cell r="AY641">
            <v>2049</v>
          </cell>
          <cell r="AZ641">
            <v>102.9</v>
          </cell>
          <cell r="BA641">
            <v>0</v>
          </cell>
          <cell r="BB641">
            <v>0</v>
          </cell>
          <cell r="BC641">
            <v>0</v>
          </cell>
          <cell r="BD641">
            <v>0</v>
          </cell>
          <cell r="BE641">
            <v>55.4</v>
          </cell>
          <cell r="BF641">
            <v>68.39</v>
          </cell>
          <cell r="BG641">
            <v>0</v>
          </cell>
          <cell r="BH641">
            <v>23.4</v>
          </cell>
          <cell r="BI641">
            <v>295.79000000000002</v>
          </cell>
          <cell r="BK641">
            <v>55.5</v>
          </cell>
          <cell r="BL641">
            <v>7.9</v>
          </cell>
          <cell r="BM641">
            <v>0</v>
          </cell>
          <cell r="BN641">
            <v>0</v>
          </cell>
          <cell r="BO641">
            <v>77.949481779391903</v>
          </cell>
          <cell r="BP641">
            <v>109.82699492441</v>
          </cell>
          <cell r="BQ641">
            <v>0</v>
          </cell>
          <cell r="BR641">
            <v>196.15</v>
          </cell>
          <cell r="BS641">
            <v>652.72646106592094</v>
          </cell>
          <cell r="BT641">
            <v>344.9</v>
          </cell>
          <cell r="BU641">
            <v>143.15</v>
          </cell>
          <cell r="BV641">
            <v>1701.6479999999999</v>
          </cell>
          <cell r="BW641">
            <v>-73.72</v>
          </cell>
          <cell r="BX641">
            <v>1684.05</v>
          </cell>
          <cell r="BY641">
            <v>0</v>
          </cell>
          <cell r="BZ641">
            <v>0.12180000000000001</v>
          </cell>
          <cell r="CA641">
            <v>18.3</v>
          </cell>
          <cell r="CB641">
            <v>4.9000000000000004</v>
          </cell>
          <cell r="CC641">
            <v>19</v>
          </cell>
          <cell r="CD641">
            <v>192</v>
          </cell>
          <cell r="CE641">
            <v>5.52</v>
          </cell>
          <cell r="CF641">
            <v>0</v>
          </cell>
          <cell r="CG641">
            <v>3114</v>
          </cell>
          <cell r="CH641">
            <v>0</v>
          </cell>
          <cell r="CI641">
            <v>5.94</v>
          </cell>
          <cell r="CJ641">
            <v>16.39</v>
          </cell>
          <cell r="CK641">
            <v>33.200000000000003</v>
          </cell>
          <cell r="CL641">
            <v>-301.7</v>
          </cell>
          <cell r="CM641">
            <v>0</v>
          </cell>
          <cell r="CN641">
            <v>51</v>
          </cell>
          <cell r="CO641">
            <v>89.9</v>
          </cell>
          <cell r="CP641">
            <v>7</v>
          </cell>
          <cell r="CQ641">
            <v>0</v>
          </cell>
          <cell r="CR641">
            <v>0</v>
          </cell>
          <cell r="CS641">
            <v>0</v>
          </cell>
          <cell r="CT641">
            <v>0</v>
          </cell>
          <cell r="CU641">
            <v>0</v>
          </cell>
          <cell r="CV641">
            <v>287</v>
          </cell>
          <cell r="CW641">
            <v>0</v>
          </cell>
          <cell r="CX641">
            <v>0</v>
          </cell>
          <cell r="CY641">
            <v>0</v>
          </cell>
          <cell r="CZ641">
            <v>329.971</v>
          </cell>
          <cell r="DA641">
            <v>120</v>
          </cell>
          <cell r="DB641">
            <v>0</v>
          </cell>
          <cell r="DC641">
            <v>0</v>
          </cell>
          <cell r="DD641">
            <v>0</v>
          </cell>
          <cell r="DE641">
            <v>0</v>
          </cell>
          <cell r="DF641">
            <v>0</v>
          </cell>
          <cell r="DG641">
            <v>0</v>
          </cell>
          <cell r="DH641">
            <v>52.213000000000001</v>
          </cell>
          <cell r="DI641">
            <v>0</v>
          </cell>
          <cell r="DJ641">
            <v>0</v>
          </cell>
          <cell r="DK641">
            <v>6.5</v>
          </cell>
          <cell r="DL641">
            <v>-1.4E-2</v>
          </cell>
          <cell r="DM641">
            <v>0</v>
          </cell>
          <cell r="DN641">
            <v>0</v>
          </cell>
          <cell r="DO641">
            <v>0</v>
          </cell>
          <cell r="DP641">
            <v>0</v>
          </cell>
          <cell r="DQ641">
            <v>0</v>
          </cell>
          <cell r="DR641">
            <v>0</v>
          </cell>
          <cell r="DS641">
            <v>65</v>
          </cell>
          <cell r="DT641">
            <v>0</v>
          </cell>
          <cell r="DU641">
            <v>0</v>
          </cell>
          <cell r="DV641">
            <v>0</v>
          </cell>
          <cell r="DW641">
            <v>4</v>
          </cell>
          <cell r="DX641">
            <v>25.150014685641999</v>
          </cell>
          <cell r="DY641">
            <v>0.47</v>
          </cell>
          <cell r="DZ641">
            <v>0</v>
          </cell>
          <cell r="EA641">
            <v>112</v>
          </cell>
          <cell r="EB641">
            <v>135.19999999999999</v>
          </cell>
          <cell r="EC641">
            <v>0</v>
          </cell>
          <cell r="ED641">
            <v>22.877190246094401</v>
          </cell>
          <cell r="EE641">
            <v>0</v>
          </cell>
          <cell r="EF641">
            <v>0</v>
          </cell>
          <cell r="EG641">
            <v>0.7</v>
          </cell>
          <cell r="EH641">
            <v>56.545182857142898</v>
          </cell>
          <cell r="EI641">
            <v>24.9</v>
          </cell>
          <cell r="EJ641">
            <v>0</v>
          </cell>
        </row>
        <row r="642">
          <cell r="B642">
            <v>0</v>
          </cell>
          <cell r="C642">
            <v>0</v>
          </cell>
          <cell r="D642">
            <v>0</v>
          </cell>
          <cell r="E642">
            <v>0</v>
          </cell>
          <cell r="F642">
            <v>0</v>
          </cell>
          <cell r="G642">
            <v>0</v>
          </cell>
          <cell r="H642">
            <v>0</v>
          </cell>
          <cell r="I642">
            <v>151</v>
          </cell>
          <cell r="J642">
            <v>224</v>
          </cell>
          <cell r="K642">
            <v>0</v>
          </cell>
          <cell r="L642">
            <v>0</v>
          </cell>
          <cell r="M642">
            <v>208</v>
          </cell>
          <cell r="N642">
            <v>8.9</v>
          </cell>
          <cell r="O642">
            <v>0</v>
          </cell>
          <cell r="P642">
            <v>0</v>
          </cell>
          <cell r="Q642">
            <v>0</v>
          </cell>
          <cell r="R642">
            <v>0</v>
          </cell>
          <cell r="S642">
            <v>0</v>
          </cell>
          <cell r="T642">
            <v>0</v>
          </cell>
          <cell r="U642">
            <v>0</v>
          </cell>
          <cell r="V642">
            <v>0</v>
          </cell>
          <cell r="W642">
            <v>89</v>
          </cell>
          <cell r="X642">
            <v>0</v>
          </cell>
          <cell r="Y642">
            <v>12.956</v>
          </cell>
          <cell r="Z642">
            <v>34.1</v>
          </cell>
          <cell r="AA642">
            <v>0</v>
          </cell>
          <cell r="AB642">
            <v>0</v>
          </cell>
          <cell r="AC642">
            <v>0</v>
          </cell>
          <cell r="AD642">
            <v>0</v>
          </cell>
          <cell r="AE642">
            <v>30.97</v>
          </cell>
          <cell r="AF642">
            <v>0</v>
          </cell>
          <cell r="AN642">
            <v>0</v>
          </cell>
          <cell r="AO642">
            <v>0</v>
          </cell>
          <cell r="AS642">
            <v>73.900000000000006</v>
          </cell>
          <cell r="AT642">
            <v>19.91</v>
          </cell>
          <cell r="AV642">
            <v>0</v>
          </cell>
          <cell r="AW642">
            <v>0</v>
          </cell>
          <cell r="AX642">
            <v>0</v>
          </cell>
          <cell r="AY642">
            <v>0</v>
          </cell>
          <cell r="AZ642">
            <v>0</v>
          </cell>
          <cell r="BA642">
            <v>0</v>
          </cell>
          <cell r="BB642">
            <v>0</v>
          </cell>
          <cell r="BC642">
            <v>0</v>
          </cell>
          <cell r="BD642">
            <v>0</v>
          </cell>
          <cell r="BE642">
            <v>0</v>
          </cell>
          <cell r="BF642">
            <v>2.61</v>
          </cell>
          <cell r="BG642">
            <v>0</v>
          </cell>
          <cell r="BH642">
            <v>0</v>
          </cell>
          <cell r="BI642">
            <v>106.98</v>
          </cell>
          <cell r="BK642">
            <v>0</v>
          </cell>
          <cell r="BL642">
            <v>7.9</v>
          </cell>
          <cell r="BM642">
            <v>0</v>
          </cell>
          <cell r="BN642">
            <v>0</v>
          </cell>
          <cell r="BO642">
            <v>227.74071731475601</v>
          </cell>
          <cell r="BP642">
            <v>112.682496792444</v>
          </cell>
          <cell r="BQ642">
            <v>0</v>
          </cell>
          <cell r="BR642">
            <v>215.55</v>
          </cell>
          <cell r="BS642">
            <v>671.69478698917305</v>
          </cell>
          <cell r="BT642">
            <v>319.2</v>
          </cell>
          <cell r="BU642">
            <v>157.6</v>
          </cell>
          <cell r="BV642">
            <v>1637.463</v>
          </cell>
          <cell r="BW642">
            <v>116.63</v>
          </cell>
          <cell r="BX642">
            <v>681.5</v>
          </cell>
          <cell r="BY642">
            <v>0</v>
          </cell>
          <cell r="BZ642">
            <v>0</v>
          </cell>
          <cell r="CA642">
            <v>13</v>
          </cell>
          <cell r="CB642">
            <v>4.9000000000000004</v>
          </cell>
          <cell r="CC642">
            <v>-6</v>
          </cell>
          <cell r="CD642">
            <v>221</v>
          </cell>
          <cell r="CE642">
            <v>5.05</v>
          </cell>
          <cell r="CF642">
            <v>0</v>
          </cell>
          <cell r="CG642">
            <v>0</v>
          </cell>
          <cell r="CI642">
            <v>0</v>
          </cell>
          <cell r="CJ642">
            <v>33.159999999999997</v>
          </cell>
          <cell r="CK642">
            <v>0</v>
          </cell>
          <cell r="CL642">
            <v>-97.9</v>
          </cell>
          <cell r="CM642">
            <v>5.6</v>
          </cell>
          <cell r="CN642">
            <v>52.2</v>
          </cell>
          <cell r="CO642">
            <v>86.6</v>
          </cell>
          <cell r="CP642">
            <v>7.5</v>
          </cell>
          <cell r="CQ642">
            <v>0</v>
          </cell>
          <cell r="CR642">
            <v>0</v>
          </cell>
          <cell r="CS642">
            <v>0</v>
          </cell>
          <cell r="CT642">
            <v>0</v>
          </cell>
          <cell r="CU642">
            <v>0</v>
          </cell>
          <cell r="CV642">
            <v>209</v>
          </cell>
          <cell r="CW642">
            <v>0</v>
          </cell>
          <cell r="CX642">
            <v>0</v>
          </cell>
          <cell r="CY642">
            <v>0</v>
          </cell>
          <cell r="CZ642">
            <v>486.27600000000001</v>
          </cell>
          <cell r="DA642">
            <v>120</v>
          </cell>
          <cell r="DB642">
            <v>0</v>
          </cell>
          <cell r="DC642">
            <v>0</v>
          </cell>
          <cell r="DD642">
            <v>0</v>
          </cell>
          <cell r="DE642">
            <v>0</v>
          </cell>
          <cell r="DF642">
            <v>0</v>
          </cell>
          <cell r="DG642">
            <v>0</v>
          </cell>
          <cell r="DH642">
            <v>71.551000000000002</v>
          </cell>
          <cell r="DI642">
            <v>0</v>
          </cell>
          <cell r="DJ642">
            <v>0</v>
          </cell>
          <cell r="DK642">
            <v>11.534000000000001</v>
          </cell>
          <cell r="DL642">
            <v>-47.851999999999997</v>
          </cell>
          <cell r="DM642">
            <v>0</v>
          </cell>
          <cell r="DN642">
            <v>0</v>
          </cell>
          <cell r="DO642">
            <v>0</v>
          </cell>
          <cell r="DP642">
            <v>0</v>
          </cell>
          <cell r="DQ642">
            <v>0</v>
          </cell>
          <cell r="DR642">
            <v>0</v>
          </cell>
          <cell r="DS642">
            <v>0</v>
          </cell>
          <cell r="DT642">
            <v>0</v>
          </cell>
          <cell r="DU642">
            <v>0</v>
          </cell>
          <cell r="DV642">
            <v>0</v>
          </cell>
          <cell r="DW642">
            <v>14</v>
          </cell>
          <cell r="DX642">
            <v>10.8</v>
          </cell>
          <cell r="DY642">
            <v>0.5</v>
          </cell>
          <cell r="DZ642">
            <v>0</v>
          </cell>
          <cell r="EA642">
            <v>125</v>
          </cell>
          <cell r="EB642">
            <v>249.7</v>
          </cell>
          <cell r="EC642">
            <v>0</v>
          </cell>
          <cell r="ED642">
            <v>4.8602222286938304</v>
          </cell>
          <cell r="EE642">
            <v>0</v>
          </cell>
          <cell r="EF642">
            <v>0</v>
          </cell>
          <cell r="EG642">
            <v>0.87</v>
          </cell>
          <cell r="EH642">
            <v>0</v>
          </cell>
          <cell r="EI642">
            <v>36.1</v>
          </cell>
          <cell r="EJ642">
            <v>0</v>
          </cell>
        </row>
        <row r="643">
          <cell r="B643">
            <v>0</v>
          </cell>
          <cell r="C643">
            <v>0</v>
          </cell>
          <cell r="D643">
            <v>0</v>
          </cell>
          <cell r="E643">
            <v>0</v>
          </cell>
          <cell r="F643">
            <v>0</v>
          </cell>
          <cell r="G643">
            <v>0</v>
          </cell>
          <cell r="H643">
            <v>61.48</v>
          </cell>
          <cell r="I643">
            <v>174</v>
          </cell>
          <cell r="J643">
            <v>0</v>
          </cell>
          <cell r="K643">
            <v>8.49</v>
          </cell>
          <cell r="L643">
            <v>0</v>
          </cell>
          <cell r="M643">
            <v>0</v>
          </cell>
          <cell r="N643">
            <v>0</v>
          </cell>
          <cell r="O643">
            <v>0</v>
          </cell>
          <cell r="P643">
            <v>0</v>
          </cell>
          <cell r="Q643">
            <v>0</v>
          </cell>
          <cell r="R643">
            <v>0</v>
          </cell>
          <cell r="S643">
            <v>0</v>
          </cell>
          <cell r="T643">
            <v>0</v>
          </cell>
          <cell r="U643">
            <v>0</v>
          </cell>
          <cell r="V643">
            <v>0</v>
          </cell>
          <cell r="W643">
            <v>0</v>
          </cell>
          <cell r="X643">
            <v>0</v>
          </cell>
          <cell r="Y643">
            <v>0</v>
          </cell>
          <cell r="Z643">
            <v>0</v>
          </cell>
          <cell r="AA643">
            <v>11.9</v>
          </cell>
          <cell r="AB643">
            <v>0</v>
          </cell>
          <cell r="AC643">
            <v>0</v>
          </cell>
          <cell r="AD643">
            <v>366.3</v>
          </cell>
          <cell r="AE643">
            <v>0</v>
          </cell>
          <cell r="AF643">
            <v>7.8</v>
          </cell>
          <cell r="AN643">
            <v>0</v>
          </cell>
          <cell r="AO643">
            <v>0</v>
          </cell>
          <cell r="AS643">
            <v>0</v>
          </cell>
          <cell r="AV643">
            <v>0</v>
          </cell>
          <cell r="AW643">
            <v>0</v>
          </cell>
          <cell r="AX643">
            <v>0</v>
          </cell>
          <cell r="AY643">
            <v>2589</v>
          </cell>
          <cell r="AZ643">
            <v>442.01</v>
          </cell>
          <cell r="BA643">
            <v>0</v>
          </cell>
          <cell r="BB643">
            <v>0</v>
          </cell>
          <cell r="BC643">
            <v>0</v>
          </cell>
          <cell r="BD643">
            <v>0</v>
          </cell>
          <cell r="BE643">
            <v>20.7</v>
          </cell>
          <cell r="BF643">
            <v>61.52</v>
          </cell>
          <cell r="BG643">
            <v>0</v>
          </cell>
          <cell r="BH643">
            <v>0</v>
          </cell>
          <cell r="BI643">
            <v>185.22</v>
          </cell>
          <cell r="BK643">
            <v>55.5</v>
          </cell>
          <cell r="BL643">
            <v>0</v>
          </cell>
          <cell r="BM643">
            <v>0</v>
          </cell>
          <cell r="BN643">
            <v>0</v>
          </cell>
          <cell r="BO643">
            <v>0</v>
          </cell>
          <cell r="BP643">
            <v>0</v>
          </cell>
          <cell r="BQ643">
            <v>0</v>
          </cell>
          <cell r="BR643">
            <v>0</v>
          </cell>
          <cell r="BS643">
            <v>0</v>
          </cell>
          <cell r="BT643">
            <v>0</v>
          </cell>
          <cell r="BU643">
            <v>0</v>
          </cell>
          <cell r="BV643">
            <v>0.89400000000000002</v>
          </cell>
          <cell r="BW643">
            <v>0</v>
          </cell>
          <cell r="BX643">
            <v>0</v>
          </cell>
          <cell r="BY643">
            <v>0</v>
          </cell>
          <cell r="BZ643">
            <v>0.12180000000000001</v>
          </cell>
          <cell r="CA643">
            <v>4.7</v>
          </cell>
          <cell r="CB643">
            <v>0</v>
          </cell>
          <cell r="CC643">
            <v>0</v>
          </cell>
          <cell r="CD643">
            <v>0</v>
          </cell>
          <cell r="CE643">
            <v>0</v>
          </cell>
          <cell r="CF643">
            <v>0</v>
          </cell>
          <cell r="CG643">
            <v>0</v>
          </cell>
          <cell r="CI643">
            <v>7.81</v>
          </cell>
          <cell r="CJ643">
            <v>0</v>
          </cell>
          <cell r="CK643">
            <v>0</v>
          </cell>
          <cell r="CL643">
            <v>70.900000000000006</v>
          </cell>
          <cell r="CM643">
            <v>0</v>
          </cell>
          <cell r="CN643">
            <v>0</v>
          </cell>
          <cell r="CO643">
            <v>49.1</v>
          </cell>
          <cell r="CP643">
            <v>0</v>
          </cell>
          <cell r="CQ643">
            <v>0</v>
          </cell>
          <cell r="CR643">
            <v>0</v>
          </cell>
          <cell r="CS643">
            <v>0</v>
          </cell>
          <cell r="CT643">
            <v>0</v>
          </cell>
          <cell r="CU643">
            <v>0</v>
          </cell>
          <cell r="CV643">
            <v>0</v>
          </cell>
          <cell r="CW643">
            <v>0</v>
          </cell>
          <cell r="CX643">
            <v>0</v>
          </cell>
          <cell r="CY643">
            <v>0</v>
          </cell>
          <cell r="CZ643">
            <v>0</v>
          </cell>
          <cell r="DA643">
            <v>0</v>
          </cell>
          <cell r="DB643">
            <v>0</v>
          </cell>
          <cell r="DC643">
            <v>0</v>
          </cell>
          <cell r="DD643">
            <v>0</v>
          </cell>
          <cell r="DE643">
            <v>0</v>
          </cell>
          <cell r="DF643">
            <v>0</v>
          </cell>
          <cell r="DG643">
            <v>0</v>
          </cell>
          <cell r="DH643">
            <v>0</v>
          </cell>
          <cell r="DI643">
            <v>0</v>
          </cell>
          <cell r="DJ643">
            <v>0</v>
          </cell>
          <cell r="DK643">
            <v>0</v>
          </cell>
          <cell r="DL643">
            <v>0</v>
          </cell>
          <cell r="DM643">
            <v>0</v>
          </cell>
          <cell r="DN643">
            <v>0</v>
          </cell>
          <cell r="DO643">
            <v>0</v>
          </cell>
          <cell r="DP643">
            <v>0</v>
          </cell>
          <cell r="DQ643">
            <v>0</v>
          </cell>
          <cell r="DR643">
            <v>0</v>
          </cell>
          <cell r="DS643">
            <v>78</v>
          </cell>
          <cell r="DT643">
            <v>0</v>
          </cell>
          <cell r="DU643">
            <v>0</v>
          </cell>
          <cell r="DV643">
            <v>0</v>
          </cell>
          <cell r="DW643">
            <v>0</v>
          </cell>
          <cell r="DX643">
            <v>0</v>
          </cell>
          <cell r="DY643">
            <v>0</v>
          </cell>
          <cell r="DZ643">
            <v>0</v>
          </cell>
          <cell r="EA643">
            <v>0</v>
          </cell>
          <cell r="EB643">
            <v>68.7</v>
          </cell>
          <cell r="EC643">
            <v>0</v>
          </cell>
          <cell r="ED643">
            <v>0</v>
          </cell>
          <cell r="EE643">
            <v>0</v>
          </cell>
          <cell r="EF643">
            <v>0</v>
          </cell>
          <cell r="EG643">
            <v>0</v>
          </cell>
          <cell r="EH643">
            <v>0</v>
          </cell>
          <cell r="EI643">
            <v>0</v>
          </cell>
          <cell r="EJ643">
            <v>0</v>
          </cell>
        </row>
        <row r="644">
          <cell r="B644">
            <v>0</v>
          </cell>
          <cell r="C644">
            <v>0</v>
          </cell>
          <cell r="D644">
            <v>0</v>
          </cell>
          <cell r="E644">
            <v>0</v>
          </cell>
          <cell r="F644">
            <v>0</v>
          </cell>
          <cell r="G644">
            <v>0</v>
          </cell>
          <cell r="H644">
            <v>0</v>
          </cell>
          <cell r="I644">
            <v>0</v>
          </cell>
          <cell r="J644">
            <v>0</v>
          </cell>
          <cell r="K644">
            <v>0</v>
          </cell>
          <cell r="L644">
            <v>0</v>
          </cell>
          <cell r="M644">
            <v>0</v>
          </cell>
          <cell r="N644">
            <v>0</v>
          </cell>
          <cell r="O644">
            <v>0</v>
          </cell>
          <cell r="P644">
            <v>0</v>
          </cell>
          <cell r="Q644">
            <v>0</v>
          </cell>
          <cell r="R644">
            <v>0</v>
          </cell>
          <cell r="S644">
            <v>0</v>
          </cell>
          <cell r="T644">
            <v>0</v>
          </cell>
          <cell r="U644">
            <v>0</v>
          </cell>
          <cell r="V644">
            <v>0</v>
          </cell>
          <cell r="W644">
            <v>0</v>
          </cell>
          <cell r="X644">
            <v>0</v>
          </cell>
          <cell r="Y644">
            <v>0</v>
          </cell>
          <cell r="Z644">
            <v>0</v>
          </cell>
          <cell r="AA644">
            <v>0</v>
          </cell>
          <cell r="AB644">
            <v>0</v>
          </cell>
          <cell r="AC644">
            <v>0</v>
          </cell>
          <cell r="AD644">
            <v>0</v>
          </cell>
          <cell r="AE644">
            <v>0</v>
          </cell>
          <cell r="AF644">
            <v>0</v>
          </cell>
          <cell r="AN644">
            <v>0</v>
          </cell>
          <cell r="AO644">
            <v>0</v>
          </cell>
          <cell r="AW644">
            <v>0</v>
          </cell>
          <cell r="AX644">
            <v>0</v>
          </cell>
          <cell r="AY644">
            <v>0</v>
          </cell>
          <cell r="AZ644">
            <v>0</v>
          </cell>
          <cell r="BA644">
            <v>0</v>
          </cell>
          <cell r="BB644">
            <v>0</v>
          </cell>
          <cell r="BC644">
            <v>0</v>
          </cell>
          <cell r="BD644">
            <v>0</v>
          </cell>
          <cell r="BE644">
            <v>0</v>
          </cell>
          <cell r="BF644">
            <v>0</v>
          </cell>
          <cell r="BG644">
            <v>0</v>
          </cell>
          <cell r="BH644">
            <v>0</v>
          </cell>
          <cell r="BI644">
            <v>0</v>
          </cell>
          <cell r="BK644">
            <v>0</v>
          </cell>
          <cell r="BL644">
            <v>0</v>
          </cell>
          <cell r="BM644">
            <v>0</v>
          </cell>
          <cell r="BN644">
            <v>0</v>
          </cell>
          <cell r="BO644">
            <v>0</v>
          </cell>
          <cell r="BP644">
            <v>0</v>
          </cell>
          <cell r="BQ644">
            <v>0</v>
          </cell>
          <cell r="BR644">
            <v>0</v>
          </cell>
          <cell r="BS644">
            <v>0</v>
          </cell>
          <cell r="BT644">
            <v>0</v>
          </cell>
          <cell r="BU644">
            <v>0</v>
          </cell>
          <cell r="BV644">
            <v>0</v>
          </cell>
          <cell r="BW644">
            <v>0</v>
          </cell>
          <cell r="BX644">
            <v>0</v>
          </cell>
          <cell r="BY644">
            <v>0</v>
          </cell>
          <cell r="BZ644">
            <v>0</v>
          </cell>
          <cell r="CA644">
            <v>0</v>
          </cell>
          <cell r="CB644">
            <v>0</v>
          </cell>
          <cell r="CC644">
            <v>0</v>
          </cell>
          <cell r="CD644">
            <v>0</v>
          </cell>
          <cell r="CE644">
            <v>0</v>
          </cell>
          <cell r="CF644">
            <v>0</v>
          </cell>
          <cell r="CG644">
            <v>0</v>
          </cell>
          <cell r="CH644">
            <v>0</v>
          </cell>
          <cell r="CI644">
            <v>0</v>
          </cell>
          <cell r="CJ644">
            <v>0</v>
          </cell>
          <cell r="CK644">
            <v>0</v>
          </cell>
          <cell r="CL644">
            <v>0</v>
          </cell>
          <cell r="CM644">
            <v>0</v>
          </cell>
          <cell r="CN644">
            <v>0</v>
          </cell>
          <cell r="CO644">
            <v>0</v>
          </cell>
          <cell r="CP644">
            <v>0</v>
          </cell>
          <cell r="CQ644">
            <v>0</v>
          </cell>
          <cell r="CR644">
            <v>0</v>
          </cell>
          <cell r="CS644">
            <v>0</v>
          </cell>
          <cell r="CT644">
            <v>0</v>
          </cell>
          <cell r="CU644">
            <v>0</v>
          </cell>
          <cell r="CV644">
            <v>0</v>
          </cell>
          <cell r="CW644">
            <v>0</v>
          </cell>
          <cell r="CX644">
            <v>0</v>
          </cell>
          <cell r="CY644">
            <v>0</v>
          </cell>
          <cell r="CZ644">
            <v>0</v>
          </cell>
          <cell r="DA644">
            <v>0</v>
          </cell>
          <cell r="DB644">
            <v>0</v>
          </cell>
          <cell r="DC644">
            <v>0</v>
          </cell>
          <cell r="DD644">
            <v>0</v>
          </cell>
          <cell r="DE644">
            <v>0</v>
          </cell>
          <cell r="DF644">
            <v>0</v>
          </cell>
          <cell r="DG644">
            <v>0</v>
          </cell>
          <cell r="DH644">
            <v>0</v>
          </cell>
          <cell r="DI644">
            <v>0</v>
          </cell>
          <cell r="DJ644">
            <v>0</v>
          </cell>
          <cell r="DK644">
            <v>0</v>
          </cell>
          <cell r="DL644">
            <v>0</v>
          </cell>
          <cell r="DM644">
            <v>0</v>
          </cell>
          <cell r="DN644">
            <v>0</v>
          </cell>
          <cell r="DO644">
            <v>0</v>
          </cell>
          <cell r="DP644">
            <v>0</v>
          </cell>
          <cell r="DQ644">
            <v>0</v>
          </cell>
          <cell r="DR644">
            <v>0</v>
          </cell>
          <cell r="DS644">
            <v>0</v>
          </cell>
          <cell r="DT644">
            <v>0</v>
          </cell>
          <cell r="DU644">
            <v>0</v>
          </cell>
          <cell r="DV644">
            <v>0</v>
          </cell>
          <cell r="DW644">
            <v>0</v>
          </cell>
          <cell r="DX644">
            <v>0</v>
          </cell>
          <cell r="DY644">
            <v>0</v>
          </cell>
          <cell r="DZ644">
            <v>0</v>
          </cell>
          <cell r="EA644">
            <v>0</v>
          </cell>
          <cell r="EB644">
            <v>0</v>
          </cell>
          <cell r="EC644">
            <v>0</v>
          </cell>
          <cell r="ED644">
            <v>0</v>
          </cell>
          <cell r="EE644">
            <v>0</v>
          </cell>
          <cell r="EF644">
            <v>0</v>
          </cell>
          <cell r="EG644">
            <v>0</v>
          </cell>
          <cell r="EH644">
            <v>0</v>
          </cell>
          <cell r="EI644">
            <v>0</v>
          </cell>
          <cell r="EJ644">
            <v>0</v>
          </cell>
        </row>
        <row r="645">
          <cell r="B645">
            <v>0</v>
          </cell>
          <cell r="C645">
            <v>3</v>
          </cell>
          <cell r="D645">
            <v>0</v>
          </cell>
          <cell r="E645">
            <v>0</v>
          </cell>
          <cell r="F645">
            <v>0</v>
          </cell>
          <cell r="G645">
            <v>0</v>
          </cell>
          <cell r="H645">
            <v>0</v>
          </cell>
          <cell r="I645">
            <v>85</v>
          </cell>
          <cell r="J645">
            <v>0</v>
          </cell>
          <cell r="K645">
            <v>0</v>
          </cell>
          <cell r="L645">
            <v>55.9</v>
          </cell>
          <cell r="M645">
            <v>0</v>
          </cell>
          <cell r="N645">
            <v>0</v>
          </cell>
          <cell r="O645">
            <v>0</v>
          </cell>
          <cell r="P645">
            <v>0</v>
          </cell>
          <cell r="Q645">
            <v>0</v>
          </cell>
          <cell r="R645">
            <v>0</v>
          </cell>
          <cell r="S645">
            <v>15.3</v>
          </cell>
          <cell r="T645">
            <v>0</v>
          </cell>
          <cell r="U645">
            <v>0</v>
          </cell>
          <cell r="V645">
            <v>0</v>
          </cell>
          <cell r="W645">
            <v>0</v>
          </cell>
          <cell r="Y645">
            <v>0</v>
          </cell>
          <cell r="Z645">
            <v>0</v>
          </cell>
          <cell r="AA645">
            <v>1817.1</v>
          </cell>
          <cell r="AB645">
            <v>0</v>
          </cell>
          <cell r="AC645">
            <v>0</v>
          </cell>
          <cell r="AD645">
            <v>109.43</v>
          </cell>
          <cell r="AE645">
            <v>10.9</v>
          </cell>
          <cell r="AF645">
            <v>0</v>
          </cell>
          <cell r="AN645">
            <v>0</v>
          </cell>
          <cell r="AO645">
            <v>0</v>
          </cell>
          <cell r="AS645">
            <v>1092.8</v>
          </cell>
          <cell r="AV645">
            <v>0</v>
          </cell>
          <cell r="AW645">
            <v>300</v>
          </cell>
          <cell r="AX645">
            <v>0</v>
          </cell>
          <cell r="AY645">
            <v>137</v>
          </cell>
          <cell r="AZ645">
            <v>0</v>
          </cell>
          <cell r="BA645">
            <v>0</v>
          </cell>
          <cell r="BB645">
            <v>0</v>
          </cell>
          <cell r="BC645">
            <v>0</v>
          </cell>
          <cell r="BD645">
            <v>0</v>
          </cell>
          <cell r="BE645">
            <v>51</v>
          </cell>
          <cell r="BF645">
            <v>9.1999999999999993</v>
          </cell>
          <cell r="BG645">
            <v>0</v>
          </cell>
          <cell r="BH645">
            <v>58.5</v>
          </cell>
          <cell r="BI645">
            <v>0</v>
          </cell>
          <cell r="BK645">
            <v>0</v>
          </cell>
          <cell r="BL645">
            <v>0</v>
          </cell>
          <cell r="BM645">
            <v>0</v>
          </cell>
          <cell r="BN645">
            <v>0</v>
          </cell>
          <cell r="BO645">
            <v>0</v>
          </cell>
          <cell r="BP645">
            <v>0</v>
          </cell>
          <cell r="BQ645">
            <v>0</v>
          </cell>
          <cell r="BR645">
            <v>0</v>
          </cell>
          <cell r="BS645">
            <v>0</v>
          </cell>
          <cell r="BT645">
            <v>3.3</v>
          </cell>
          <cell r="BU645">
            <v>0</v>
          </cell>
          <cell r="BV645">
            <v>0</v>
          </cell>
          <cell r="BW645">
            <v>0</v>
          </cell>
          <cell r="BX645">
            <v>2028.2</v>
          </cell>
          <cell r="BY645">
            <v>0</v>
          </cell>
          <cell r="BZ645">
            <v>0</v>
          </cell>
          <cell r="CA645">
            <v>0</v>
          </cell>
          <cell r="CB645">
            <v>0</v>
          </cell>
          <cell r="CC645">
            <v>0</v>
          </cell>
          <cell r="CD645">
            <v>0</v>
          </cell>
          <cell r="CE645">
            <v>0.5</v>
          </cell>
          <cell r="CF645">
            <v>0</v>
          </cell>
          <cell r="CG645">
            <v>0</v>
          </cell>
          <cell r="CH645">
            <v>0</v>
          </cell>
          <cell r="CI645">
            <v>0.09</v>
          </cell>
          <cell r="CJ645">
            <v>0</v>
          </cell>
          <cell r="CK645">
            <v>0</v>
          </cell>
          <cell r="CL645">
            <v>0</v>
          </cell>
          <cell r="CM645">
            <v>14.9</v>
          </cell>
          <cell r="CN645">
            <v>0</v>
          </cell>
          <cell r="CO645">
            <v>0</v>
          </cell>
          <cell r="CP645">
            <v>0</v>
          </cell>
          <cell r="CQ645">
            <v>0</v>
          </cell>
          <cell r="CR645">
            <v>0</v>
          </cell>
          <cell r="CS645">
            <v>0</v>
          </cell>
          <cell r="CT645">
            <v>0</v>
          </cell>
          <cell r="CU645">
            <v>0</v>
          </cell>
          <cell r="CV645">
            <v>0</v>
          </cell>
          <cell r="CW645">
            <v>0</v>
          </cell>
          <cell r="CX645">
            <v>0</v>
          </cell>
          <cell r="CY645">
            <v>0</v>
          </cell>
          <cell r="CZ645">
            <v>0</v>
          </cell>
          <cell r="DA645">
            <v>0</v>
          </cell>
          <cell r="DB645">
            <v>0</v>
          </cell>
          <cell r="DC645">
            <v>0</v>
          </cell>
          <cell r="DD645">
            <v>0</v>
          </cell>
          <cell r="DE645">
            <v>0</v>
          </cell>
          <cell r="DF645">
            <v>0</v>
          </cell>
          <cell r="DG645">
            <v>0</v>
          </cell>
          <cell r="DH645">
            <v>0</v>
          </cell>
          <cell r="DI645">
            <v>0</v>
          </cell>
          <cell r="DJ645">
            <v>0</v>
          </cell>
          <cell r="DK645">
            <v>0</v>
          </cell>
          <cell r="DL645">
            <v>0</v>
          </cell>
          <cell r="DM645">
            <v>0</v>
          </cell>
          <cell r="DN645">
            <v>0</v>
          </cell>
          <cell r="DO645">
            <v>0</v>
          </cell>
          <cell r="DP645">
            <v>0</v>
          </cell>
          <cell r="DQ645">
            <v>0</v>
          </cell>
          <cell r="DR645">
            <v>0</v>
          </cell>
          <cell r="DS645">
            <v>0</v>
          </cell>
          <cell r="DT645">
            <v>0</v>
          </cell>
          <cell r="DU645">
            <v>0</v>
          </cell>
          <cell r="DV645">
            <v>0</v>
          </cell>
          <cell r="DW645">
            <v>0</v>
          </cell>
          <cell r="DX645">
            <v>0</v>
          </cell>
          <cell r="DY645">
            <v>0</v>
          </cell>
          <cell r="DZ645">
            <v>0</v>
          </cell>
          <cell r="EA645">
            <v>0</v>
          </cell>
          <cell r="EB645">
            <v>0</v>
          </cell>
          <cell r="EC645">
            <v>0</v>
          </cell>
          <cell r="ED645">
            <v>0</v>
          </cell>
          <cell r="EE645">
            <v>0</v>
          </cell>
          <cell r="EF645">
            <v>0</v>
          </cell>
          <cell r="EG645">
            <v>0</v>
          </cell>
          <cell r="EH645">
            <v>0</v>
          </cell>
          <cell r="EI645">
            <v>0</v>
          </cell>
          <cell r="EJ645">
            <v>0</v>
          </cell>
        </row>
        <row r="646">
          <cell r="B646">
            <v>0</v>
          </cell>
          <cell r="C646">
            <v>3</v>
          </cell>
          <cell r="D646">
            <v>0</v>
          </cell>
          <cell r="E646">
            <v>0</v>
          </cell>
          <cell r="F646">
            <v>0</v>
          </cell>
          <cell r="G646">
            <v>0</v>
          </cell>
          <cell r="H646">
            <v>61.48</v>
          </cell>
          <cell r="I646">
            <v>410</v>
          </cell>
          <cell r="J646">
            <v>224</v>
          </cell>
          <cell r="K646">
            <v>8.49</v>
          </cell>
          <cell r="L646">
            <v>55.9</v>
          </cell>
          <cell r="M646">
            <v>208</v>
          </cell>
          <cell r="N646">
            <v>8.9</v>
          </cell>
          <cell r="O646">
            <v>0</v>
          </cell>
          <cell r="P646">
            <v>0</v>
          </cell>
          <cell r="Q646">
            <v>0</v>
          </cell>
          <cell r="R646">
            <v>0</v>
          </cell>
          <cell r="S646">
            <v>15.3</v>
          </cell>
          <cell r="T646">
            <v>0</v>
          </cell>
          <cell r="U646">
            <v>0</v>
          </cell>
          <cell r="V646">
            <v>0</v>
          </cell>
          <cell r="W646">
            <v>89</v>
          </cell>
          <cell r="X646">
            <v>0</v>
          </cell>
          <cell r="Y646">
            <v>12.956</v>
          </cell>
          <cell r="Z646">
            <v>34.1</v>
          </cell>
          <cell r="AA646">
            <v>1829</v>
          </cell>
          <cell r="AB646">
            <v>0</v>
          </cell>
          <cell r="AC646">
            <v>0</v>
          </cell>
          <cell r="AD646">
            <v>475.73</v>
          </cell>
          <cell r="AE646">
            <v>41.87</v>
          </cell>
          <cell r="AF646">
            <v>7.8</v>
          </cell>
          <cell r="AG646">
            <v>0</v>
          </cell>
          <cell r="AH646">
            <v>0</v>
          </cell>
          <cell r="AI646">
            <v>0</v>
          </cell>
          <cell r="AJ646">
            <v>0</v>
          </cell>
          <cell r="AK646">
            <v>0</v>
          </cell>
          <cell r="AL646">
            <v>0</v>
          </cell>
          <cell r="AN646">
            <v>0</v>
          </cell>
          <cell r="AO646">
            <v>0</v>
          </cell>
          <cell r="AP646">
            <v>0</v>
          </cell>
          <cell r="AQ646">
            <v>0</v>
          </cell>
          <cell r="AR646">
            <v>0</v>
          </cell>
          <cell r="AS646">
            <v>1166.7</v>
          </cell>
          <cell r="AT646">
            <v>19.91</v>
          </cell>
          <cell r="AU646">
            <v>0</v>
          </cell>
          <cell r="AV646">
            <v>0</v>
          </cell>
          <cell r="AW646">
            <v>300</v>
          </cell>
          <cell r="AX646">
            <v>0</v>
          </cell>
          <cell r="AY646">
            <v>2726</v>
          </cell>
          <cell r="AZ646">
            <v>442.01</v>
          </cell>
          <cell r="BA646">
            <v>0</v>
          </cell>
          <cell r="BB646">
            <v>0</v>
          </cell>
          <cell r="BC646">
            <v>0</v>
          </cell>
          <cell r="BD646">
            <v>0</v>
          </cell>
          <cell r="BE646">
            <v>71.7</v>
          </cell>
          <cell r="BF646">
            <v>73.33</v>
          </cell>
          <cell r="BG646">
            <v>0</v>
          </cell>
          <cell r="BH646">
            <v>58.5</v>
          </cell>
          <cell r="BI646">
            <v>292.2</v>
          </cell>
          <cell r="BK646">
            <v>55.5</v>
          </cell>
          <cell r="BL646">
            <v>7.9</v>
          </cell>
          <cell r="BM646">
            <v>0</v>
          </cell>
          <cell r="BN646">
            <v>0</v>
          </cell>
          <cell r="BO646">
            <v>227.74071731475601</v>
          </cell>
          <cell r="BP646">
            <v>112.682496792444</v>
          </cell>
          <cell r="BQ646">
            <v>0</v>
          </cell>
          <cell r="BR646">
            <v>215.55</v>
          </cell>
          <cell r="BS646">
            <v>671.69478698917305</v>
          </cell>
          <cell r="BT646">
            <v>322.5</v>
          </cell>
          <cell r="BU646">
            <v>157.6</v>
          </cell>
          <cell r="BV646">
            <v>1638.357</v>
          </cell>
          <cell r="BW646">
            <v>116.63</v>
          </cell>
          <cell r="BX646">
            <v>2709.7</v>
          </cell>
          <cell r="BY646">
            <v>0</v>
          </cell>
          <cell r="BZ646">
            <v>0.12180000000000001</v>
          </cell>
          <cell r="CA646">
            <v>17.7</v>
          </cell>
          <cell r="CB646">
            <v>4.9000000000000004</v>
          </cell>
          <cell r="CC646">
            <v>-6</v>
          </cell>
          <cell r="CD646">
            <v>221</v>
          </cell>
          <cell r="CE646">
            <v>5.55</v>
          </cell>
          <cell r="CF646">
            <v>0</v>
          </cell>
          <cell r="CG646">
            <v>0</v>
          </cell>
          <cell r="CH646">
            <v>0</v>
          </cell>
          <cell r="CI646">
            <v>7.9</v>
          </cell>
          <cell r="CJ646">
            <v>33.159999999999997</v>
          </cell>
          <cell r="CK646">
            <v>0</v>
          </cell>
          <cell r="CL646">
            <v>-27</v>
          </cell>
          <cell r="CM646">
            <v>20.5</v>
          </cell>
          <cell r="CN646">
            <v>52.2</v>
          </cell>
          <cell r="CO646">
            <v>135.69999999999999</v>
          </cell>
          <cell r="CP646">
            <v>7.5</v>
          </cell>
          <cell r="CQ646">
            <v>0</v>
          </cell>
          <cell r="CR646">
            <v>0</v>
          </cell>
          <cell r="CS646">
            <v>0</v>
          </cell>
          <cell r="CT646">
            <v>0</v>
          </cell>
          <cell r="CU646">
            <v>0</v>
          </cell>
          <cell r="CV646">
            <v>209</v>
          </cell>
          <cell r="CW646">
            <v>0</v>
          </cell>
          <cell r="CX646">
            <v>0</v>
          </cell>
          <cell r="CY646">
            <v>0</v>
          </cell>
          <cell r="CZ646">
            <v>486.27600000000001</v>
          </cell>
          <cell r="DA646">
            <v>120</v>
          </cell>
          <cell r="DB646">
            <v>0</v>
          </cell>
          <cell r="DC646">
            <v>0</v>
          </cell>
          <cell r="DD646">
            <v>0</v>
          </cell>
          <cell r="DE646">
            <v>0</v>
          </cell>
          <cell r="DF646">
            <v>0</v>
          </cell>
          <cell r="DG646">
            <v>0</v>
          </cell>
          <cell r="DH646">
            <v>71.551000000000002</v>
          </cell>
          <cell r="DI646">
            <v>0</v>
          </cell>
          <cell r="DJ646">
            <v>0</v>
          </cell>
          <cell r="DK646">
            <v>11.534000000000001</v>
          </cell>
          <cell r="DL646">
            <v>-47.851999999999997</v>
          </cell>
          <cell r="DM646">
            <v>0</v>
          </cell>
          <cell r="DN646">
            <v>0</v>
          </cell>
          <cell r="DO646">
            <v>0</v>
          </cell>
          <cell r="DP646">
            <v>0</v>
          </cell>
          <cell r="DQ646">
            <v>0</v>
          </cell>
          <cell r="DR646">
            <v>0</v>
          </cell>
          <cell r="DS646">
            <v>78</v>
          </cell>
          <cell r="DT646">
            <v>0</v>
          </cell>
          <cell r="DU646">
            <v>0</v>
          </cell>
          <cell r="DV646">
            <v>0</v>
          </cell>
          <cell r="DW646">
            <v>14</v>
          </cell>
          <cell r="DX646">
            <v>10.8</v>
          </cell>
          <cell r="DY646">
            <v>0.5</v>
          </cell>
          <cell r="DZ646">
            <v>0</v>
          </cell>
          <cell r="EA646">
            <v>125</v>
          </cell>
          <cell r="EB646">
            <v>318.39999999999998</v>
          </cell>
          <cell r="EC646">
            <v>0</v>
          </cell>
          <cell r="ED646">
            <v>4.8602222286938304</v>
          </cell>
          <cell r="EE646">
            <v>0</v>
          </cell>
          <cell r="EF646">
            <v>0</v>
          </cell>
          <cell r="EG646">
            <v>0.87</v>
          </cell>
          <cell r="EH646">
            <v>0</v>
          </cell>
          <cell r="EI646">
            <v>36.1</v>
          </cell>
          <cell r="EJ646">
            <v>0</v>
          </cell>
        </row>
        <row r="647">
          <cell r="B647">
            <v>0</v>
          </cell>
          <cell r="C647">
            <v>0</v>
          </cell>
          <cell r="D647">
            <v>0</v>
          </cell>
          <cell r="E647">
            <v>0</v>
          </cell>
          <cell r="F647">
            <v>0</v>
          </cell>
          <cell r="G647">
            <v>0</v>
          </cell>
          <cell r="H647">
            <v>0</v>
          </cell>
          <cell r="I647">
            <v>141</v>
          </cell>
          <cell r="J647">
            <v>224</v>
          </cell>
          <cell r="K647">
            <v>0</v>
          </cell>
          <cell r="L647">
            <v>0</v>
          </cell>
          <cell r="M647">
            <v>0</v>
          </cell>
          <cell r="N647">
            <v>9.6999999999999993</v>
          </cell>
          <cell r="O647">
            <v>0</v>
          </cell>
          <cell r="P647">
            <v>0</v>
          </cell>
          <cell r="Q647">
            <v>0</v>
          </cell>
          <cell r="R647">
            <v>0</v>
          </cell>
          <cell r="S647">
            <v>0</v>
          </cell>
          <cell r="T647">
            <v>0</v>
          </cell>
          <cell r="U647">
            <v>0</v>
          </cell>
          <cell r="V647">
            <v>0</v>
          </cell>
          <cell r="W647">
            <v>89</v>
          </cell>
          <cell r="X647">
            <v>0</v>
          </cell>
          <cell r="Y647">
            <v>12.956</v>
          </cell>
          <cell r="Z647">
            <v>34.1</v>
          </cell>
          <cell r="AA647">
            <v>0</v>
          </cell>
          <cell r="AB647">
            <v>0</v>
          </cell>
          <cell r="AC647">
            <v>0</v>
          </cell>
          <cell r="AD647">
            <v>0</v>
          </cell>
          <cell r="AE647">
            <v>30.97</v>
          </cell>
          <cell r="AF647">
            <v>0</v>
          </cell>
          <cell r="AN647">
            <v>0</v>
          </cell>
          <cell r="AO647">
            <v>0</v>
          </cell>
          <cell r="AS647">
            <v>77</v>
          </cell>
          <cell r="AT647">
            <v>9.74</v>
          </cell>
          <cell r="AV647">
            <v>0</v>
          </cell>
          <cell r="AW647">
            <v>0</v>
          </cell>
          <cell r="AX647">
            <v>0</v>
          </cell>
          <cell r="AY647">
            <v>0</v>
          </cell>
          <cell r="AZ647">
            <v>0</v>
          </cell>
          <cell r="BA647">
            <v>0</v>
          </cell>
          <cell r="BB647">
            <v>0</v>
          </cell>
          <cell r="BC647">
            <v>0</v>
          </cell>
          <cell r="BD647">
            <v>0</v>
          </cell>
          <cell r="BE647">
            <v>0</v>
          </cell>
          <cell r="BF647">
            <v>2.61</v>
          </cell>
          <cell r="BG647">
            <v>0</v>
          </cell>
          <cell r="BH647">
            <v>0</v>
          </cell>
          <cell r="BI647">
            <v>107.68</v>
          </cell>
          <cell r="BK647">
            <v>0</v>
          </cell>
          <cell r="BL647">
            <v>7.9</v>
          </cell>
          <cell r="BM647">
            <v>0</v>
          </cell>
          <cell r="BN647">
            <v>0</v>
          </cell>
          <cell r="BO647">
            <v>227.74071731475601</v>
          </cell>
          <cell r="BP647">
            <v>112.682496792444</v>
          </cell>
          <cell r="BQ647">
            <v>0</v>
          </cell>
          <cell r="BR647">
            <v>215.55</v>
          </cell>
          <cell r="BS647">
            <v>671.69478698917305</v>
          </cell>
          <cell r="BT647">
            <v>316.7</v>
          </cell>
          <cell r="BU647">
            <v>152.38</v>
          </cell>
          <cell r="BV647">
            <v>1637.463</v>
          </cell>
          <cell r="BW647">
            <v>116.63</v>
          </cell>
          <cell r="BX647">
            <v>681.5</v>
          </cell>
          <cell r="BY647">
            <v>0</v>
          </cell>
          <cell r="BZ647">
            <v>0</v>
          </cell>
          <cell r="CA647">
            <v>8.1</v>
          </cell>
          <cell r="CB647">
            <v>4.9000000000000004</v>
          </cell>
          <cell r="CC647">
            <v>-6</v>
          </cell>
          <cell r="CD647">
            <v>221</v>
          </cell>
          <cell r="CE647">
            <v>5.0599999999999996</v>
          </cell>
          <cell r="CF647">
            <v>0</v>
          </cell>
          <cell r="CG647">
            <v>488</v>
          </cell>
          <cell r="CI647">
            <v>0</v>
          </cell>
          <cell r="CJ647">
            <v>33.159999999999997</v>
          </cell>
          <cell r="CK647">
            <v>0</v>
          </cell>
          <cell r="CL647">
            <v>-97.9</v>
          </cell>
          <cell r="CM647">
            <v>0</v>
          </cell>
          <cell r="CN647">
            <v>52.2</v>
          </cell>
          <cell r="CO647">
            <v>86.6</v>
          </cell>
          <cell r="CP647">
            <v>5.4</v>
          </cell>
          <cell r="CQ647">
            <v>0</v>
          </cell>
          <cell r="CR647">
            <v>0</v>
          </cell>
          <cell r="CS647">
            <v>0</v>
          </cell>
          <cell r="CT647">
            <v>0</v>
          </cell>
          <cell r="CU647">
            <v>0</v>
          </cell>
          <cell r="CV647">
            <v>389</v>
          </cell>
          <cell r="CW647">
            <v>0</v>
          </cell>
          <cell r="CX647">
            <v>0</v>
          </cell>
          <cell r="CY647">
            <v>0</v>
          </cell>
          <cell r="CZ647">
            <v>391.95699999999999</v>
          </cell>
          <cell r="DA647">
            <v>120</v>
          </cell>
          <cell r="DB647">
            <v>0</v>
          </cell>
          <cell r="DC647">
            <v>0</v>
          </cell>
          <cell r="DD647">
            <v>0</v>
          </cell>
          <cell r="DE647">
            <v>0</v>
          </cell>
          <cell r="DF647">
            <v>0</v>
          </cell>
          <cell r="DG647">
            <v>0</v>
          </cell>
          <cell r="DH647">
            <v>72.855999999999995</v>
          </cell>
          <cell r="DI647">
            <v>0</v>
          </cell>
          <cell r="DJ647">
            <v>0</v>
          </cell>
          <cell r="DK647">
            <v>8.1</v>
          </cell>
          <cell r="DL647">
            <v>-47.851999999999997</v>
          </cell>
          <cell r="DM647">
            <v>0</v>
          </cell>
          <cell r="DN647">
            <v>0</v>
          </cell>
          <cell r="DO647">
            <v>0</v>
          </cell>
          <cell r="DP647">
            <v>0</v>
          </cell>
          <cell r="DQ647">
            <v>0</v>
          </cell>
          <cell r="DR647">
            <v>0</v>
          </cell>
          <cell r="DS647">
            <v>0</v>
          </cell>
          <cell r="DT647">
            <v>0</v>
          </cell>
          <cell r="DU647">
            <v>0</v>
          </cell>
          <cell r="DV647">
            <v>0</v>
          </cell>
          <cell r="DW647">
            <v>14</v>
          </cell>
          <cell r="DX647">
            <v>14.7168555046634</v>
          </cell>
          <cell r="DY647">
            <v>0.48</v>
          </cell>
          <cell r="DZ647">
            <v>0</v>
          </cell>
          <cell r="EA647">
            <v>125</v>
          </cell>
          <cell r="EB647">
            <v>245.5</v>
          </cell>
          <cell r="EC647">
            <v>0</v>
          </cell>
          <cell r="ED647">
            <v>4.8602222286938304</v>
          </cell>
          <cell r="EE647">
            <v>0</v>
          </cell>
          <cell r="EF647">
            <v>0</v>
          </cell>
          <cell r="EG647">
            <v>0.87</v>
          </cell>
          <cell r="EH647">
            <v>56.545182857142898</v>
          </cell>
          <cell r="EI647">
            <v>36.1</v>
          </cell>
          <cell r="EJ647">
            <v>0</v>
          </cell>
        </row>
        <row r="648">
          <cell r="B648">
            <v>0</v>
          </cell>
          <cell r="C648">
            <v>0</v>
          </cell>
          <cell r="D648">
            <v>0</v>
          </cell>
          <cell r="E648">
            <v>0</v>
          </cell>
          <cell r="F648">
            <v>0</v>
          </cell>
          <cell r="G648">
            <v>0</v>
          </cell>
          <cell r="H648">
            <v>61.48</v>
          </cell>
          <cell r="I648">
            <v>127</v>
          </cell>
          <cell r="J648">
            <v>0</v>
          </cell>
          <cell r="K648">
            <v>10.35</v>
          </cell>
          <cell r="L648">
            <v>0</v>
          </cell>
          <cell r="M648">
            <v>0</v>
          </cell>
          <cell r="N648">
            <v>0</v>
          </cell>
          <cell r="O648">
            <v>0</v>
          </cell>
          <cell r="P648">
            <v>0</v>
          </cell>
          <cell r="Q648">
            <v>0</v>
          </cell>
          <cell r="R648">
            <v>0</v>
          </cell>
          <cell r="S648">
            <v>0</v>
          </cell>
          <cell r="T648">
            <v>0</v>
          </cell>
          <cell r="U648">
            <v>0</v>
          </cell>
          <cell r="V648">
            <v>0</v>
          </cell>
          <cell r="W648">
            <v>0</v>
          </cell>
          <cell r="X648">
            <v>0</v>
          </cell>
          <cell r="Y648">
            <v>0</v>
          </cell>
          <cell r="Z648">
            <v>0</v>
          </cell>
          <cell r="AA648">
            <v>10.9</v>
          </cell>
          <cell r="AB648">
            <v>0</v>
          </cell>
          <cell r="AC648">
            <v>0</v>
          </cell>
          <cell r="AD648">
            <v>366.3</v>
          </cell>
          <cell r="AE648">
            <v>0</v>
          </cell>
          <cell r="AF648">
            <v>7.8</v>
          </cell>
          <cell r="AN648">
            <v>0</v>
          </cell>
          <cell r="AO648">
            <v>0</v>
          </cell>
          <cell r="AS648">
            <v>0</v>
          </cell>
          <cell r="AV648">
            <v>0</v>
          </cell>
          <cell r="AW648">
            <v>0</v>
          </cell>
          <cell r="AX648">
            <v>0</v>
          </cell>
          <cell r="AY648">
            <v>2589</v>
          </cell>
          <cell r="AZ648">
            <v>113.27</v>
          </cell>
          <cell r="BA648">
            <v>0</v>
          </cell>
          <cell r="BB648">
            <v>0</v>
          </cell>
          <cell r="BC648">
            <v>0</v>
          </cell>
          <cell r="BD648">
            <v>0</v>
          </cell>
          <cell r="BE648">
            <v>20.7</v>
          </cell>
          <cell r="BF648">
            <v>61.52</v>
          </cell>
          <cell r="BG648">
            <v>0</v>
          </cell>
          <cell r="BH648">
            <v>0</v>
          </cell>
          <cell r="BI648">
            <v>188.61</v>
          </cell>
          <cell r="BK648">
            <v>55.5</v>
          </cell>
          <cell r="BL648">
            <v>0</v>
          </cell>
          <cell r="BM648">
            <v>0</v>
          </cell>
          <cell r="BN648">
            <v>0</v>
          </cell>
          <cell r="BO648">
            <v>0</v>
          </cell>
          <cell r="BP648">
            <v>0</v>
          </cell>
          <cell r="BQ648">
            <v>0</v>
          </cell>
          <cell r="BR648">
            <v>0</v>
          </cell>
          <cell r="BS648">
            <v>0</v>
          </cell>
          <cell r="BT648">
            <v>0</v>
          </cell>
          <cell r="BU648">
            <v>0</v>
          </cell>
          <cell r="BV648">
            <v>0.89400000000000002</v>
          </cell>
          <cell r="BW648">
            <v>0</v>
          </cell>
          <cell r="BX648">
            <v>0</v>
          </cell>
          <cell r="BY648">
            <v>0</v>
          </cell>
          <cell r="BZ648">
            <v>0.12180000000000001</v>
          </cell>
          <cell r="CA648">
            <v>5.7</v>
          </cell>
          <cell r="CB648">
            <v>0</v>
          </cell>
          <cell r="CC648">
            <v>0</v>
          </cell>
          <cell r="CD648">
            <v>0</v>
          </cell>
          <cell r="CE648">
            <v>0</v>
          </cell>
          <cell r="CF648">
            <v>0</v>
          </cell>
          <cell r="CG648">
            <v>5</v>
          </cell>
          <cell r="CI648">
            <v>7.81</v>
          </cell>
          <cell r="CJ648">
            <v>0</v>
          </cell>
          <cell r="CK648">
            <v>0</v>
          </cell>
          <cell r="CL648">
            <v>70.900000000000006</v>
          </cell>
          <cell r="CM648">
            <v>0</v>
          </cell>
          <cell r="CN648">
            <v>0</v>
          </cell>
          <cell r="CO648">
            <v>49.1</v>
          </cell>
          <cell r="CP648">
            <v>0</v>
          </cell>
          <cell r="CQ648">
            <v>0</v>
          </cell>
          <cell r="CR648">
            <v>0</v>
          </cell>
          <cell r="CS648">
            <v>0</v>
          </cell>
          <cell r="CT648">
            <v>0</v>
          </cell>
          <cell r="CU648">
            <v>0</v>
          </cell>
          <cell r="CV648">
            <v>0</v>
          </cell>
          <cell r="CW648">
            <v>0</v>
          </cell>
          <cell r="CX648">
            <v>0</v>
          </cell>
          <cell r="CY648">
            <v>0</v>
          </cell>
          <cell r="CZ648">
            <v>0</v>
          </cell>
          <cell r="DA648">
            <v>0</v>
          </cell>
          <cell r="DB648">
            <v>0</v>
          </cell>
          <cell r="DC648">
            <v>0</v>
          </cell>
          <cell r="DD648">
            <v>0</v>
          </cell>
          <cell r="DE648">
            <v>0</v>
          </cell>
          <cell r="DF648">
            <v>0</v>
          </cell>
          <cell r="DG648">
            <v>0</v>
          </cell>
          <cell r="DH648">
            <v>0</v>
          </cell>
          <cell r="DI648">
            <v>0</v>
          </cell>
          <cell r="DJ648">
            <v>0</v>
          </cell>
          <cell r="DK648">
            <v>0</v>
          </cell>
          <cell r="DL648">
            <v>0</v>
          </cell>
          <cell r="DM648">
            <v>0</v>
          </cell>
          <cell r="DN648">
            <v>0</v>
          </cell>
          <cell r="DO648">
            <v>0</v>
          </cell>
          <cell r="DP648">
            <v>0</v>
          </cell>
          <cell r="DQ648">
            <v>0</v>
          </cell>
          <cell r="DR648">
            <v>0</v>
          </cell>
          <cell r="DS648">
            <v>78</v>
          </cell>
          <cell r="DT648">
            <v>0</v>
          </cell>
          <cell r="DU648">
            <v>0</v>
          </cell>
          <cell r="DV648">
            <v>0</v>
          </cell>
          <cell r="DW648">
            <v>0</v>
          </cell>
          <cell r="DX648">
            <v>7.6260923872000105E-2</v>
          </cell>
          <cell r="DY648">
            <v>0</v>
          </cell>
          <cell r="DZ648">
            <v>0</v>
          </cell>
          <cell r="EA648">
            <v>0</v>
          </cell>
          <cell r="EB648">
            <v>20</v>
          </cell>
          <cell r="EC648">
            <v>0</v>
          </cell>
          <cell r="ED648">
            <v>0</v>
          </cell>
          <cell r="EE648">
            <v>0</v>
          </cell>
          <cell r="EF648">
            <v>0</v>
          </cell>
          <cell r="EG648">
            <v>0</v>
          </cell>
          <cell r="EH648">
            <v>0</v>
          </cell>
          <cell r="EI648">
            <v>0</v>
          </cell>
          <cell r="EJ648">
            <v>0</v>
          </cell>
        </row>
        <row r="649">
          <cell r="B649">
            <v>0</v>
          </cell>
          <cell r="C649">
            <v>0</v>
          </cell>
          <cell r="D649">
            <v>0</v>
          </cell>
          <cell r="E649">
            <v>0</v>
          </cell>
          <cell r="F649">
            <v>0</v>
          </cell>
          <cell r="G649">
            <v>0</v>
          </cell>
          <cell r="H649">
            <v>0</v>
          </cell>
          <cell r="I649">
            <v>0</v>
          </cell>
          <cell r="J649">
            <v>0</v>
          </cell>
          <cell r="K649">
            <v>0</v>
          </cell>
          <cell r="L649">
            <v>0</v>
          </cell>
          <cell r="M649">
            <v>0</v>
          </cell>
          <cell r="N649">
            <v>0</v>
          </cell>
          <cell r="O649">
            <v>0</v>
          </cell>
          <cell r="P649">
            <v>0</v>
          </cell>
          <cell r="Q649">
            <v>0</v>
          </cell>
          <cell r="R649">
            <v>0</v>
          </cell>
          <cell r="S649">
            <v>0</v>
          </cell>
          <cell r="T649">
            <v>0</v>
          </cell>
          <cell r="U649">
            <v>0</v>
          </cell>
          <cell r="V649">
            <v>0</v>
          </cell>
          <cell r="W649">
            <v>0</v>
          </cell>
          <cell r="X649">
            <v>0</v>
          </cell>
          <cell r="Y649">
            <v>0</v>
          </cell>
          <cell r="Z649">
            <v>0</v>
          </cell>
          <cell r="AA649">
            <v>0</v>
          </cell>
          <cell r="AB649">
            <v>0</v>
          </cell>
          <cell r="AC649">
            <v>0</v>
          </cell>
          <cell r="AD649">
            <v>0</v>
          </cell>
          <cell r="AE649">
            <v>0</v>
          </cell>
          <cell r="AF649">
            <v>0</v>
          </cell>
          <cell r="AN649">
            <v>0</v>
          </cell>
          <cell r="AO649">
            <v>0</v>
          </cell>
          <cell r="AW649">
            <v>0</v>
          </cell>
          <cell r="AX649">
            <v>0</v>
          </cell>
          <cell r="AY649">
            <v>0</v>
          </cell>
          <cell r="AZ649">
            <v>0</v>
          </cell>
          <cell r="BA649">
            <v>0</v>
          </cell>
          <cell r="BB649">
            <v>0</v>
          </cell>
          <cell r="BC649">
            <v>0</v>
          </cell>
          <cell r="BD649">
            <v>0</v>
          </cell>
          <cell r="BE649">
            <v>0</v>
          </cell>
          <cell r="BF649">
            <v>0</v>
          </cell>
          <cell r="BG649">
            <v>0</v>
          </cell>
          <cell r="BH649">
            <v>0</v>
          </cell>
          <cell r="BI649">
            <v>0</v>
          </cell>
          <cell r="BK649">
            <v>0</v>
          </cell>
          <cell r="BL649">
            <v>0</v>
          </cell>
          <cell r="BM649">
            <v>0</v>
          </cell>
          <cell r="BN649">
            <v>0</v>
          </cell>
          <cell r="BO649">
            <v>0</v>
          </cell>
          <cell r="BP649">
            <v>0</v>
          </cell>
          <cell r="BQ649">
            <v>0</v>
          </cell>
          <cell r="BR649">
            <v>0</v>
          </cell>
          <cell r="BS649">
            <v>0</v>
          </cell>
          <cell r="BT649">
            <v>0</v>
          </cell>
          <cell r="BU649">
            <v>0</v>
          </cell>
          <cell r="BV649">
            <v>0</v>
          </cell>
          <cell r="BW649">
            <v>0</v>
          </cell>
          <cell r="BX649">
            <v>0</v>
          </cell>
          <cell r="BY649">
            <v>0</v>
          </cell>
          <cell r="BZ649">
            <v>0</v>
          </cell>
          <cell r="CA649">
            <v>0</v>
          </cell>
          <cell r="CB649">
            <v>0</v>
          </cell>
          <cell r="CC649">
            <v>0</v>
          </cell>
          <cell r="CD649">
            <v>0</v>
          </cell>
          <cell r="CE649">
            <v>0</v>
          </cell>
          <cell r="CF649">
            <v>0</v>
          </cell>
          <cell r="CG649">
            <v>0</v>
          </cell>
          <cell r="CH649">
            <v>0</v>
          </cell>
          <cell r="CI649">
            <v>0</v>
          </cell>
          <cell r="CJ649">
            <v>0</v>
          </cell>
          <cell r="CK649">
            <v>0</v>
          </cell>
          <cell r="CL649">
            <v>0</v>
          </cell>
          <cell r="CM649">
            <v>0</v>
          </cell>
          <cell r="CN649">
            <v>0</v>
          </cell>
          <cell r="CO649">
            <v>0</v>
          </cell>
          <cell r="CP649">
            <v>0</v>
          </cell>
          <cell r="CQ649">
            <v>0</v>
          </cell>
          <cell r="CR649">
            <v>0</v>
          </cell>
          <cell r="CS649">
            <v>0</v>
          </cell>
          <cell r="CT649">
            <v>0</v>
          </cell>
          <cell r="CU649">
            <v>0</v>
          </cell>
          <cell r="CV649">
            <v>0</v>
          </cell>
          <cell r="CW649">
            <v>0</v>
          </cell>
          <cell r="CX649">
            <v>0</v>
          </cell>
          <cell r="CY649">
            <v>0</v>
          </cell>
          <cell r="CZ649">
            <v>0</v>
          </cell>
          <cell r="DA649">
            <v>0</v>
          </cell>
          <cell r="DB649">
            <v>0</v>
          </cell>
          <cell r="DC649">
            <v>0</v>
          </cell>
          <cell r="DD649">
            <v>0</v>
          </cell>
          <cell r="DE649">
            <v>0</v>
          </cell>
          <cell r="DF649">
            <v>0</v>
          </cell>
          <cell r="DG649">
            <v>0</v>
          </cell>
          <cell r="DH649">
            <v>0</v>
          </cell>
          <cell r="DI649">
            <v>0</v>
          </cell>
          <cell r="DJ649">
            <v>0</v>
          </cell>
          <cell r="DK649">
            <v>0</v>
          </cell>
          <cell r="DL649">
            <v>0</v>
          </cell>
          <cell r="DM649">
            <v>0</v>
          </cell>
          <cell r="DN649">
            <v>0</v>
          </cell>
          <cell r="DO649">
            <v>0</v>
          </cell>
          <cell r="DP649">
            <v>0</v>
          </cell>
          <cell r="DQ649">
            <v>0</v>
          </cell>
          <cell r="DR649">
            <v>0</v>
          </cell>
          <cell r="DS649">
            <v>0</v>
          </cell>
          <cell r="DT649">
            <v>0</v>
          </cell>
          <cell r="DU649">
            <v>0</v>
          </cell>
          <cell r="DV649">
            <v>0</v>
          </cell>
          <cell r="DW649">
            <v>0</v>
          </cell>
          <cell r="DX649">
            <v>0</v>
          </cell>
          <cell r="DY649">
            <v>0</v>
          </cell>
          <cell r="DZ649">
            <v>0</v>
          </cell>
          <cell r="EA649">
            <v>0</v>
          </cell>
          <cell r="EB649">
            <v>0</v>
          </cell>
          <cell r="EC649">
            <v>0</v>
          </cell>
          <cell r="ED649">
            <v>0</v>
          </cell>
          <cell r="EE649">
            <v>0</v>
          </cell>
          <cell r="EF649">
            <v>0</v>
          </cell>
          <cell r="EG649">
            <v>0</v>
          </cell>
          <cell r="EH649">
            <v>0</v>
          </cell>
          <cell r="EI649">
            <v>0</v>
          </cell>
          <cell r="EJ649">
            <v>0</v>
          </cell>
        </row>
        <row r="650">
          <cell r="B650">
            <v>0</v>
          </cell>
          <cell r="C650">
            <v>3</v>
          </cell>
          <cell r="D650">
            <v>0</v>
          </cell>
          <cell r="E650">
            <v>0</v>
          </cell>
          <cell r="F650">
            <v>0</v>
          </cell>
          <cell r="G650">
            <v>0</v>
          </cell>
          <cell r="H650">
            <v>0</v>
          </cell>
          <cell r="I650">
            <v>72</v>
          </cell>
          <cell r="J650">
            <v>0</v>
          </cell>
          <cell r="K650">
            <v>0</v>
          </cell>
          <cell r="L650">
            <v>61.7</v>
          </cell>
          <cell r="M650">
            <v>0</v>
          </cell>
          <cell r="N650">
            <v>0</v>
          </cell>
          <cell r="O650">
            <v>0</v>
          </cell>
          <cell r="P650">
            <v>0</v>
          </cell>
          <cell r="Q650">
            <v>0</v>
          </cell>
          <cell r="R650">
            <v>0</v>
          </cell>
          <cell r="S650">
            <v>15.3</v>
          </cell>
          <cell r="T650">
            <v>0</v>
          </cell>
          <cell r="U650">
            <v>0</v>
          </cell>
          <cell r="V650">
            <v>0</v>
          </cell>
          <cell r="W650">
            <v>0</v>
          </cell>
          <cell r="Y650">
            <v>0</v>
          </cell>
          <cell r="Z650">
            <v>0</v>
          </cell>
          <cell r="AA650">
            <v>1659</v>
          </cell>
          <cell r="AB650">
            <v>0</v>
          </cell>
          <cell r="AC650">
            <v>0</v>
          </cell>
          <cell r="AD650">
            <v>109.4</v>
          </cell>
          <cell r="AE650">
            <v>10.9</v>
          </cell>
          <cell r="AF650">
            <v>0</v>
          </cell>
          <cell r="AN650">
            <v>0</v>
          </cell>
          <cell r="AO650">
            <v>0</v>
          </cell>
          <cell r="AS650">
            <v>1069.2</v>
          </cell>
          <cell r="AV650">
            <v>0</v>
          </cell>
          <cell r="AW650">
            <v>300</v>
          </cell>
          <cell r="AX650">
            <v>0</v>
          </cell>
          <cell r="AY650">
            <v>137</v>
          </cell>
          <cell r="AZ650">
            <v>0</v>
          </cell>
          <cell r="BA650">
            <v>0</v>
          </cell>
          <cell r="BB650">
            <v>0</v>
          </cell>
          <cell r="BC650">
            <v>0</v>
          </cell>
          <cell r="BD650">
            <v>0</v>
          </cell>
          <cell r="BE650">
            <v>51</v>
          </cell>
          <cell r="BF650">
            <v>9.1999999999999993</v>
          </cell>
          <cell r="BG650">
            <v>0</v>
          </cell>
          <cell r="BH650">
            <v>58.5</v>
          </cell>
          <cell r="BI650">
            <v>0</v>
          </cell>
          <cell r="BK650">
            <v>0</v>
          </cell>
          <cell r="BL650">
            <v>0</v>
          </cell>
          <cell r="BM650">
            <v>0</v>
          </cell>
          <cell r="BN650">
            <v>0</v>
          </cell>
          <cell r="BO650">
            <v>0</v>
          </cell>
          <cell r="BP650">
            <v>0</v>
          </cell>
          <cell r="BQ650">
            <v>0</v>
          </cell>
          <cell r="BR650">
            <v>0</v>
          </cell>
          <cell r="BS650">
            <v>0</v>
          </cell>
          <cell r="BT650">
            <v>3.3</v>
          </cell>
          <cell r="BU650">
            <v>0</v>
          </cell>
          <cell r="BV650">
            <v>0</v>
          </cell>
          <cell r="BW650">
            <v>0</v>
          </cell>
          <cell r="BX650">
            <v>2028.2</v>
          </cell>
          <cell r="BY650">
            <v>0</v>
          </cell>
          <cell r="BZ650">
            <v>0</v>
          </cell>
          <cell r="CA650">
            <v>0</v>
          </cell>
          <cell r="CB650">
            <v>0</v>
          </cell>
          <cell r="CC650">
            <v>0</v>
          </cell>
          <cell r="CD650">
            <v>0</v>
          </cell>
          <cell r="CE650">
            <v>0.5</v>
          </cell>
          <cell r="CF650">
            <v>0</v>
          </cell>
          <cell r="CG650">
            <v>2993</v>
          </cell>
          <cell r="CH650">
            <v>0</v>
          </cell>
          <cell r="CI650">
            <v>0.09</v>
          </cell>
          <cell r="CJ650">
            <v>0</v>
          </cell>
          <cell r="CK650">
            <v>0</v>
          </cell>
          <cell r="CL650">
            <v>0</v>
          </cell>
          <cell r="CM650">
            <v>0</v>
          </cell>
          <cell r="CN650">
            <v>0</v>
          </cell>
          <cell r="CO650">
            <v>0</v>
          </cell>
          <cell r="CP650">
            <v>0</v>
          </cell>
          <cell r="CQ650">
            <v>0</v>
          </cell>
          <cell r="CR650">
            <v>0</v>
          </cell>
          <cell r="CS650">
            <v>0</v>
          </cell>
          <cell r="CT650">
            <v>0</v>
          </cell>
          <cell r="CU650">
            <v>0</v>
          </cell>
          <cell r="CV650">
            <v>0</v>
          </cell>
          <cell r="CW650">
            <v>0</v>
          </cell>
          <cell r="CX650">
            <v>0</v>
          </cell>
          <cell r="CY650">
            <v>0</v>
          </cell>
          <cell r="CZ650">
            <v>0</v>
          </cell>
          <cell r="DA650">
            <v>0</v>
          </cell>
          <cell r="DB650">
            <v>0</v>
          </cell>
          <cell r="DC650">
            <v>0</v>
          </cell>
          <cell r="DD650">
            <v>0</v>
          </cell>
          <cell r="DE650">
            <v>0</v>
          </cell>
          <cell r="DF650">
            <v>0</v>
          </cell>
          <cell r="DG650">
            <v>0</v>
          </cell>
          <cell r="DH650">
            <v>0</v>
          </cell>
          <cell r="DI650">
            <v>0</v>
          </cell>
          <cell r="DJ650">
            <v>0</v>
          </cell>
          <cell r="DK650">
            <v>0</v>
          </cell>
          <cell r="DL650">
            <v>0</v>
          </cell>
          <cell r="DM650">
            <v>0</v>
          </cell>
          <cell r="DN650">
            <v>0</v>
          </cell>
          <cell r="DO650">
            <v>0</v>
          </cell>
          <cell r="DP650">
            <v>0</v>
          </cell>
          <cell r="DQ650">
            <v>0</v>
          </cell>
          <cell r="DR650">
            <v>0</v>
          </cell>
          <cell r="DS650">
            <v>0</v>
          </cell>
          <cell r="DT650">
            <v>0</v>
          </cell>
          <cell r="DU650">
            <v>0</v>
          </cell>
          <cell r="DV650">
            <v>0</v>
          </cell>
          <cell r="DW650">
            <v>0</v>
          </cell>
          <cell r="DX650">
            <v>0</v>
          </cell>
          <cell r="DY650">
            <v>0</v>
          </cell>
          <cell r="DZ650">
            <v>0</v>
          </cell>
          <cell r="EA650">
            <v>0</v>
          </cell>
          <cell r="EB650">
            <v>0</v>
          </cell>
          <cell r="EC650">
            <v>0</v>
          </cell>
          <cell r="ED650">
            <v>0</v>
          </cell>
          <cell r="EE650">
            <v>0</v>
          </cell>
          <cell r="EF650">
            <v>0</v>
          </cell>
          <cell r="EG650">
            <v>0</v>
          </cell>
          <cell r="EH650">
            <v>0</v>
          </cell>
          <cell r="EI650">
            <v>0</v>
          </cell>
          <cell r="EJ650">
            <v>0</v>
          </cell>
        </row>
        <row r="651">
          <cell r="B651">
            <v>0</v>
          </cell>
          <cell r="C651">
            <v>3</v>
          </cell>
          <cell r="D651">
            <v>0</v>
          </cell>
          <cell r="E651">
            <v>0</v>
          </cell>
          <cell r="F651">
            <v>0</v>
          </cell>
          <cell r="G651">
            <v>0</v>
          </cell>
          <cell r="H651">
            <v>61.48</v>
          </cell>
          <cell r="I651">
            <v>340</v>
          </cell>
          <cell r="J651">
            <v>224</v>
          </cell>
          <cell r="K651">
            <v>10.35</v>
          </cell>
          <cell r="L651">
            <v>61.7</v>
          </cell>
          <cell r="M651">
            <v>0</v>
          </cell>
          <cell r="N651">
            <v>9.6999999999999993</v>
          </cell>
          <cell r="O651">
            <v>0</v>
          </cell>
          <cell r="P651">
            <v>0</v>
          </cell>
          <cell r="Q651">
            <v>0</v>
          </cell>
          <cell r="R651">
            <v>0</v>
          </cell>
          <cell r="S651">
            <v>15.3</v>
          </cell>
          <cell r="T651">
            <v>0</v>
          </cell>
          <cell r="U651">
            <v>0</v>
          </cell>
          <cell r="V651">
            <v>0</v>
          </cell>
          <cell r="W651">
            <v>89</v>
          </cell>
          <cell r="X651">
            <v>0</v>
          </cell>
          <cell r="Y651">
            <v>12.956</v>
          </cell>
          <cell r="Z651">
            <v>34.1</v>
          </cell>
          <cell r="AA651">
            <v>1669.9</v>
          </cell>
          <cell r="AB651">
            <v>0</v>
          </cell>
          <cell r="AC651">
            <v>0</v>
          </cell>
          <cell r="AD651">
            <v>475.7</v>
          </cell>
          <cell r="AE651">
            <v>41.87</v>
          </cell>
          <cell r="AF651">
            <v>7.8</v>
          </cell>
          <cell r="AG651">
            <v>0</v>
          </cell>
          <cell r="AH651">
            <v>0</v>
          </cell>
          <cell r="AI651">
            <v>0</v>
          </cell>
          <cell r="AJ651">
            <v>0</v>
          </cell>
          <cell r="AK651">
            <v>0</v>
          </cell>
          <cell r="AL651">
            <v>0</v>
          </cell>
          <cell r="AN651">
            <v>0</v>
          </cell>
          <cell r="AO651">
            <v>0</v>
          </cell>
          <cell r="AP651">
            <v>0</v>
          </cell>
          <cell r="AQ651">
            <v>0</v>
          </cell>
          <cell r="AR651">
            <v>0</v>
          </cell>
          <cell r="AS651">
            <v>1146.2</v>
          </cell>
          <cell r="AT651">
            <v>9.74</v>
          </cell>
          <cell r="AU651">
            <v>0</v>
          </cell>
          <cell r="AV651">
            <v>0</v>
          </cell>
          <cell r="AW651">
            <v>300</v>
          </cell>
          <cell r="AX651">
            <v>0</v>
          </cell>
          <cell r="AY651">
            <v>2726</v>
          </cell>
          <cell r="AZ651">
            <v>113.27</v>
          </cell>
          <cell r="BA651">
            <v>0</v>
          </cell>
          <cell r="BB651">
            <v>0</v>
          </cell>
          <cell r="BC651">
            <v>0</v>
          </cell>
          <cell r="BD651">
            <v>0</v>
          </cell>
          <cell r="BE651">
            <v>71.7</v>
          </cell>
          <cell r="BF651">
            <v>73.33</v>
          </cell>
          <cell r="BG651">
            <v>0</v>
          </cell>
          <cell r="BH651">
            <v>58.5</v>
          </cell>
          <cell r="BI651">
            <v>296.29000000000002</v>
          </cell>
          <cell r="BK651">
            <v>55.5</v>
          </cell>
          <cell r="BL651">
            <v>7.9</v>
          </cell>
          <cell r="BM651">
            <v>0</v>
          </cell>
          <cell r="BN651">
            <v>0</v>
          </cell>
          <cell r="BO651">
            <v>227.74071731475601</v>
          </cell>
          <cell r="BP651">
            <v>112.682496792444</v>
          </cell>
          <cell r="BQ651">
            <v>0</v>
          </cell>
          <cell r="BR651">
            <v>215.55</v>
          </cell>
          <cell r="BS651">
            <v>671.69478698917305</v>
          </cell>
          <cell r="BT651">
            <v>320</v>
          </cell>
          <cell r="BU651">
            <v>152.38</v>
          </cell>
          <cell r="BV651">
            <v>1638.357</v>
          </cell>
          <cell r="BW651">
            <v>116.63</v>
          </cell>
          <cell r="BX651">
            <v>2709.7</v>
          </cell>
          <cell r="BY651">
            <v>0</v>
          </cell>
          <cell r="BZ651">
            <v>0.12180000000000001</v>
          </cell>
          <cell r="CA651">
            <v>13.8</v>
          </cell>
          <cell r="CB651">
            <v>4.9000000000000004</v>
          </cell>
          <cell r="CC651">
            <v>-6</v>
          </cell>
          <cell r="CD651">
            <v>221</v>
          </cell>
          <cell r="CE651">
            <v>5.56</v>
          </cell>
          <cell r="CF651">
            <v>0</v>
          </cell>
          <cell r="CG651">
            <v>3486</v>
          </cell>
          <cell r="CH651">
            <v>0</v>
          </cell>
          <cell r="CI651">
            <v>7.9</v>
          </cell>
          <cell r="CJ651">
            <v>33.159999999999997</v>
          </cell>
          <cell r="CK651">
            <v>0</v>
          </cell>
          <cell r="CL651">
            <v>-27</v>
          </cell>
          <cell r="CM651">
            <v>0</v>
          </cell>
          <cell r="CN651">
            <v>52.2</v>
          </cell>
          <cell r="CO651">
            <v>135.69999999999999</v>
          </cell>
          <cell r="CP651">
            <v>5.4</v>
          </cell>
          <cell r="CQ651">
            <v>0</v>
          </cell>
          <cell r="CR651">
            <v>0</v>
          </cell>
          <cell r="CS651">
            <v>0</v>
          </cell>
          <cell r="CT651">
            <v>0</v>
          </cell>
          <cell r="CU651">
            <v>0</v>
          </cell>
          <cell r="CV651">
            <v>389</v>
          </cell>
          <cell r="CW651">
            <v>0</v>
          </cell>
          <cell r="CX651">
            <v>0</v>
          </cell>
          <cell r="CY651">
            <v>0</v>
          </cell>
          <cell r="CZ651">
            <v>391.95699999999999</v>
          </cell>
          <cell r="DA651">
            <v>120</v>
          </cell>
          <cell r="DB651">
            <v>0</v>
          </cell>
          <cell r="DC651">
            <v>0</v>
          </cell>
          <cell r="DD651">
            <v>0</v>
          </cell>
          <cell r="DE651">
            <v>0</v>
          </cell>
          <cell r="DF651">
            <v>0</v>
          </cell>
          <cell r="DG651">
            <v>0</v>
          </cell>
          <cell r="DH651">
            <v>72.855999999999995</v>
          </cell>
          <cell r="DI651">
            <v>0</v>
          </cell>
          <cell r="DJ651">
            <v>0</v>
          </cell>
          <cell r="DK651">
            <v>8.1</v>
          </cell>
          <cell r="DL651">
            <v>-47.851999999999997</v>
          </cell>
          <cell r="DM651">
            <v>0</v>
          </cell>
          <cell r="DN651">
            <v>0</v>
          </cell>
          <cell r="DO651">
            <v>0</v>
          </cell>
          <cell r="DP651">
            <v>0</v>
          </cell>
          <cell r="DQ651">
            <v>0</v>
          </cell>
          <cell r="DR651">
            <v>0</v>
          </cell>
          <cell r="DS651">
            <v>78</v>
          </cell>
          <cell r="DT651">
            <v>0</v>
          </cell>
          <cell r="DU651">
            <v>0</v>
          </cell>
          <cell r="DV651">
            <v>0</v>
          </cell>
          <cell r="DW651">
            <v>14</v>
          </cell>
          <cell r="DX651">
            <v>14.7931164285354</v>
          </cell>
          <cell r="DY651">
            <v>0.48</v>
          </cell>
          <cell r="DZ651">
            <v>0</v>
          </cell>
          <cell r="EA651">
            <v>125</v>
          </cell>
          <cell r="EB651">
            <v>265.5</v>
          </cell>
          <cell r="EC651">
            <v>0</v>
          </cell>
          <cell r="ED651">
            <v>4.8602222286938304</v>
          </cell>
          <cell r="EE651">
            <v>0</v>
          </cell>
          <cell r="EF651">
            <v>0</v>
          </cell>
          <cell r="EG651">
            <v>0.87</v>
          </cell>
          <cell r="EH651">
            <v>56.545182857142898</v>
          </cell>
          <cell r="EI651">
            <v>36.1</v>
          </cell>
          <cell r="EJ651">
            <v>0</v>
          </cell>
        </row>
        <row r="652">
          <cell r="B652">
            <v>0</v>
          </cell>
          <cell r="C652">
            <v>0</v>
          </cell>
          <cell r="D652">
            <v>0</v>
          </cell>
          <cell r="E652">
            <v>0</v>
          </cell>
          <cell r="F652">
            <v>0</v>
          </cell>
          <cell r="G652">
            <v>0</v>
          </cell>
          <cell r="H652">
            <v>0</v>
          </cell>
          <cell r="I652">
            <v>0</v>
          </cell>
          <cell r="J652">
            <v>213</v>
          </cell>
          <cell r="K652">
            <v>0</v>
          </cell>
          <cell r="L652">
            <v>0</v>
          </cell>
          <cell r="M652">
            <v>239</v>
          </cell>
          <cell r="N652">
            <v>8.9</v>
          </cell>
          <cell r="O652">
            <v>0</v>
          </cell>
          <cell r="P652">
            <v>0</v>
          </cell>
          <cell r="Q652">
            <v>0</v>
          </cell>
          <cell r="R652">
            <v>0</v>
          </cell>
          <cell r="S652">
            <v>0</v>
          </cell>
          <cell r="T652">
            <v>0</v>
          </cell>
          <cell r="U652">
            <v>0</v>
          </cell>
          <cell r="V652">
            <v>0</v>
          </cell>
          <cell r="W652">
            <v>104</v>
          </cell>
          <cell r="X652">
            <v>0</v>
          </cell>
          <cell r="Y652">
            <v>13.641</v>
          </cell>
          <cell r="Z652">
            <v>34.1</v>
          </cell>
          <cell r="AA652">
            <v>0</v>
          </cell>
          <cell r="AB652">
            <v>0</v>
          </cell>
          <cell r="AC652">
            <v>0</v>
          </cell>
          <cell r="AD652">
            <v>0</v>
          </cell>
          <cell r="AE652">
            <v>30.97</v>
          </cell>
          <cell r="AF652">
            <v>0</v>
          </cell>
          <cell r="AN652">
            <v>0</v>
          </cell>
          <cell r="AO652">
            <v>0</v>
          </cell>
          <cell r="AS652">
            <v>77.3</v>
          </cell>
          <cell r="AT652">
            <v>19.91</v>
          </cell>
          <cell r="AV652">
            <v>0</v>
          </cell>
          <cell r="AW652">
            <v>0</v>
          </cell>
          <cell r="AX652">
            <v>0</v>
          </cell>
          <cell r="AY652">
            <v>0</v>
          </cell>
          <cell r="AZ652">
            <v>0</v>
          </cell>
          <cell r="BA652">
            <v>0</v>
          </cell>
          <cell r="BB652">
            <v>0</v>
          </cell>
          <cell r="BC652">
            <v>0</v>
          </cell>
          <cell r="BD652">
            <v>0</v>
          </cell>
          <cell r="BE652">
            <v>0</v>
          </cell>
          <cell r="BF652">
            <v>0</v>
          </cell>
          <cell r="BG652">
            <v>0</v>
          </cell>
          <cell r="BH652">
            <v>0</v>
          </cell>
          <cell r="BI652">
            <v>106.98</v>
          </cell>
          <cell r="BK652">
            <v>0</v>
          </cell>
          <cell r="BL652">
            <v>8.1</v>
          </cell>
          <cell r="BM652">
            <v>0</v>
          </cell>
          <cell r="BN652">
            <v>0</v>
          </cell>
          <cell r="BO652">
            <v>465.07511842807997</v>
          </cell>
          <cell r="BP652">
            <v>115.61224170904801</v>
          </cell>
          <cell r="BQ652">
            <v>0</v>
          </cell>
          <cell r="BR652">
            <v>215.4</v>
          </cell>
          <cell r="BS652">
            <v>691.23753476795696</v>
          </cell>
          <cell r="BT652">
            <v>302.5</v>
          </cell>
          <cell r="BU652">
            <v>160.69999999999999</v>
          </cell>
          <cell r="BV652">
            <v>1761.5260000000001</v>
          </cell>
          <cell r="BW652">
            <v>368.35</v>
          </cell>
          <cell r="BX652">
            <v>111.69</v>
          </cell>
          <cell r="BY652">
            <v>0</v>
          </cell>
          <cell r="BZ652">
            <v>0</v>
          </cell>
          <cell r="CA652">
            <v>12.5</v>
          </cell>
          <cell r="CB652">
            <v>4.9000000000000004</v>
          </cell>
          <cell r="CC652">
            <v>36</v>
          </cell>
          <cell r="CD652">
            <v>237</v>
          </cell>
          <cell r="CE652">
            <v>5.05</v>
          </cell>
          <cell r="CF652">
            <v>0</v>
          </cell>
          <cell r="CG652">
            <v>0</v>
          </cell>
          <cell r="CI652">
            <v>0</v>
          </cell>
          <cell r="CJ652">
            <v>42.18</v>
          </cell>
          <cell r="CK652">
            <v>0</v>
          </cell>
          <cell r="CL652">
            <v>187.5</v>
          </cell>
          <cell r="CM652">
            <v>21.1</v>
          </cell>
          <cell r="CN652">
            <v>51.7</v>
          </cell>
          <cell r="CO652">
            <v>101.6</v>
          </cell>
          <cell r="CP652">
            <v>8.3000000000000007</v>
          </cell>
          <cell r="CQ652">
            <v>0</v>
          </cell>
          <cell r="CR652">
            <v>0</v>
          </cell>
          <cell r="CS652">
            <v>0</v>
          </cell>
          <cell r="CT652">
            <v>0</v>
          </cell>
          <cell r="CU652">
            <v>0</v>
          </cell>
          <cell r="CV652">
            <v>267</v>
          </cell>
          <cell r="CW652">
            <v>0</v>
          </cell>
          <cell r="CX652">
            <v>0</v>
          </cell>
          <cell r="CY652">
            <v>0</v>
          </cell>
          <cell r="CZ652">
            <v>0</v>
          </cell>
          <cell r="DA652">
            <v>120</v>
          </cell>
          <cell r="DB652">
            <v>0</v>
          </cell>
          <cell r="DC652">
            <v>0</v>
          </cell>
          <cell r="DD652">
            <v>0</v>
          </cell>
          <cell r="DE652">
            <v>0</v>
          </cell>
          <cell r="DF652">
            <v>0</v>
          </cell>
          <cell r="DG652">
            <v>0</v>
          </cell>
          <cell r="DH652">
            <v>83.212999999999994</v>
          </cell>
          <cell r="DI652">
            <v>0</v>
          </cell>
          <cell r="DJ652">
            <v>0</v>
          </cell>
          <cell r="DK652">
            <v>11.852</v>
          </cell>
          <cell r="DL652">
            <v>47.664000000000001</v>
          </cell>
          <cell r="DM652">
            <v>0</v>
          </cell>
          <cell r="DN652">
            <v>0</v>
          </cell>
          <cell r="DO652">
            <v>0</v>
          </cell>
          <cell r="DP652">
            <v>0</v>
          </cell>
          <cell r="DQ652">
            <v>0</v>
          </cell>
          <cell r="DR652">
            <v>0</v>
          </cell>
          <cell r="DS652">
            <v>0</v>
          </cell>
          <cell r="DT652">
            <v>0</v>
          </cell>
          <cell r="DU652">
            <v>0</v>
          </cell>
          <cell r="DV652">
            <v>0</v>
          </cell>
          <cell r="DW652">
            <v>14</v>
          </cell>
          <cell r="DX652">
            <v>1.2</v>
          </cell>
          <cell r="DY652">
            <v>0.3</v>
          </cell>
          <cell r="DZ652">
            <v>0</v>
          </cell>
          <cell r="EA652">
            <v>0</v>
          </cell>
          <cell r="EB652">
            <v>276.10000000000002</v>
          </cell>
          <cell r="EC652">
            <v>0</v>
          </cell>
          <cell r="ED652">
            <v>0</v>
          </cell>
          <cell r="EE652">
            <v>0</v>
          </cell>
          <cell r="EF652">
            <v>0</v>
          </cell>
          <cell r="EG652">
            <v>0.96</v>
          </cell>
          <cell r="EH652">
            <v>0</v>
          </cell>
          <cell r="EI652">
            <v>34.700000000000003</v>
          </cell>
          <cell r="EJ652">
            <v>0</v>
          </cell>
        </row>
        <row r="653">
          <cell r="B653">
            <v>0</v>
          </cell>
          <cell r="C653">
            <v>0</v>
          </cell>
          <cell r="D653">
            <v>0</v>
          </cell>
          <cell r="E653">
            <v>0</v>
          </cell>
          <cell r="F653">
            <v>0</v>
          </cell>
          <cell r="G653">
            <v>0</v>
          </cell>
          <cell r="H653">
            <v>59.4</v>
          </cell>
          <cell r="I653">
            <v>0</v>
          </cell>
          <cell r="J653">
            <v>0</v>
          </cell>
          <cell r="K653">
            <v>8.4700000000000006</v>
          </cell>
          <cell r="L653">
            <v>0</v>
          </cell>
          <cell r="M653">
            <v>0</v>
          </cell>
          <cell r="N653">
            <v>0</v>
          </cell>
          <cell r="O653">
            <v>0</v>
          </cell>
          <cell r="P653">
            <v>0</v>
          </cell>
          <cell r="Q653">
            <v>0</v>
          </cell>
          <cell r="R653">
            <v>0</v>
          </cell>
          <cell r="S653">
            <v>0</v>
          </cell>
          <cell r="T653">
            <v>0</v>
          </cell>
          <cell r="U653">
            <v>0</v>
          </cell>
          <cell r="V653">
            <v>0</v>
          </cell>
          <cell r="W653">
            <v>0</v>
          </cell>
          <cell r="X653">
            <v>0</v>
          </cell>
          <cell r="Y653">
            <v>0</v>
          </cell>
          <cell r="Z653">
            <v>0</v>
          </cell>
          <cell r="AA653">
            <v>7.9</v>
          </cell>
          <cell r="AB653">
            <v>0</v>
          </cell>
          <cell r="AC653">
            <v>0</v>
          </cell>
          <cell r="AD653">
            <v>314.2</v>
          </cell>
          <cell r="AE653">
            <v>0</v>
          </cell>
          <cell r="AF653">
            <v>8.1</v>
          </cell>
          <cell r="AN653">
            <v>0</v>
          </cell>
          <cell r="AO653">
            <v>0</v>
          </cell>
          <cell r="AS653">
            <v>0</v>
          </cell>
          <cell r="AV653">
            <v>0</v>
          </cell>
          <cell r="AW653">
            <v>0</v>
          </cell>
          <cell r="AX653">
            <v>0</v>
          </cell>
          <cell r="AY653">
            <v>2589</v>
          </cell>
          <cell r="AZ653">
            <v>490.26</v>
          </cell>
          <cell r="BA653">
            <v>0</v>
          </cell>
          <cell r="BB653">
            <v>0</v>
          </cell>
          <cell r="BC653">
            <v>0</v>
          </cell>
          <cell r="BD653">
            <v>0</v>
          </cell>
          <cell r="BE653">
            <v>24.4</v>
          </cell>
          <cell r="BF653">
            <v>0</v>
          </cell>
          <cell r="BG653">
            <v>0</v>
          </cell>
          <cell r="BH653">
            <v>0</v>
          </cell>
          <cell r="BI653">
            <v>185.22</v>
          </cell>
          <cell r="BK653">
            <v>0</v>
          </cell>
          <cell r="BL653">
            <v>0</v>
          </cell>
          <cell r="BM653">
            <v>0</v>
          </cell>
          <cell r="BN653">
            <v>0</v>
          </cell>
          <cell r="BO653">
            <v>0</v>
          </cell>
          <cell r="BP653">
            <v>0</v>
          </cell>
          <cell r="BQ653">
            <v>0</v>
          </cell>
          <cell r="BR653">
            <v>0</v>
          </cell>
          <cell r="BS653">
            <v>0</v>
          </cell>
          <cell r="BT653">
            <v>0</v>
          </cell>
          <cell r="BU653">
            <v>0</v>
          </cell>
          <cell r="BV653">
            <v>0.91600000000000004</v>
          </cell>
          <cell r="BW653">
            <v>0</v>
          </cell>
          <cell r="BX653">
            <v>0</v>
          </cell>
          <cell r="BY653">
            <v>0</v>
          </cell>
          <cell r="BZ653">
            <v>0.12180000000000001</v>
          </cell>
          <cell r="CA653">
            <v>0</v>
          </cell>
          <cell r="CB653">
            <v>0</v>
          </cell>
          <cell r="CC653">
            <v>0</v>
          </cell>
          <cell r="CD653">
            <v>0</v>
          </cell>
          <cell r="CE653">
            <v>0</v>
          </cell>
          <cell r="CF653">
            <v>0</v>
          </cell>
          <cell r="CG653">
            <v>0</v>
          </cell>
          <cell r="CI653">
            <v>7.81</v>
          </cell>
          <cell r="CJ653">
            <v>0</v>
          </cell>
          <cell r="CK653">
            <v>0</v>
          </cell>
          <cell r="CL653">
            <v>88.2</v>
          </cell>
          <cell r="CM653">
            <v>0</v>
          </cell>
          <cell r="CN653">
            <v>0</v>
          </cell>
          <cell r="CO653">
            <v>50.8</v>
          </cell>
          <cell r="CP653">
            <v>0</v>
          </cell>
          <cell r="CQ653">
            <v>0</v>
          </cell>
          <cell r="CR653">
            <v>0</v>
          </cell>
          <cell r="CS653">
            <v>0</v>
          </cell>
          <cell r="CT653">
            <v>0</v>
          </cell>
          <cell r="CU653">
            <v>0</v>
          </cell>
          <cell r="CV653">
            <v>0</v>
          </cell>
          <cell r="CW653">
            <v>0</v>
          </cell>
          <cell r="CX653">
            <v>0</v>
          </cell>
          <cell r="CY653">
            <v>0</v>
          </cell>
          <cell r="CZ653">
            <v>0</v>
          </cell>
          <cell r="DA653">
            <v>0</v>
          </cell>
          <cell r="DB653">
            <v>0</v>
          </cell>
          <cell r="DC653">
            <v>0</v>
          </cell>
          <cell r="DD653">
            <v>0</v>
          </cell>
          <cell r="DE653">
            <v>0</v>
          </cell>
          <cell r="DF653">
            <v>0</v>
          </cell>
          <cell r="DG653">
            <v>0</v>
          </cell>
          <cell r="DH653">
            <v>0</v>
          </cell>
          <cell r="DI653">
            <v>0</v>
          </cell>
          <cell r="DJ653">
            <v>0</v>
          </cell>
          <cell r="DK653">
            <v>0</v>
          </cell>
          <cell r="DL653">
            <v>0</v>
          </cell>
          <cell r="DM653">
            <v>0</v>
          </cell>
          <cell r="DN653">
            <v>0</v>
          </cell>
          <cell r="DO653">
            <v>0</v>
          </cell>
          <cell r="DP653">
            <v>0</v>
          </cell>
          <cell r="DQ653">
            <v>0</v>
          </cell>
          <cell r="DR653">
            <v>0</v>
          </cell>
          <cell r="DS653">
            <v>85</v>
          </cell>
          <cell r="DT653">
            <v>0</v>
          </cell>
          <cell r="DU653">
            <v>0</v>
          </cell>
          <cell r="DV653">
            <v>0</v>
          </cell>
          <cell r="DW653">
            <v>0</v>
          </cell>
          <cell r="DX653">
            <v>0</v>
          </cell>
          <cell r="DY653">
            <v>0</v>
          </cell>
          <cell r="DZ653">
            <v>0</v>
          </cell>
          <cell r="EA653">
            <v>0</v>
          </cell>
          <cell r="EB653">
            <v>83.7</v>
          </cell>
          <cell r="EC653">
            <v>0</v>
          </cell>
          <cell r="ED653">
            <v>0</v>
          </cell>
          <cell r="EE653">
            <v>0</v>
          </cell>
          <cell r="EF653">
            <v>0</v>
          </cell>
          <cell r="EG653">
            <v>0</v>
          </cell>
          <cell r="EH653">
            <v>0</v>
          </cell>
          <cell r="EI653">
            <v>0</v>
          </cell>
          <cell r="EJ653">
            <v>0</v>
          </cell>
        </row>
        <row r="654">
          <cell r="B654">
            <v>0</v>
          </cell>
          <cell r="C654">
            <v>0</v>
          </cell>
          <cell r="D654">
            <v>0</v>
          </cell>
          <cell r="E654">
            <v>0</v>
          </cell>
          <cell r="F654">
            <v>0</v>
          </cell>
          <cell r="G654">
            <v>0</v>
          </cell>
          <cell r="H654">
            <v>0</v>
          </cell>
          <cell r="I654">
            <v>0</v>
          </cell>
          <cell r="J654">
            <v>0</v>
          </cell>
          <cell r="K654">
            <v>0</v>
          </cell>
          <cell r="L654">
            <v>0</v>
          </cell>
          <cell r="M654">
            <v>0</v>
          </cell>
          <cell r="N654">
            <v>0</v>
          </cell>
          <cell r="O654">
            <v>0</v>
          </cell>
          <cell r="P654">
            <v>0</v>
          </cell>
          <cell r="Q654">
            <v>0</v>
          </cell>
          <cell r="R654">
            <v>0</v>
          </cell>
          <cell r="S654">
            <v>0</v>
          </cell>
          <cell r="T654">
            <v>0</v>
          </cell>
          <cell r="U654">
            <v>0</v>
          </cell>
          <cell r="V654">
            <v>0</v>
          </cell>
          <cell r="W654">
            <v>0</v>
          </cell>
          <cell r="X654">
            <v>0</v>
          </cell>
          <cell r="Y654">
            <v>0</v>
          </cell>
          <cell r="Z654">
            <v>0</v>
          </cell>
          <cell r="AA654">
            <v>0</v>
          </cell>
          <cell r="AB654">
            <v>0</v>
          </cell>
          <cell r="AC654">
            <v>0</v>
          </cell>
          <cell r="AD654">
            <v>0</v>
          </cell>
          <cell r="AE654">
            <v>0</v>
          </cell>
          <cell r="AF654">
            <v>0</v>
          </cell>
          <cell r="AN654">
            <v>0</v>
          </cell>
          <cell r="AO654">
            <v>0</v>
          </cell>
          <cell r="AW654">
            <v>0</v>
          </cell>
          <cell r="AX654">
            <v>0</v>
          </cell>
          <cell r="AY654">
            <v>0</v>
          </cell>
          <cell r="AZ654">
            <v>0</v>
          </cell>
          <cell r="BA654">
            <v>0</v>
          </cell>
          <cell r="BB654">
            <v>0</v>
          </cell>
          <cell r="BC654">
            <v>0</v>
          </cell>
          <cell r="BD654">
            <v>0</v>
          </cell>
          <cell r="BE654">
            <v>0</v>
          </cell>
          <cell r="BF654">
            <v>0</v>
          </cell>
          <cell r="BG654">
            <v>0</v>
          </cell>
          <cell r="BH654">
            <v>0</v>
          </cell>
          <cell r="BI654">
            <v>0</v>
          </cell>
          <cell r="BK654">
            <v>0</v>
          </cell>
          <cell r="BL654">
            <v>0</v>
          </cell>
          <cell r="BM654">
            <v>0</v>
          </cell>
          <cell r="BN654">
            <v>0</v>
          </cell>
          <cell r="BO654">
            <v>0</v>
          </cell>
          <cell r="BP654">
            <v>0</v>
          </cell>
          <cell r="BQ654">
            <v>0</v>
          </cell>
          <cell r="BR654">
            <v>0</v>
          </cell>
          <cell r="BS654">
            <v>0</v>
          </cell>
          <cell r="BT654">
            <v>0</v>
          </cell>
          <cell r="BU654">
            <v>0</v>
          </cell>
          <cell r="BV654">
            <v>0</v>
          </cell>
          <cell r="BW654">
            <v>0</v>
          </cell>
          <cell r="BX654">
            <v>0</v>
          </cell>
          <cell r="BY654">
            <v>0</v>
          </cell>
          <cell r="BZ654">
            <v>0</v>
          </cell>
          <cell r="CA654">
            <v>0</v>
          </cell>
          <cell r="CB654">
            <v>0</v>
          </cell>
          <cell r="CC654">
            <v>0</v>
          </cell>
          <cell r="CD654">
            <v>0</v>
          </cell>
          <cell r="CE654">
            <v>0</v>
          </cell>
          <cell r="CF654">
            <v>0</v>
          </cell>
          <cell r="CG654">
            <v>0</v>
          </cell>
          <cell r="CH654">
            <v>0</v>
          </cell>
          <cell r="CI654">
            <v>0</v>
          </cell>
          <cell r="CJ654">
            <v>0</v>
          </cell>
          <cell r="CK654">
            <v>0</v>
          </cell>
          <cell r="CL654">
            <v>0</v>
          </cell>
          <cell r="CM654">
            <v>0</v>
          </cell>
          <cell r="CN654">
            <v>0</v>
          </cell>
          <cell r="CO654">
            <v>0</v>
          </cell>
          <cell r="CP654">
            <v>0</v>
          </cell>
          <cell r="CQ654">
            <v>0</v>
          </cell>
          <cell r="CR654">
            <v>0</v>
          </cell>
          <cell r="CS654">
            <v>0</v>
          </cell>
          <cell r="CT654">
            <v>0</v>
          </cell>
          <cell r="CU654">
            <v>0</v>
          </cell>
          <cell r="CV654">
            <v>0</v>
          </cell>
          <cell r="CW654">
            <v>0</v>
          </cell>
          <cell r="CX654">
            <v>0</v>
          </cell>
          <cell r="CY654">
            <v>0</v>
          </cell>
          <cell r="CZ654">
            <v>0</v>
          </cell>
          <cell r="DA654">
            <v>0</v>
          </cell>
          <cell r="DB654">
            <v>0</v>
          </cell>
          <cell r="DC654">
            <v>0</v>
          </cell>
          <cell r="DD654">
            <v>0</v>
          </cell>
          <cell r="DE654">
            <v>0</v>
          </cell>
          <cell r="DF654">
            <v>0</v>
          </cell>
          <cell r="DG654">
            <v>0</v>
          </cell>
          <cell r="DH654">
            <v>0</v>
          </cell>
          <cell r="DI654">
            <v>0</v>
          </cell>
          <cell r="DJ654">
            <v>0</v>
          </cell>
          <cell r="DK654">
            <v>0</v>
          </cell>
          <cell r="DL654">
            <v>0</v>
          </cell>
          <cell r="DM654">
            <v>0</v>
          </cell>
          <cell r="DN654">
            <v>0</v>
          </cell>
          <cell r="DO654">
            <v>0</v>
          </cell>
          <cell r="DP654">
            <v>0</v>
          </cell>
          <cell r="DQ654">
            <v>0</v>
          </cell>
          <cell r="DR654">
            <v>0</v>
          </cell>
          <cell r="DS654">
            <v>0</v>
          </cell>
          <cell r="DT654">
            <v>0</v>
          </cell>
          <cell r="DU654">
            <v>0</v>
          </cell>
          <cell r="DV654">
            <v>0</v>
          </cell>
          <cell r="DW654">
            <v>0</v>
          </cell>
          <cell r="DX654">
            <v>0</v>
          </cell>
          <cell r="DY654">
            <v>0</v>
          </cell>
          <cell r="DZ654">
            <v>0</v>
          </cell>
          <cell r="EA654">
            <v>0</v>
          </cell>
          <cell r="EB654">
            <v>0</v>
          </cell>
          <cell r="EC654">
            <v>0</v>
          </cell>
          <cell r="ED654">
            <v>0</v>
          </cell>
          <cell r="EE654">
            <v>0</v>
          </cell>
          <cell r="EF654">
            <v>0</v>
          </cell>
          <cell r="EG654">
            <v>0</v>
          </cell>
          <cell r="EH654">
            <v>0</v>
          </cell>
          <cell r="EI654">
            <v>0</v>
          </cell>
          <cell r="EJ654">
            <v>0</v>
          </cell>
        </row>
        <row r="655">
          <cell r="B655">
            <v>0</v>
          </cell>
          <cell r="C655">
            <v>4.8</v>
          </cell>
          <cell r="D655">
            <v>0</v>
          </cell>
          <cell r="E655">
            <v>0</v>
          </cell>
          <cell r="F655">
            <v>0</v>
          </cell>
          <cell r="G655">
            <v>0</v>
          </cell>
          <cell r="H655">
            <v>0</v>
          </cell>
          <cell r="I655">
            <v>0</v>
          </cell>
          <cell r="J655">
            <v>0</v>
          </cell>
          <cell r="K655">
            <v>0</v>
          </cell>
          <cell r="L655">
            <v>61.5</v>
          </cell>
          <cell r="M655">
            <v>0</v>
          </cell>
          <cell r="N655">
            <v>0</v>
          </cell>
          <cell r="O655">
            <v>0</v>
          </cell>
          <cell r="P655">
            <v>0</v>
          </cell>
          <cell r="Q655">
            <v>0</v>
          </cell>
          <cell r="R655">
            <v>0</v>
          </cell>
          <cell r="S655">
            <v>15.3</v>
          </cell>
          <cell r="T655">
            <v>0</v>
          </cell>
          <cell r="U655">
            <v>0</v>
          </cell>
          <cell r="V655">
            <v>0</v>
          </cell>
          <cell r="W655">
            <v>0</v>
          </cell>
          <cell r="Y655">
            <v>0</v>
          </cell>
          <cell r="Z655">
            <v>0</v>
          </cell>
          <cell r="AA655">
            <v>1138.5</v>
          </cell>
          <cell r="AB655">
            <v>0</v>
          </cell>
          <cell r="AC655">
            <v>0</v>
          </cell>
          <cell r="AD655">
            <v>870.22</v>
          </cell>
          <cell r="AE655">
            <v>10.9</v>
          </cell>
          <cell r="AF655">
            <v>0</v>
          </cell>
          <cell r="AN655">
            <v>0</v>
          </cell>
          <cell r="AO655">
            <v>0</v>
          </cell>
          <cell r="AS655">
            <v>1122.3</v>
          </cell>
          <cell r="AV655">
            <v>0</v>
          </cell>
          <cell r="AW655">
            <v>0</v>
          </cell>
          <cell r="AX655">
            <v>0</v>
          </cell>
          <cell r="AY655">
            <v>137</v>
          </cell>
          <cell r="AZ655">
            <v>0</v>
          </cell>
          <cell r="BA655">
            <v>0</v>
          </cell>
          <cell r="BB655">
            <v>0</v>
          </cell>
          <cell r="BC655">
            <v>0</v>
          </cell>
          <cell r="BD655">
            <v>0</v>
          </cell>
          <cell r="BE655">
            <v>61.4</v>
          </cell>
          <cell r="BF655">
            <v>0</v>
          </cell>
          <cell r="BG655">
            <v>0</v>
          </cell>
          <cell r="BH655">
            <v>120.9</v>
          </cell>
          <cell r="BI655">
            <v>0</v>
          </cell>
          <cell r="BK655">
            <v>0</v>
          </cell>
          <cell r="BL655">
            <v>0</v>
          </cell>
          <cell r="BM655">
            <v>0</v>
          </cell>
          <cell r="BN655">
            <v>0</v>
          </cell>
          <cell r="BO655">
            <v>0</v>
          </cell>
          <cell r="BP655">
            <v>0</v>
          </cell>
          <cell r="BQ655">
            <v>0</v>
          </cell>
          <cell r="BR655">
            <v>0</v>
          </cell>
          <cell r="BS655">
            <v>0</v>
          </cell>
          <cell r="BT655">
            <v>3.3</v>
          </cell>
          <cell r="BU655">
            <v>0</v>
          </cell>
          <cell r="BV655">
            <v>0</v>
          </cell>
          <cell r="BW655">
            <v>0</v>
          </cell>
          <cell r="BX655">
            <v>4328.8</v>
          </cell>
          <cell r="BY655">
            <v>0</v>
          </cell>
          <cell r="BZ655">
            <v>0</v>
          </cell>
          <cell r="CA655">
            <v>0</v>
          </cell>
          <cell r="CB655">
            <v>0</v>
          </cell>
          <cell r="CC655">
            <v>0</v>
          </cell>
          <cell r="CD655">
            <v>0</v>
          </cell>
          <cell r="CE655">
            <v>0.5</v>
          </cell>
          <cell r="CF655">
            <v>0</v>
          </cell>
          <cell r="CG655">
            <v>0</v>
          </cell>
          <cell r="CH655">
            <v>0</v>
          </cell>
          <cell r="CI655">
            <v>0.09</v>
          </cell>
          <cell r="CJ655">
            <v>0</v>
          </cell>
          <cell r="CK655">
            <v>0</v>
          </cell>
          <cell r="CL655">
            <v>0</v>
          </cell>
          <cell r="CM655">
            <v>16.3</v>
          </cell>
          <cell r="CN655">
            <v>0</v>
          </cell>
          <cell r="CO655">
            <v>0</v>
          </cell>
          <cell r="CP655">
            <v>0</v>
          </cell>
          <cell r="CQ655">
            <v>0</v>
          </cell>
          <cell r="CR655">
            <v>0</v>
          </cell>
          <cell r="CS655">
            <v>0</v>
          </cell>
          <cell r="CT655">
            <v>0</v>
          </cell>
          <cell r="CU655">
            <v>0</v>
          </cell>
          <cell r="CV655">
            <v>0</v>
          </cell>
          <cell r="CW655">
            <v>0</v>
          </cell>
          <cell r="CX655">
            <v>0</v>
          </cell>
          <cell r="CY655">
            <v>0</v>
          </cell>
          <cell r="CZ655">
            <v>0</v>
          </cell>
          <cell r="DA655">
            <v>0</v>
          </cell>
          <cell r="DB655">
            <v>0</v>
          </cell>
          <cell r="DC655">
            <v>0</v>
          </cell>
          <cell r="DD655">
            <v>0</v>
          </cell>
          <cell r="DE655">
            <v>0</v>
          </cell>
          <cell r="DF655">
            <v>0</v>
          </cell>
          <cell r="DG655">
            <v>0</v>
          </cell>
          <cell r="DH655">
            <v>0</v>
          </cell>
          <cell r="DI655">
            <v>0</v>
          </cell>
          <cell r="DJ655">
            <v>0</v>
          </cell>
          <cell r="DK655">
            <v>0</v>
          </cell>
          <cell r="DL655">
            <v>0</v>
          </cell>
          <cell r="DM655">
            <v>0</v>
          </cell>
          <cell r="DN655">
            <v>0</v>
          </cell>
          <cell r="DO655">
            <v>0</v>
          </cell>
          <cell r="DP655">
            <v>0</v>
          </cell>
          <cell r="DQ655">
            <v>0</v>
          </cell>
          <cell r="DR655">
            <v>0</v>
          </cell>
          <cell r="DS655">
            <v>0</v>
          </cell>
          <cell r="DT655">
            <v>0</v>
          </cell>
          <cell r="DU655">
            <v>0</v>
          </cell>
          <cell r="DV655">
            <v>0</v>
          </cell>
          <cell r="DW655">
            <v>0</v>
          </cell>
          <cell r="DX655">
            <v>0</v>
          </cell>
          <cell r="DY655">
            <v>0</v>
          </cell>
          <cell r="DZ655">
            <v>0</v>
          </cell>
          <cell r="EA655">
            <v>0</v>
          </cell>
          <cell r="EB655">
            <v>0</v>
          </cell>
          <cell r="EC655">
            <v>0</v>
          </cell>
          <cell r="ED655">
            <v>0</v>
          </cell>
          <cell r="EE655">
            <v>0</v>
          </cell>
          <cell r="EF655">
            <v>0</v>
          </cell>
          <cell r="EG655">
            <v>0</v>
          </cell>
          <cell r="EH655">
            <v>0</v>
          </cell>
          <cell r="EI655">
            <v>0</v>
          </cell>
          <cell r="EJ655">
            <v>0</v>
          </cell>
        </row>
        <row r="656">
          <cell r="B656">
            <v>0</v>
          </cell>
          <cell r="C656">
            <v>4.8</v>
          </cell>
          <cell r="D656">
            <v>0</v>
          </cell>
          <cell r="E656">
            <v>0</v>
          </cell>
          <cell r="F656">
            <v>0</v>
          </cell>
          <cell r="G656">
            <v>0</v>
          </cell>
          <cell r="H656">
            <v>59.4</v>
          </cell>
          <cell r="I656">
            <v>0</v>
          </cell>
          <cell r="J656">
            <v>213</v>
          </cell>
          <cell r="K656">
            <v>8.4700000000000006</v>
          </cell>
          <cell r="L656">
            <v>61.5</v>
          </cell>
          <cell r="M656">
            <v>239</v>
          </cell>
          <cell r="N656">
            <v>8.9</v>
          </cell>
          <cell r="O656">
            <v>0</v>
          </cell>
          <cell r="P656">
            <v>0</v>
          </cell>
          <cell r="Q656">
            <v>0</v>
          </cell>
          <cell r="R656">
            <v>0</v>
          </cell>
          <cell r="S656">
            <v>15.3</v>
          </cell>
          <cell r="T656">
            <v>0</v>
          </cell>
          <cell r="U656">
            <v>0</v>
          </cell>
          <cell r="V656">
            <v>0</v>
          </cell>
          <cell r="W656">
            <v>104</v>
          </cell>
          <cell r="X656">
            <v>0</v>
          </cell>
          <cell r="Y656">
            <v>13.641</v>
          </cell>
          <cell r="Z656">
            <v>34.1</v>
          </cell>
          <cell r="AA656">
            <v>1146.4000000000001</v>
          </cell>
          <cell r="AB656">
            <v>0</v>
          </cell>
          <cell r="AC656">
            <v>0</v>
          </cell>
          <cell r="AD656">
            <v>1184.42</v>
          </cell>
          <cell r="AE656">
            <v>41.87</v>
          </cell>
          <cell r="AF656">
            <v>8.1</v>
          </cell>
          <cell r="AG656">
            <v>0</v>
          </cell>
          <cell r="AH656">
            <v>0</v>
          </cell>
          <cell r="AI656">
            <v>0</v>
          </cell>
          <cell r="AJ656">
            <v>0</v>
          </cell>
          <cell r="AK656">
            <v>0</v>
          </cell>
          <cell r="AL656">
            <v>0</v>
          </cell>
          <cell r="AN656">
            <v>0</v>
          </cell>
          <cell r="AO656">
            <v>0</v>
          </cell>
          <cell r="AP656">
            <v>0</v>
          </cell>
          <cell r="AQ656">
            <v>0</v>
          </cell>
          <cell r="AR656">
            <v>0</v>
          </cell>
          <cell r="AS656">
            <v>1199.5999999999999</v>
          </cell>
          <cell r="AT656">
            <v>19.91</v>
          </cell>
          <cell r="AU656">
            <v>0</v>
          </cell>
          <cell r="AV656">
            <v>0</v>
          </cell>
          <cell r="AW656">
            <v>0</v>
          </cell>
          <cell r="AX656">
            <v>0</v>
          </cell>
          <cell r="AY656">
            <v>2726</v>
          </cell>
          <cell r="AZ656">
            <v>490.26</v>
          </cell>
          <cell r="BA656">
            <v>0</v>
          </cell>
          <cell r="BB656">
            <v>0</v>
          </cell>
          <cell r="BC656">
            <v>0</v>
          </cell>
          <cell r="BD656">
            <v>0</v>
          </cell>
          <cell r="BE656">
            <v>85.8</v>
          </cell>
          <cell r="BF656">
            <v>0</v>
          </cell>
          <cell r="BG656">
            <v>0</v>
          </cell>
          <cell r="BH656">
            <v>120.9</v>
          </cell>
          <cell r="BI656">
            <v>292.2</v>
          </cell>
          <cell r="BK656">
            <v>0</v>
          </cell>
          <cell r="BL656">
            <v>8.1</v>
          </cell>
          <cell r="BM656">
            <v>0</v>
          </cell>
          <cell r="BN656">
            <v>0</v>
          </cell>
          <cell r="BO656">
            <v>465.07511842807997</v>
          </cell>
          <cell r="BP656">
            <v>115.61224170904801</v>
          </cell>
          <cell r="BQ656">
            <v>0</v>
          </cell>
          <cell r="BR656">
            <v>215.4</v>
          </cell>
          <cell r="BS656">
            <v>691.23753476795696</v>
          </cell>
          <cell r="BT656">
            <v>305.8</v>
          </cell>
          <cell r="BU656">
            <v>160.69999999999999</v>
          </cell>
          <cell r="BV656">
            <v>1762.442</v>
          </cell>
          <cell r="BW656">
            <v>368.35</v>
          </cell>
          <cell r="BX656">
            <v>4440.49</v>
          </cell>
          <cell r="BY656">
            <v>0</v>
          </cell>
          <cell r="BZ656">
            <v>0.12180000000000001</v>
          </cell>
          <cell r="CA656">
            <v>12.5</v>
          </cell>
          <cell r="CB656">
            <v>4.9000000000000004</v>
          </cell>
          <cell r="CC656">
            <v>36</v>
          </cell>
          <cell r="CD656">
            <v>237</v>
          </cell>
          <cell r="CE656">
            <v>5.55</v>
          </cell>
          <cell r="CF656">
            <v>0</v>
          </cell>
          <cell r="CG656">
            <v>0</v>
          </cell>
          <cell r="CH656">
            <v>0</v>
          </cell>
          <cell r="CI656">
            <v>7.9</v>
          </cell>
          <cell r="CJ656">
            <v>42.18</v>
          </cell>
          <cell r="CK656">
            <v>0</v>
          </cell>
          <cell r="CL656">
            <v>275.7</v>
          </cell>
          <cell r="CM656">
            <v>37.4</v>
          </cell>
          <cell r="CN656">
            <v>51.7</v>
          </cell>
          <cell r="CO656">
            <v>152.4</v>
          </cell>
          <cell r="CP656">
            <v>8.3000000000000007</v>
          </cell>
          <cell r="CQ656">
            <v>0</v>
          </cell>
          <cell r="CR656">
            <v>0</v>
          </cell>
          <cell r="CS656">
            <v>0</v>
          </cell>
          <cell r="CT656">
            <v>0</v>
          </cell>
          <cell r="CU656">
            <v>0</v>
          </cell>
          <cell r="CV656">
            <v>267</v>
          </cell>
          <cell r="CW656">
            <v>0</v>
          </cell>
          <cell r="CX656">
            <v>0</v>
          </cell>
          <cell r="CY656">
            <v>0</v>
          </cell>
          <cell r="CZ656">
            <v>0</v>
          </cell>
          <cell r="DA656">
            <v>120</v>
          </cell>
          <cell r="DB656">
            <v>0</v>
          </cell>
          <cell r="DC656">
            <v>0</v>
          </cell>
          <cell r="DD656">
            <v>0</v>
          </cell>
          <cell r="DE656">
            <v>0</v>
          </cell>
          <cell r="DF656">
            <v>0</v>
          </cell>
          <cell r="DG656">
            <v>0</v>
          </cell>
          <cell r="DH656">
            <v>83.212999999999994</v>
          </cell>
          <cell r="DI656">
            <v>0</v>
          </cell>
          <cell r="DJ656">
            <v>0</v>
          </cell>
          <cell r="DK656">
            <v>11.852</v>
          </cell>
          <cell r="DL656">
            <v>47.664000000000001</v>
          </cell>
          <cell r="DM656">
            <v>0</v>
          </cell>
          <cell r="DN656">
            <v>0</v>
          </cell>
          <cell r="DO656">
            <v>0</v>
          </cell>
          <cell r="DP656">
            <v>0</v>
          </cell>
          <cell r="DQ656">
            <v>0</v>
          </cell>
          <cell r="DR656">
            <v>0</v>
          </cell>
          <cell r="DS656">
            <v>85</v>
          </cell>
          <cell r="DT656">
            <v>0</v>
          </cell>
          <cell r="DU656">
            <v>0</v>
          </cell>
          <cell r="DV656">
            <v>0</v>
          </cell>
          <cell r="DW656">
            <v>14</v>
          </cell>
          <cell r="DX656">
            <v>1.2</v>
          </cell>
          <cell r="DY656">
            <v>0.3</v>
          </cell>
          <cell r="DZ656">
            <v>0</v>
          </cell>
          <cell r="EA656">
            <v>0</v>
          </cell>
          <cell r="EB656">
            <v>359.8</v>
          </cell>
          <cell r="EC656">
            <v>0</v>
          </cell>
          <cell r="ED656">
            <v>0</v>
          </cell>
          <cell r="EE656">
            <v>0</v>
          </cell>
          <cell r="EF656">
            <v>0</v>
          </cell>
          <cell r="EG656">
            <v>0.96</v>
          </cell>
          <cell r="EH656">
            <v>0</v>
          </cell>
          <cell r="EI656">
            <v>34.700000000000003</v>
          </cell>
          <cell r="EJ656">
            <v>0</v>
          </cell>
        </row>
        <row r="657">
          <cell r="B657">
            <v>0</v>
          </cell>
          <cell r="C657">
            <v>0</v>
          </cell>
          <cell r="D657">
            <v>0</v>
          </cell>
          <cell r="E657">
            <v>0</v>
          </cell>
          <cell r="F657">
            <v>0</v>
          </cell>
          <cell r="G657">
            <v>0</v>
          </cell>
          <cell r="H657">
            <v>0</v>
          </cell>
          <cell r="I657">
            <v>0</v>
          </cell>
          <cell r="J657">
            <v>213</v>
          </cell>
          <cell r="K657">
            <v>0</v>
          </cell>
          <cell r="L657">
            <v>0</v>
          </cell>
          <cell r="M657">
            <v>0</v>
          </cell>
          <cell r="N657">
            <v>9.6999999999999993</v>
          </cell>
          <cell r="O657">
            <v>0</v>
          </cell>
          <cell r="P657">
            <v>0</v>
          </cell>
          <cell r="Q657">
            <v>0</v>
          </cell>
          <cell r="R657">
            <v>0</v>
          </cell>
          <cell r="S657">
            <v>0</v>
          </cell>
          <cell r="T657">
            <v>0</v>
          </cell>
          <cell r="U657">
            <v>0</v>
          </cell>
          <cell r="V657">
            <v>0</v>
          </cell>
          <cell r="W657">
            <v>104</v>
          </cell>
          <cell r="X657">
            <v>0</v>
          </cell>
          <cell r="Y657">
            <v>13.641</v>
          </cell>
          <cell r="Z657">
            <v>34.1</v>
          </cell>
          <cell r="AA657">
            <v>0</v>
          </cell>
          <cell r="AB657">
            <v>0</v>
          </cell>
          <cell r="AC657">
            <v>0</v>
          </cell>
          <cell r="AD657">
            <v>0</v>
          </cell>
          <cell r="AE657">
            <v>30.97</v>
          </cell>
          <cell r="AF657">
            <v>0</v>
          </cell>
          <cell r="AN657">
            <v>0</v>
          </cell>
          <cell r="AO657">
            <v>0</v>
          </cell>
          <cell r="AS657">
            <v>80.5</v>
          </cell>
          <cell r="AT657">
            <v>9.74</v>
          </cell>
          <cell r="AV657">
            <v>0</v>
          </cell>
          <cell r="AW657">
            <v>0</v>
          </cell>
          <cell r="AX657">
            <v>0</v>
          </cell>
          <cell r="AY657">
            <v>0</v>
          </cell>
          <cell r="AZ657">
            <v>0</v>
          </cell>
          <cell r="BA657">
            <v>0</v>
          </cell>
          <cell r="BB657">
            <v>0</v>
          </cell>
          <cell r="BC657">
            <v>0</v>
          </cell>
          <cell r="BD657">
            <v>0</v>
          </cell>
          <cell r="BE657">
            <v>0</v>
          </cell>
          <cell r="BF657">
            <v>0</v>
          </cell>
          <cell r="BG657">
            <v>0</v>
          </cell>
          <cell r="BH657">
            <v>0</v>
          </cell>
          <cell r="BI657">
            <v>107.68</v>
          </cell>
          <cell r="BK657">
            <v>0</v>
          </cell>
          <cell r="BL657">
            <v>8.1</v>
          </cell>
          <cell r="BM657">
            <v>0</v>
          </cell>
          <cell r="BN657">
            <v>0</v>
          </cell>
          <cell r="BO657">
            <v>465.07511842807997</v>
          </cell>
          <cell r="BP657">
            <v>115.61224170904801</v>
          </cell>
          <cell r="BQ657">
            <v>0</v>
          </cell>
          <cell r="BR657">
            <v>215.4</v>
          </cell>
          <cell r="BS657">
            <v>691.23753476795696</v>
          </cell>
          <cell r="BT657">
            <v>300.2</v>
          </cell>
          <cell r="BU657">
            <v>155.41999999999999</v>
          </cell>
          <cell r="BV657">
            <v>1761.5260000000001</v>
          </cell>
          <cell r="BW657">
            <v>368.35</v>
          </cell>
          <cell r="BX657">
            <v>111.69</v>
          </cell>
          <cell r="BY657">
            <v>0</v>
          </cell>
          <cell r="BZ657">
            <v>0</v>
          </cell>
          <cell r="CA657">
            <v>8.1</v>
          </cell>
          <cell r="CB657">
            <v>4.9000000000000004</v>
          </cell>
          <cell r="CC657">
            <v>36</v>
          </cell>
          <cell r="CD657">
            <v>237</v>
          </cell>
          <cell r="CE657">
            <v>5.0599999999999996</v>
          </cell>
          <cell r="CF657">
            <v>0</v>
          </cell>
          <cell r="CG657">
            <v>644</v>
          </cell>
          <cell r="CI657">
            <v>0</v>
          </cell>
          <cell r="CJ657">
            <v>42.18</v>
          </cell>
          <cell r="CK657">
            <v>0</v>
          </cell>
          <cell r="CL657">
            <v>187.5</v>
          </cell>
          <cell r="CM657">
            <v>0</v>
          </cell>
          <cell r="CN657">
            <v>51.7</v>
          </cell>
          <cell r="CO657">
            <v>101.6</v>
          </cell>
          <cell r="CP657">
            <v>6.2</v>
          </cell>
          <cell r="CQ657">
            <v>0</v>
          </cell>
          <cell r="CR657">
            <v>0</v>
          </cell>
          <cell r="CS657">
            <v>0</v>
          </cell>
          <cell r="CT657">
            <v>0</v>
          </cell>
          <cell r="CU657">
            <v>0</v>
          </cell>
          <cell r="CV657">
            <v>427</v>
          </cell>
          <cell r="CW657">
            <v>0</v>
          </cell>
          <cell r="CX657">
            <v>0</v>
          </cell>
          <cell r="CY657">
            <v>0</v>
          </cell>
          <cell r="CZ657">
            <v>455.17500000000001</v>
          </cell>
          <cell r="DA657">
            <v>120</v>
          </cell>
          <cell r="DB657">
            <v>0</v>
          </cell>
          <cell r="DC657">
            <v>0</v>
          </cell>
          <cell r="DD657">
            <v>0</v>
          </cell>
          <cell r="DE657">
            <v>0</v>
          </cell>
          <cell r="DF657">
            <v>0</v>
          </cell>
          <cell r="DG657">
            <v>0</v>
          </cell>
          <cell r="DH657">
            <v>86.257999999999996</v>
          </cell>
          <cell r="DI657">
            <v>0</v>
          </cell>
          <cell r="DJ657">
            <v>0</v>
          </cell>
          <cell r="DK657">
            <v>23.1</v>
          </cell>
          <cell r="DL657">
            <v>47.664000000000001</v>
          </cell>
          <cell r="DM657">
            <v>0</v>
          </cell>
          <cell r="DN657">
            <v>0</v>
          </cell>
          <cell r="DO657">
            <v>0</v>
          </cell>
          <cell r="DP657">
            <v>0</v>
          </cell>
          <cell r="DQ657">
            <v>0</v>
          </cell>
          <cell r="DR657">
            <v>0</v>
          </cell>
          <cell r="DS657">
            <v>0</v>
          </cell>
          <cell r="DT657">
            <v>0</v>
          </cell>
          <cell r="DU657">
            <v>0</v>
          </cell>
          <cell r="DV657">
            <v>0</v>
          </cell>
          <cell r="DW657">
            <v>14</v>
          </cell>
          <cell r="DX657">
            <v>1.1442994313994601</v>
          </cell>
          <cell r="DY657">
            <v>0.34</v>
          </cell>
          <cell r="DZ657">
            <v>0</v>
          </cell>
          <cell r="EA657">
            <v>0</v>
          </cell>
          <cell r="EB657">
            <v>266.8</v>
          </cell>
          <cell r="EC657">
            <v>0</v>
          </cell>
          <cell r="ED657">
            <v>0</v>
          </cell>
          <cell r="EE657">
            <v>0</v>
          </cell>
          <cell r="EF657">
            <v>0</v>
          </cell>
          <cell r="EG657">
            <v>0.96</v>
          </cell>
          <cell r="EH657">
            <v>56.545182857142898</v>
          </cell>
          <cell r="EI657">
            <v>34.700000000000003</v>
          </cell>
          <cell r="EJ657">
            <v>0</v>
          </cell>
        </row>
        <row r="658">
          <cell r="B658">
            <v>0</v>
          </cell>
          <cell r="C658">
            <v>0</v>
          </cell>
          <cell r="D658">
            <v>0</v>
          </cell>
          <cell r="E658">
            <v>0</v>
          </cell>
          <cell r="F658">
            <v>0</v>
          </cell>
          <cell r="G658">
            <v>0</v>
          </cell>
          <cell r="H658">
            <v>59.4</v>
          </cell>
          <cell r="I658">
            <v>0</v>
          </cell>
          <cell r="J658">
            <v>0</v>
          </cell>
          <cell r="K658">
            <v>10.029999999999999</v>
          </cell>
          <cell r="L658">
            <v>0</v>
          </cell>
          <cell r="M658">
            <v>0</v>
          </cell>
          <cell r="N658">
            <v>0</v>
          </cell>
          <cell r="O658">
            <v>0</v>
          </cell>
          <cell r="P658">
            <v>0</v>
          </cell>
          <cell r="Q658">
            <v>0</v>
          </cell>
          <cell r="R658">
            <v>0</v>
          </cell>
          <cell r="S658">
            <v>0</v>
          </cell>
          <cell r="T658">
            <v>0</v>
          </cell>
          <cell r="U658">
            <v>0</v>
          </cell>
          <cell r="V658">
            <v>0</v>
          </cell>
          <cell r="W658">
            <v>0</v>
          </cell>
          <cell r="X658">
            <v>0</v>
          </cell>
          <cell r="Y658">
            <v>0</v>
          </cell>
          <cell r="Z658">
            <v>0</v>
          </cell>
          <cell r="AA658">
            <v>12.3</v>
          </cell>
          <cell r="AB658">
            <v>0</v>
          </cell>
          <cell r="AC658">
            <v>0</v>
          </cell>
          <cell r="AD658">
            <v>314.2</v>
          </cell>
          <cell r="AE658">
            <v>0</v>
          </cell>
          <cell r="AF658">
            <v>8.1</v>
          </cell>
          <cell r="AN658">
            <v>0</v>
          </cell>
          <cell r="AO658">
            <v>0</v>
          </cell>
          <cell r="AS658">
            <v>0</v>
          </cell>
          <cell r="AV658">
            <v>0</v>
          </cell>
          <cell r="AW658">
            <v>0</v>
          </cell>
          <cell r="AX658">
            <v>0</v>
          </cell>
          <cell r="AY658">
            <v>2589</v>
          </cell>
          <cell r="AZ658">
            <v>120.36</v>
          </cell>
          <cell r="BA658">
            <v>0</v>
          </cell>
          <cell r="BB658">
            <v>0</v>
          </cell>
          <cell r="BC658">
            <v>0</v>
          </cell>
          <cell r="BD658">
            <v>0</v>
          </cell>
          <cell r="BE658">
            <v>24.4</v>
          </cell>
          <cell r="BF658">
            <v>0</v>
          </cell>
          <cell r="BG658">
            <v>0</v>
          </cell>
          <cell r="BH658">
            <v>0</v>
          </cell>
          <cell r="BI658">
            <v>188.61</v>
          </cell>
          <cell r="BK658">
            <v>0</v>
          </cell>
          <cell r="BL658">
            <v>0</v>
          </cell>
          <cell r="BM658">
            <v>0</v>
          </cell>
          <cell r="BN658">
            <v>0</v>
          </cell>
          <cell r="BO658">
            <v>0</v>
          </cell>
          <cell r="BP658">
            <v>0</v>
          </cell>
          <cell r="BQ658">
            <v>0</v>
          </cell>
          <cell r="BR658">
            <v>0</v>
          </cell>
          <cell r="BS658">
            <v>0</v>
          </cell>
          <cell r="BT658">
            <v>0</v>
          </cell>
          <cell r="BU658">
            <v>0</v>
          </cell>
          <cell r="BV658">
            <v>0.91600000000000004</v>
          </cell>
          <cell r="BW658">
            <v>0</v>
          </cell>
          <cell r="BX658">
            <v>0</v>
          </cell>
          <cell r="BY658">
            <v>0</v>
          </cell>
          <cell r="BZ658">
            <v>0.12180000000000001</v>
          </cell>
          <cell r="CA658">
            <v>5.7</v>
          </cell>
          <cell r="CB658">
            <v>0</v>
          </cell>
          <cell r="CC658">
            <v>0</v>
          </cell>
          <cell r="CD658">
            <v>0</v>
          </cell>
          <cell r="CE658">
            <v>0</v>
          </cell>
          <cell r="CF658">
            <v>0</v>
          </cell>
          <cell r="CG658">
            <v>6</v>
          </cell>
          <cell r="CI658">
            <v>7.81</v>
          </cell>
          <cell r="CJ658">
            <v>0</v>
          </cell>
          <cell r="CK658">
            <v>0</v>
          </cell>
          <cell r="CL658">
            <v>88.2</v>
          </cell>
          <cell r="CM658">
            <v>0</v>
          </cell>
          <cell r="CN658">
            <v>0</v>
          </cell>
          <cell r="CO658">
            <v>50.8</v>
          </cell>
          <cell r="CP658">
            <v>0</v>
          </cell>
          <cell r="CQ658">
            <v>0</v>
          </cell>
          <cell r="CR658">
            <v>0</v>
          </cell>
          <cell r="CS658">
            <v>0</v>
          </cell>
          <cell r="CT658">
            <v>0</v>
          </cell>
          <cell r="CU658">
            <v>0</v>
          </cell>
          <cell r="CV658">
            <v>0</v>
          </cell>
          <cell r="CW658">
            <v>0</v>
          </cell>
          <cell r="CX658">
            <v>0</v>
          </cell>
          <cell r="CY658">
            <v>0</v>
          </cell>
          <cell r="CZ658">
            <v>0</v>
          </cell>
          <cell r="DA658">
            <v>0</v>
          </cell>
          <cell r="DB658">
            <v>0</v>
          </cell>
          <cell r="DC658">
            <v>0</v>
          </cell>
          <cell r="DD658">
            <v>0</v>
          </cell>
          <cell r="DE658">
            <v>0</v>
          </cell>
          <cell r="DF658">
            <v>0</v>
          </cell>
          <cell r="DG658">
            <v>0</v>
          </cell>
          <cell r="DH658">
            <v>0</v>
          </cell>
          <cell r="DI658">
            <v>0</v>
          </cell>
          <cell r="DJ658">
            <v>0</v>
          </cell>
          <cell r="DK658">
            <v>0</v>
          </cell>
          <cell r="DL658">
            <v>0</v>
          </cell>
          <cell r="DM658">
            <v>0</v>
          </cell>
          <cell r="DN658">
            <v>0</v>
          </cell>
          <cell r="DO658">
            <v>0</v>
          </cell>
          <cell r="DP658">
            <v>0</v>
          </cell>
          <cell r="DQ658">
            <v>0</v>
          </cell>
          <cell r="DR658">
            <v>0</v>
          </cell>
          <cell r="DS658">
            <v>85</v>
          </cell>
          <cell r="DT658">
            <v>0</v>
          </cell>
          <cell r="DU658">
            <v>0</v>
          </cell>
          <cell r="DV658">
            <v>0</v>
          </cell>
          <cell r="DW658">
            <v>0</v>
          </cell>
          <cell r="DX658">
            <v>0</v>
          </cell>
          <cell r="DY658">
            <v>0</v>
          </cell>
          <cell r="DZ658">
            <v>0</v>
          </cell>
          <cell r="EA658">
            <v>0</v>
          </cell>
          <cell r="EB658">
            <v>51.2</v>
          </cell>
          <cell r="EC658">
            <v>0</v>
          </cell>
          <cell r="ED658">
            <v>0</v>
          </cell>
          <cell r="EE658">
            <v>0</v>
          </cell>
          <cell r="EF658">
            <v>0</v>
          </cell>
          <cell r="EG658">
            <v>0</v>
          </cell>
          <cell r="EH658">
            <v>0</v>
          </cell>
          <cell r="EI658">
            <v>0</v>
          </cell>
          <cell r="EJ658">
            <v>0</v>
          </cell>
        </row>
        <row r="659">
          <cell r="B659">
            <v>0</v>
          </cell>
          <cell r="C659">
            <v>0</v>
          </cell>
          <cell r="D659">
            <v>0</v>
          </cell>
          <cell r="E659">
            <v>0</v>
          </cell>
          <cell r="F659">
            <v>0</v>
          </cell>
          <cell r="G659">
            <v>0</v>
          </cell>
          <cell r="H659">
            <v>0</v>
          </cell>
          <cell r="I659">
            <v>0</v>
          </cell>
          <cell r="J659">
            <v>0</v>
          </cell>
          <cell r="K659">
            <v>0</v>
          </cell>
          <cell r="L659">
            <v>0</v>
          </cell>
          <cell r="M659">
            <v>0</v>
          </cell>
          <cell r="N659">
            <v>0</v>
          </cell>
          <cell r="O659">
            <v>0</v>
          </cell>
          <cell r="P659">
            <v>0</v>
          </cell>
          <cell r="Q659">
            <v>0</v>
          </cell>
          <cell r="R659">
            <v>0</v>
          </cell>
          <cell r="S659">
            <v>0</v>
          </cell>
          <cell r="T659">
            <v>0</v>
          </cell>
          <cell r="U659">
            <v>0</v>
          </cell>
          <cell r="V659">
            <v>0</v>
          </cell>
          <cell r="W659">
            <v>0</v>
          </cell>
          <cell r="X659">
            <v>0</v>
          </cell>
          <cell r="Y659">
            <v>0</v>
          </cell>
          <cell r="Z659">
            <v>0</v>
          </cell>
          <cell r="AA659">
            <v>0</v>
          </cell>
          <cell r="AB659">
            <v>0</v>
          </cell>
          <cell r="AC659">
            <v>0</v>
          </cell>
          <cell r="AD659">
            <v>0</v>
          </cell>
          <cell r="AE659">
            <v>0</v>
          </cell>
          <cell r="AF659">
            <v>0</v>
          </cell>
          <cell r="AN659">
            <v>0</v>
          </cell>
          <cell r="AO659">
            <v>0</v>
          </cell>
          <cell r="AW659">
            <v>0</v>
          </cell>
          <cell r="AX659">
            <v>0</v>
          </cell>
          <cell r="AY659">
            <v>0</v>
          </cell>
          <cell r="AZ659">
            <v>0</v>
          </cell>
          <cell r="BA659">
            <v>0</v>
          </cell>
          <cell r="BB659">
            <v>0</v>
          </cell>
          <cell r="BC659">
            <v>0</v>
          </cell>
          <cell r="BD659">
            <v>0</v>
          </cell>
          <cell r="BE659">
            <v>0</v>
          </cell>
          <cell r="BF659">
            <v>0</v>
          </cell>
          <cell r="BG659">
            <v>0</v>
          </cell>
          <cell r="BH659">
            <v>0</v>
          </cell>
          <cell r="BI659">
            <v>0</v>
          </cell>
          <cell r="BK659">
            <v>0</v>
          </cell>
          <cell r="BL659">
            <v>0</v>
          </cell>
          <cell r="BM659">
            <v>0</v>
          </cell>
          <cell r="BN659">
            <v>0</v>
          </cell>
          <cell r="BO659">
            <v>0</v>
          </cell>
          <cell r="BP659">
            <v>0</v>
          </cell>
          <cell r="BQ659">
            <v>0</v>
          </cell>
          <cell r="BR659">
            <v>0</v>
          </cell>
          <cell r="BS659">
            <v>0</v>
          </cell>
          <cell r="BT659">
            <v>0</v>
          </cell>
          <cell r="BU659">
            <v>0</v>
          </cell>
          <cell r="BV659">
            <v>0</v>
          </cell>
          <cell r="BW659">
            <v>0</v>
          </cell>
          <cell r="BX659">
            <v>0</v>
          </cell>
          <cell r="BY659">
            <v>0</v>
          </cell>
          <cell r="BZ659">
            <v>0</v>
          </cell>
          <cell r="CA659">
            <v>0</v>
          </cell>
          <cell r="CB659">
            <v>0</v>
          </cell>
          <cell r="CC659">
            <v>0</v>
          </cell>
          <cell r="CD659">
            <v>0</v>
          </cell>
          <cell r="CE659">
            <v>0</v>
          </cell>
          <cell r="CF659">
            <v>0</v>
          </cell>
          <cell r="CG659">
            <v>0</v>
          </cell>
          <cell r="CH659">
            <v>0</v>
          </cell>
          <cell r="CI659">
            <v>0</v>
          </cell>
          <cell r="CJ659">
            <v>0</v>
          </cell>
          <cell r="CK659">
            <v>0</v>
          </cell>
          <cell r="CL659">
            <v>0</v>
          </cell>
          <cell r="CM659">
            <v>0</v>
          </cell>
          <cell r="CN659">
            <v>0</v>
          </cell>
          <cell r="CO659">
            <v>0</v>
          </cell>
          <cell r="CP659">
            <v>0</v>
          </cell>
          <cell r="CQ659">
            <v>0</v>
          </cell>
          <cell r="CR659">
            <v>0</v>
          </cell>
          <cell r="CS659">
            <v>0</v>
          </cell>
          <cell r="CT659">
            <v>0</v>
          </cell>
          <cell r="CU659">
            <v>0</v>
          </cell>
          <cell r="CV659">
            <v>0</v>
          </cell>
          <cell r="CW659">
            <v>0</v>
          </cell>
          <cell r="CX659">
            <v>0</v>
          </cell>
          <cell r="CY659">
            <v>0</v>
          </cell>
          <cell r="CZ659">
            <v>0</v>
          </cell>
          <cell r="DA659">
            <v>0</v>
          </cell>
          <cell r="DB659">
            <v>0</v>
          </cell>
          <cell r="DC659">
            <v>0</v>
          </cell>
          <cell r="DD659">
            <v>0</v>
          </cell>
          <cell r="DE659">
            <v>0</v>
          </cell>
          <cell r="DF659">
            <v>0</v>
          </cell>
          <cell r="DG659">
            <v>0</v>
          </cell>
          <cell r="DH659">
            <v>0</v>
          </cell>
          <cell r="DI659">
            <v>0</v>
          </cell>
          <cell r="DJ659">
            <v>0</v>
          </cell>
          <cell r="DK659">
            <v>0</v>
          </cell>
          <cell r="DL659">
            <v>0</v>
          </cell>
          <cell r="DM659">
            <v>0</v>
          </cell>
          <cell r="DN659">
            <v>0</v>
          </cell>
          <cell r="DO659">
            <v>0</v>
          </cell>
          <cell r="DP659">
            <v>0</v>
          </cell>
          <cell r="DQ659">
            <v>0</v>
          </cell>
          <cell r="DR659">
            <v>0</v>
          </cell>
          <cell r="DS659">
            <v>0</v>
          </cell>
          <cell r="DT659">
            <v>0</v>
          </cell>
          <cell r="DU659">
            <v>0</v>
          </cell>
          <cell r="DV659">
            <v>0</v>
          </cell>
          <cell r="DW659">
            <v>0</v>
          </cell>
          <cell r="DX659">
            <v>0</v>
          </cell>
          <cell r="DY659">
            <v>0</v>
          </cell>
          <cell r="DZ659">
            <v>0</v>
          </cell>
          <cell r="EA659">
            <v>0</v>
          </cell>
          <cell r="EB659">
            <v>0</v>
          </cell>
          <cell r="EC659">
            <v>0</v>
          </cell>
          <cell r="ED659">
            <v>0</v>
          </cell>
          <cell r="EE659">
            <v>0</v>
          </cell>
          <cell r="EF659">
            <v>0</v>
          </cell>
          <cell r="EG659">
            <v>0</v>
          </cell>
          <cell r="EH659">
            <v>0</v>
          </cell>
          <cell r="EI659">
            <v>0</v>
          </cell>
          <cell r="EJ659">
            <v>0</v>
          </cell>
        </row>
        <row r="660">
          <cell r="B660">
            <v>0</v>
          </cell>
          <cell r="C660">
            <v>4.8</v>
          </cell>
          <cell r="D660">
            <v>0</v>
          </cell>
          <cell r="E660">
            <v>0</v>
          </cell>
          <cell r="F660">
            <v>0</v>
          </cell>
          <cell r="G660">
            <v>0</v>
          </cell>
          <cell r="H660">
            <v>0</v>
          </cell>
          <cell r="I660">
            <v>0</v>
          </cell>
          <cell r="J660">
            <v>0</v>
          </cell>
          <cell r="K660">
            <v>0</v>
          </cell>
          <cell r="L660">
            <v>64.8</v>
          </cell>
          <cell r="M660">
            <v>0</v>
          </cell>
          <cell r="N660">
            <v>0</v>
          </cell>
          <cell r="O660">
            <v>0</v>
          </cell>
          <cell r="P660">
            <v>0</v>
          </cell>
          <cell r="Q660">
            <v>0</v>
          </cell>
          <cell r="R660">
            <v>0</v>
          </cell>
          <cell r="S660">
            <v>15.3</v>
          </cell>
          <cell r="T660">
            <v>0</v>
          </cell>
          <cell r="U660">
            <v>0</v>
          </cell>
          <cell r="V660">
            <v>0</v>
          </cell>
          <cell r="W660">
            <v>0</v>
          </cell>
          <cell r="Y660">
            <v>0</v>
          </cell>
          <cell r="Z660">
            <v>0</v>
          </cell>
          <cell r="AA660">
            <v>1758</v>
          </cell>
          <cell r="AB660">
            <v>0</v>
          </cell>
          <cell r="AC660">
            <v>0</v>
          </cell>
          <cell r="AD660">
            <v>870.2</v>
          </cell>
          <cell r="AE660">
            <v>10.9</v>
          </cell>
          <cell r="AF660">
            <v>0</v>
          </cell>
          <cell r="AN660">
            <v>0</v>
          </cell>
          <cell r="AO660">
            <v>0</v>
          </cell>
          <cell r="AS660">
            <v>1101.5999999999999</v>
          </cell>
          <cell r="AV660">
            <v>0</v>
          </cell>
          <cell r="AW660">
            <v>0</v>
          </cell>
          <cell r="AX660">
            <v>0</v>
          </cell>
          <cell r="AY660">
            <v>137</v>
          </cell>
          <cell r="AZ660">
            <v>0</v>
          </cell>
          <cell r="BA660">
            <v>0</v>
          </cell>
          <cell r="BB660">
            <v>0</v>
          </cell>
          <cell r="BC660">
            <v>0</v>
          </cell>
          <cell r="BD660">
            <v>0</v>
          </cell>
          <cell r="BE660">
            <v>61.4</v>
          </cell>
          <cell r="BF660">
            <v>0</v>
          </cell>
          <cell r="BG660">
            <v>0</v>
          </cell>
          <cell r="BH660">
            <v>120.9</v>
          </cell>
          <cell r="BI660">
            <v>0</v>
          </cell>
          <cell r="BK660">
            <v>0</v>
          </cell>
          <cell r="BL660">
            <v>0</v>
          </cell>
          <cell r="BM660">
            <v>0</v>
          </cell>
          <cell r="BN660">
            <v>0</v>
          </cell>
          <cell r="BO660">
            <v>0</v>
          </cell>
          <cell r="BP660">
            <v>0</v>
          </cell>
          <cell r="BQ660">
            <v>0</v>
          </cell>
          <cell r="BR660">
            <v>0</v>
          </cell>
          <cell r="BS660">
            <v>0</v>
          </cell>
          <cell r="BT660">
            <v>3.3</v>
          </cell>
          <cell r="BU660">
            <v>0</v>
          </cell>
          <cell r="BV660">
            <v>0</v>
          </cell>
          <cell r="BW660">
            <v>0</v>
          </cell>
          <cell r="BX660">
            <v>4328.8</v>
          </cell>
          <cell r="BY660">
            <v>0</v>
          </cell>
          <cell r="BZ660">
            <v>0</v>
          </cell>
          <cell r="CA660">
            <v>0</v>
          </cell>
          <cell r="CB660">
            <v>0</v>
          </cell>
          <cell r="CC660">
            <v>0</v>
          </cell>
          <cell r="CD660">
            <v>0</v>
          </cell>
          <cell r="CE660">
            <v>0.5</v>
          </cell>
          <cell r="CF660">
            <v>0</v>
          </cell>
          <cell r="CG660">
            <v>3203</v>
          </cell>
          <cell r="CH660">
            <v>0</v>
          </cell>
          <cell r="CI660">
            <v>0.09</v>
          </cell>
          <cell r="CJ660">
            <v>0</v>
          </cell>
          <cell r="CK660">
            <v>0</v>
          </cell>
          <cell r="CL660">
            <v>0</v>
          </cell>
          <cell r="CM660">
            <v>0</v>
          </cell>
          <cell r="CN660">
            <v>0</v>
          </cell>
          <cell r="CO660">
            <v>0</v>
          </cell>
          <cell r="CP660">
            <v>0</v>
          </cell>
          <cell r="CQ660">
            <v>0</v>
          </cell>
          <cell r="CR660">
            <v>0</v>
          </cell>
          <cell r="CS660">
            <v>0</v>
          </cell>
          <cell r="CT660">
            <v>0</v>
          </cell>
          <cell r="CU660">
            <v>0</v>
          </cell>
          <cell r="CV660">
            <v>0</v>
          </cell>
          <cell r="CW660">
            <v>0</v>
          </cell>
          <cell r="CX660">
            <v>0</v>
          </cell>
          <cell r="CY660">
            <v>0</v>
          </cell>
          <cell r="CZ660">
            <v>0</v>
          </cell>
          <cell r="DA660">
            <v>0</v>
          </cell>
          <cell r="DB660">
            <v>0</v>
          </cell>
          <cell r="DC660">
            <v>0</v>
          </cell>
          <cell r="DD660">
            <v>0</v>
          </cell>
          <cell r="DE660">
            <v>0</v>
          </cell>
          <cell r="DF660">
            <v>0</v>
          </cell>
          <cell r="DG660">
            <v>0</v>
          </cell>
          <cell r="DH660">
            <v>0</v>
          </cell>
          <cell r="DI660">
            <v>0</v>
          </cell>
          <cell r="DJ660">
            <v>0</v>
          </cell>
          <cell r="DK660">
            <v>0</v>
          </cell>
          <cell r="DL660">
            <v>0</v>
          </cell>
          <cell r="DM660">
            <v>0</v>
          </cell>
          <cell r="DN660">
            <v>0</v>
          </cell>
          <cell r="DO660">
            <v>0</v>
          </cell>
          <cell r="DP660">
            <v>0</v>
          </cell>
          <cell r="DQ660">
            <v>0</v>
          </cell>
          <cell r="DR660">
            <v>0</v>
          </cell>
          <cell r="DS660">
            <v>0</v>
          </cell>
          <cell r="DT660">
            <v>0</v>
          </cell>
          <cell r="DU660">
            <v>0</v>
          </cell>
          <cell r="DV660">
            <v>0</v>
          </cell>
          <cell r="DW660">
            <v>0</v>
          </cell>
          <cell r="DX660">
            <v>0</v>
          </cell>
          <cell r="DY660">
            <v>0</v>
          </cell>
          <cell r="DZ660">
            <v>0</v>
          </cell>
          <cell r="EA660">
            <v>0</v>
          </cell>
          <cell r="EB660">
            <v>0</v>
          </cell>
          <cell r="EC660">
            <v>0</v>
          </cell>
          <cell r="ED660">
            <v>0</v>
          </cell>
          <cell r="EE660">
            <v>0</v>
          </cell>
          <cell r="EF660">
            <v>0</v>
          </cell>
          <cell r="EG660">
            <v>0</v>
          </cell>
          <cell r="EH660">
            <v>0</v>
          </cell>
          <cell r="EI660">
            <v>0</v>
          </cell>
          <cell r="EJ660">
            <v>0</v>
          </cell>
        </row>
        <row r="661">
          <cell r="B661">
            <v>0</v>
          </cell>
          <cell r="C661">
            <v>4.8</v>
          </cell>
          <cell r="D661">
            <v>0</v>
          </cell>
          <cell r="E661">
            <v>0</v>
          </cell>
          <cell r="F661">
            <v>0</v>
          </cell>
          <cell r="G661">
            <v>0</v>
          </cell>
          <cell r="H661">
            <v>59.4</v>
          </cell>
          <cell r="I661">
            <v>0</v>
          </cell>
          <cell r="J661">
            <v>213</v>
          </cell>
          <cell r="K661">
            <v>10.029999999999999</v>
          </cell>
          <cell r="L661">
            <v>64.8</v>
          </cell>
          <cell r="M661">
            <v>0</v>
          </cell>
          <cell r="N661">
            <v>9.6999999999999993</v>
          </cell>
          <cell r="O661">
            <v>0</v>
          </cell>
          <cell r="P661">
            <v>0</v>
          </cell>
          <cell r="Q661">
            <v>0</v>
          </cell>
          <cell r="R661">
            <v>0</v>
          </cell>
          <cell r="S661">
            <v>15.3</v>
          </cell>
          <cell r="T661">
            <v>0</v>
          </cell>
          <cell r="U661">
            <v>0</v>
          </cell>
          <cell r="V661">
            <v>0</v>
          </cell>
          <cell r="W661">
            <v>104</v>
          </cell>
          <cell r="X661">
            <v>0</v>
          </cell>
          <cell r="Y661">
            <v>13.641</v>
          </cell>
          <cell r="Z661">
            <v>34.1</v>
          </cell>
          <cell r="AA661">
            <v>1770.3</v>
          </cell>
          <cell r="AB661">
            <v>0</v>
          </cell>
          <cell r="AC661">
            <v>0</v>
          </cell>
          <cell r="AD661">
            <v>1184.4000000000001</v>
          </cell>
          <cell r="AE661">
            <v>41.87</v>
          </cell>
          <cell r="AF661">
            <v>8.1</v>
          </cell>
          <cell r="AG661">
            <v>0</v>
          </cell>
          <cell r="AH661">
            <v>0</v>
          </cell>
          <cell r="AI661">
            <v>0</v>
          </cell>
          <cell r="AJ661">
            <v>0</v>
          </cell>
          <cell r="AK661">
            <v>0</v>
          </cell>
          <cell r="AL661">
            <v>0</v>
          </cell>
          <cell r="AN661">
            <v>0</v>
          </cell>
          <cell r="AO661">
            <v>0</v>
          </cell>
          <cell r="AP661">
            <v>0</v>
          </cell>
          <cell r="AQ661">
            <v>0</v>
          </cell>
          <cell r="AR661">
            <v>0</v>
          </cell>
          <cell r="AS661">
            <v>1182.0999999999999</v>
          </cell>
          <cell r="AT661">
            <v>9.74</v>
          </cell>
          <cell r="AU661">
            <v>0</v>
          </cell>
          <cell r="AV661">
            <v>0</v>
          </cell>
          <cell r="AW661">
            <v>0</v>
          </cell>
          <cell r="AX661">
            <v>0</v>
          </cell>
          <cell r="AY661">
            <v>2726</v>
          </cell>
          <cell r="AZ661">
            <v>120.36</v>
          </cell>
          <cell r="BA661">
            <v>0</v>
          </cell>
          <cell r="BB661">
            <v>0</v>
          </cell>
          <cell r="BC661">
            <v>0</v>
          </cell>
          <cell r="BD661">
            <v>0</v>
          </cell>
          <cell r="BE661">
            <v>85.8</v>
          </cell>
          <cell r="BF661">
            <v>0</v>
          </cell>
          <cell r="BG661">
            <v>0</v>
          </cell>
          <cell r="BH661">
            <v>120.9</v>
          </cell>
          <cell r="BI661">
            <v>296.29000000000002</v>
          </cell>
          <cell r="BK661">
            <v>0</v>
          </cell>
          <cell r="BL661">
            <v>8.1</v>
          </cell>
          <cell r="BM661">
            <v>0</v>
          </cell>
          <cell r="BN661">
            <v>0</v>
          </cell>
          <cell r="BO661">
            <v>465.07511842807997</v>
          </cell>
          <cell r="BP661">
            <v>115.61224170904801</v>
          </cell>
          <cell r="BQ661">
            <v>0</v>
          </cell>
          <cell r="BR661">
            <v>215.4</v>
          </cell>
          <cell r="BS661">
            <v>691.23753476795696</v>
          </cell>
          <cell r="BT661">
            <v>303.5</v>
          </cell>
          <cell r="BU661">
            <v>155.41999999999999</v>
          </cell>
          <cell r="BV661">
            <v>1762.442</v>
          </cell>
          <cell r="BW661">
            <v>368.35</v>
          </cell>
          <cell r="BX661">
            <v>4440.49</v>
          </cell>
          <cell r="BY661">
            <v>0</v>
          </cell>
          <cell r="BZ661">
            <v>0.12180000000000001</v>
          </cell>
          <cell r="CA661">
            <v>13.8</v>
          </cell>
          <cell r="CB661">
            <v>4.9000000000000004</v>
          </cell>
          <cell r="CC661">
            <v>36</v>
          </cell>
          <cell r="CD661">
            <v>237</v>
          </cell>
          <cell r="CE661">
            <v>5.56</v>
          </cell>
          <cell r="CF661">
            <v>0</v>
          </cell>
          <cell r="CG661">
            <v>3853</v>
          </cell>
          <cell r="CH661">
            <v>0</v>
          </cell>
          <cell r="CI661">
            <v>7.9</v>
          </cell>
          <cell r="CJ661">
            <v>42.18</v>
          </cell>
          <cell r="CK661">
            <v>0</v>
          </cell>
          <cell r="CL661">
            <v>275.7</v>
          </cell>
          <cell r="CM661">
            <v>0</v>
          </cell>
          <cell r="CN661">
            <v>51.7</v>
          </cell>
          <cell r="CO661">
            <v>152.4</v>
          </cell>
          <cell r="CP661">
            <v>6.2</v>
          </cell>
          <cell r="CQ661">
            <v>0</v>
          </cell>
          <cell r="CR661">
            <v>0</v>
          </cell>
          <cell r="CS661">
            <v>0</v>
          </cell>
          <cell r="CT661">
            <v>0</v>
          </cell>
          <cell r="CU661">
            <v>0</v>
          </cell>
          <cell r="CV661">
            <v>427</v>
          </cell>
          <cell r="CW661">
            <v>0</v>
          </cell>
          <cell r="CX661">
            <v>0</v>
          </cell>
          <cell r="CY661">
            <v>0</v>
          </cell>
          <cell r="CZ661">
            <v>455.17500000000001</v>
          </cell>
          <cell r="DA661">
            <v>120</v>
          </cell>
          <cell r="DB661">
            <v>0</v>
          </cell>
          <cell r="DC661">
            <v>0</v>
          </cell>
          <cell r="DD661">
            <v>0</v>
          </cell>
          <cell r="DE661">
            <v>0</v>
          </cell>
          <cell r="DF661">
            <v>0</v>
          </cell>
          <cell r="DG661">
            <v>0</v>
          </cell>
          <cell r="DH661">
            <v>86.257999999999996</v>
          </cell>
          <cell r="DI661">
            <v>0</v>
          </cell>
          <cell r="DJ661">
            <v>0</v>
          </cell>
          <cell r="DK661">
            <v>23.1</v>
          </cell>
          <cell r="DL661">
            <v>47.664000000000001</v>
          </cell>
          <cell r="DM661">
            <v>0</v>
          </cell>
          <cell r="DN661">
            <v>0</v>
          </cell>
          <cell r="DO661">
            <v>0</v>
          </cell>
          <cell r="DP661">
            <v>0</v>
          </cell>
          <cell r="DQ661">
            <v>0</v>
          </cell>
          <cell r="DR661">
            <v>0</v>
          </cell>
          <cell r="DS661">
            <v>85</v>
          </cell>
          <cell r="DT661">
            <v>0</v>
          </cell>
          <cell r="DU661">
            <v>0</v>
          </cell>
          <cell r="DV661">
            <v>0</v>
          </cell>
          <cell r="DW661">
            <v>14</v>
          </cell>
          <cell r="DX661">
            <v>1.1442994313994601</v>
          </cell>
          <cell r="DY661">
            <v>0.34</v>
          </cell>
          <cell r="DZ661">
            <v>0</v>
          </cell>
          <cell r="EA661">
            <v>0</v>
          </cell>
          <cell r="EB661">
            <v>318</v>
          </cell>
          <cell r="EC661">
            <v>0</v>
          </cell>
          <cell r="ED661">
            <v>0</v>
          </cell>
          <cell r="EE661">
            <v>0</v>
          </cell>
          <cell r="EF661">
            <v>0</v>
          </cell>
          <cell r="EG661">
            <v>0.96</v>
          </cell>
          <cell r="EH661">
            <v>56.545182857142898</v>
          </cell>
          <cell r="EI661">
            <v>34.700000000000003</v>
          </cell>
          <cell r="EJ661">
            <v>0</v>
          </cell>
        </row>
        <row r="662">
          <cell r="B662">
            <v>0</v>
          </cell>
          <cell r="C662">
            <v>0</v>
          </cell>
          <cell r="D662">
            <v>0</v>
          </cell>
          <cell r="E662">
            <v>0</v>
          </cell>
          <cell r="F662">
            <v>0</v>
          </cell>
          <cell r="G662">
            <v>0</v>
          </cell>
          <cell r="H662">
            <v>0</v>
          </cell>
          <cell r="I662">
            <v>0</v>
          </cell>
          <cell r="J662">
            <v>370</v>
          </cell>
          <cell r="K662">
            <v>0</v>
          </cell>
          <cell r="L662">
            <v>0</v>
          </cell>
          <cell r="M662">
            <v>0</v>
          </cell>
          <cell r="N662">
            <v>0</v>
          </cell>
          <cell r="O662">
            <v>0</v>
          </cell>
          <cell r="P662">
            <v>0</v>
          </cell>
          <cell r="Q662">
            <v>0</v>
          </cell>
          <cell r="R662">
            <v>0</v>
          </cell>
          <cell r="S662">
            <v>0</v>
          </cell>
          <cell r="T662">
            <v>0</v>
          </cell>
          <cell r="U662">
            <v>0</v>
          </cell>
          <cell r="V662">
            <v>0</v>
          </cell>
          <cell r="W662">
            <v>104</v>
          </cell>
          <cell r="X662">
            <v>0</v>
          </cell>
          <cell r="Y662">
            <v>13.641</v>
          </cell>
          <cell r="Z662">
            <v>34.1</v>
          </cell>
          <cell r="AA662">
            <v>0</v>
          </cell>
          <cell r="AB662">
            <v>0</v>
          </cell>
          <cell r="AC662">
            <v>0</v>
          </cell>
          <cell r="AD662">
            <v>0</v>
          </cell>
          <cell r="AE662">
            <v>31</v>
          </cell>
          <cell r="AF662">
            <v>0</v>
          </cell>
          <cell r="AS662">
            <v>79.599999999999994</v>
          </cell>
          <cell r="AW662">
            <v>0</v>
          </cell>
          <cell r="AX662">
            <v>0</v>
          </cell>
          <cell r="AY662">
            <v>0</v>
          </cell>
          <cell r="AZ662">
            <v>0</v>
          </cell>
          <cell r="BA662">
            <v>0</v>
          </cell>
          <cell r="BB662">
            <v>0</v>
          </cell>
          <cell r="BC662">
            <v>0</v>
          </cell>
          <cell r="BD662">
            <v>0</v>
          </cell>
          <cell r="BE662">
            <v>0</v>
          </cell>
          <cell r="BF662">
            <v>0</v>
          </cell>
          <cell r="BG662">
            <v>0</v>
          </cell>
          <cell r="BH662">
            <v>0</v>
          </cell>
          <cell r="BI662">
            <v>106.98</v>
          </cell>
          <cell r="BK662">
            <v>0</v>
          </cell>
          <cell r="BL662">
            <v>8.1999999999999993</v>
          </cell>
          <cell r="BM662">
            <v>0</v>
          </cell>
          <cell r="BN662">
            <v>0</v>
          </cell>
          <cell r="BO662">
            <v>569.71749752337701</v>
          </cell>
          <cell r="BP662">
            <v>118.618159993483</v>
          </cell>
          <cell r="BQ662">
            <v>0</v>
          </cell>
          <cell r="BR662">
            <v>212.61</v>
          </cell>
          <cell r="BS662">
            <v>711.37247344642401</v>
          </cell>
          <cell r="BT662">
            <v>295.3</v>
          </cell>
          <cell r="BU662">
            <v>164</v>
          </cell>
          <cell r="BV662">
            <v>1888.289</v>
          </cell>
          <cell r="BW662">
            <v>699.69</v>
          </cell>
          <cell r="BX662">
            <v>313.37</v>
          </cell>
          <cell r="BY662">
            <v>0</v>
          </cell>
          <cell r="BZ662">
            <v>0</v>
          </cell>
          <cell r="CA662">
            <v>0</v>
          </cell>
          <cell r="CB662">
            <v>0</v>
          </cell>
          <cell r="CC662">
            <v>80</v>
          </cell>
          <cell r="CD662">
            <v>241</v>
          </cell>
          <cell r="CE662">
            <v>5.05</v>
          </cell>
          <cell r="CF662">
            <v>0</v>
          </cell>
          <cell r="CG662">
            <v>0</v>
          </cell>
          <cell r="CI662">
            <v>0</v>
          </cell>
          <cell r="CJ662">
            <v>43.2</v>
          </cell>
          <cell r="CK662">
            <v>0</v>
          </cell>
          <cell r="CL662">
            <v>198.9</v>
          </cell>
          <cell r="CM662">
            <v>14</v>
          </cell>
          <cell r="CN662">
            <v>44.8</v>
          </cell>
          <cell r="CO662">
            <v>0</v>
          </cell>
          <cell r="CP662">
            <v>53</v>
          </cell>
          <cell r="CQ662">
            <v>0</v>
          </cell>
          <cell r="CR662">
            <v>0</v>
          </cell>
          <cell r="CS662">
            <v>0</v>
          </cell>
          <cell r="CT662">
            <v>0</v>
          </cell>
          <cell r="CU662">
            <v>0</v>
          </cell>
          <cell r="CV662">
            <v>236</v>
          </cell>
          <cell r="CW662">
            <v>0</v>
          </cell>
          <cell r="CX662">
            <v>0</v>
          </cell>
          <cell r="CY662">
            <v>0</v>
          </cell>
          <cell r="CZ662">
            <v>0</v>
          </cell>
          <cell r="DA662">
            <v>120</v>
          </cell>
          <cell r="DB662">
            <v>0</v>
          </cell>
          <cell r="DC662">
            <v>0</v>
          </cell>
          <cell r="DD662">
            <v>0</v>
          </cell>
          <cell r="DE662">
            <v>0</v>
          </cell>
          <cell r="DF662">
            <v>0</v>
          </cell>
          <cell r="DG662">
            <v>0</v>
          </cell>
          <cell r="DH662">
            <v>89.427000000000007</v>
          </cell>
          <cell r="DI662">
            <v>0</v>
          </cell>
          <cell r="DJ662">
            <v>0</v>
          </cell>
          <cell r="DK662">
            <v>0</v>
          </cell>
          <cell r="DL662">
            <v>51.173000000000002</v>
          </cell>
          <cell r="DM662">
            <v>0</v>
          </cell>
          <cell r="DN662">
            <v>0</v>
          </cell>
          <cell r="DO662">
            <v>0</v>
          </cell>
          <cell r="DP662">
            <v>0</v>
          </cell>
          <cell r="DQ662">
            <v>0</v>
          </cell>
          <cell r="DR662">
            <v>0</v>
          </cell>
          <cell r="DS662">
            <v>0</v>
          </cell>
          <cell r="DT662">
            <v>0</v>
          </cell>
          <cell r="DU662">
            <v>0</v>
          </cell>
          <cell r="DV662">
            <v>0</v>
          </cell>
          <cell r="DW662">
            <v>14</v>
          </cell>
          <cell r="DX662">
            <v>1.19999999999999</v>
          </cell>
          <cell r="DY662">
            <v>0.3</v>
          </cell>
          <cell r="DZ662">
            <v>0</v>
          </cell>
          <cell r="EA662">
            <v>0</v>
          </cell>
          <cell r="EB662">
            <v>261.8</v>
          </cell>
          <cell r="EC662">
            <v>0</v>
          </cell>
          <cell r="ED662">
            <v>0</v>
          </cell>
          <cell r="EE662">
            <v>0</v>
          </cell>
          <cell r="EF662">
            <v>0</v>
          </cell>
          <cell r="EG662">
            <v>2.0299999999999998</v>
          </cell>
          <cell r="EH662">
            <v>0</v>
          </cell>
          <cell r="EI662">
            <v>37.299999999999997</v>
          </cell>
          <cell r="EJ662">
            <v>0</v>
          </cell>
        </row>
        <row r="663">
          <cell r="B663">
            <v>0</v>
          </cell>
          <cell r="C663">
            <v>0</v>
          </cell>
          <cell r="D663">
            <v>0</v>
          </cell>
          <cell r="E663">
            <v>0</v>
          </cell>
          <cell r="F663">
            <v>0</v>
          </cell>
          <cell r="G663">
            <v>0</v>
          </cell>
          <cell r="H663">
            <v>218.2</v>
          </cell>
          <cell r="I663">
            <v>0</v>
          </cell>
          <cell r="J663">
            <v>0</v>
          </cell>
          <cell r="K663">
            <v>16.78</v>
          </cell>
          <cell r="L663">
            <v>0</v>
          </cell>
          <cell r="M663">
            <v>0</v>
          </cell>
          <cell r="N663">
            <v>0</v>
          </cell>
          <cell r="O663">
            <v>0</v>
          </cell>
          <cell r="P663">
            <v>0</v>
          </cell>
          <cell r="Q663">
            <v>0</v>
          </cell>
          <cell r="R663">
            <v>0</v>
          </cell>
          <cell r="S663">
            <v>0</v>
          </cell>
          <cell r="T663">
            <v>0</v>
          </cell>
          <cell r="U663">
            <v>0</v>
          </cell>
          <cell r="V663">
            <v>0</v>
          </cell>
          <cell r="W663">
            <v>0</v>
          </cell>
          <cell r="X663">
            <v>0</v>
          </cell>
          <cell r="Y663">
            <v>0</v>
          </cell>
          <cell r="Z663">
            <v>0</v>
          </cell>
          <cell r="AA663">
            <v>10.55</v>
          </cell>
          <cell r="AB663">
            <v>0</v>
          </cell>
          <cell r="AC663">
            <v>0</v>
          </cell>
          <cell r="AD663">
            <v>305.7</v>
          </cell>
          <cell r="AE663">
            <v>0</v>
          </cell>
          <cell r="AF663">
            <v>8.3870000000000005</v>
          </cell>
          <cell r="AS663">
            <v>0</v>
          </cell>
          <cell r="AW663">
            <v>0</v>
          </cell>
          <cell r="AX663">
            <v>0</v>
          </cell>
          <cell r="AY663">
            <v>2589</v>
          </cell>
          <cell r="AZ663">
            <v>493.32</v>
          </cell>
          <cell r="BA663">
            <v>0</v>
          </cell>
          <cell r="BB663">
            <v>0</v>
          </cell>
          <cell r="BC663">
            <v>0</v>
          </cell>
          <cell r="BD663">
            <v>0</v>
          </cell>
          <cell r="BE663">
            <v>27.8</v>
          </cell>
          <cell r="BF663">
            <v>0</v>
          </cell>
          <cell r="BG663">
            <v>0</v>
          </cell>
          <cell r="BH663">
            <v>0</v>
          </cell>
          <cell r="BI663">
            <v>185.22</v>
          </cell>
          <cell r="BK663">
            <v>0</v>
          </cell>
          <cell r="BL663">
            <v>0</v>
          </cell>
          <cell r="BM663">
            <v>0</v>
          </cell>
          <cell r="BN663">
            <v>0</v>
          </cell>
          <cell r="BO663">
            <v>0</v>
          </cell>
          <cell r="BP663">
            <v>0</v>
          </cell>
          <cell r="BQ663">
            <v>0</v>
          </cell>
          <cell r="BR663">
            <v>0</v>
          </cell>
          <cell r="BS663">
            <v>0</v>
          </cell>
          <cell r="BT663">
            <v>0</v>
          </cell>
          <cell r="BU663">
            <v>0</v>
          </cell>
          <cell r="BV663">
            <v>1.204</v>
          </cell>
          <cell r="BW663">
            <v>0</v>
          </cell>
          <cell r="BX663">
            <v>0</v>
          </cell>
          <cell r="BY663">
            <v>0</v>
          </cell>
          <cell r="BZ663">
            <v>0</v>
          </cell>
          <cell r="CA663">
            <v>0</v>
          </cell>
          <cell r="CB663">
            <v>0</v>
          </cell>
          <cell r="CC663">
            <v>0</v>
          </cell>
          <cell r="CD663">
            <v>0</v>
          </cell>
          <cell r="CE663">
            <v>0</v>
          </cell>
          <cell r="CF663">
            <v>0</v>
          </cell>
          <cell r="CG663">
            <v>0</v>
          </cell>
          <cell r="CI663">
            <v>0</v>
          </cell>
          <cell r="CJ663">
            <v>0</v>
          </cell>
          <cell r="CK663">
            <v>0</v>
          </cell>
          <cell r="CL663">
            <v>89.3</v>
          </cell>
          <cell r="CM663">
            <v>0</v>
          </cell>
          <cell r="CN663">
            <v>0</v>
          </cell>
          <cell r="CO663">
            <v>0</v>
          </cell>
          <cell r="CP663">
            <v>0</v>
          </cell>
          <cell r="CQ663">
            <v>0</v>
          </cell>
          <cell r="CR663">
            <v>0</v>
          </cell>
          <cell r="CS663">
            <v>0</v>
          </cell>
          <cell r="CT663">
            <v>0</v>
          </cell>
          <cell r="CU663">
            <v>0</v>
          </cell>
          <cell r="CV663">
            <v>0</v>
          </cell>
          <cell r="CW663">
            <v>0</v>
          </cell>
          <cell r="CX663">
            <v>0</v>
          </cell>
          <cell r="CY663">
            <v>0</v>
          </cell>
          <cell r="CZ663">
            <v>0</v>
          </cell>
          <cell r="DA663">
            <v>0</v>
          </cell>
          <cell r="DB663">
            <v>0</v>
          </cell>
          <cell r="DC663">
            <v>0</v>
          </cell>
          <cell r="DD663">
            <v>0</v>
          </cell>
          <cell r="DE663">
            <v>0</v>
          </cell>
          <cell r="DF663">
            <v>0</v>
          </cell>
          <cell r="DG663">
            <v>0</v>
          </cell>
          <cell r="DH663">
            <v>0</v>
          </cell>
          <cell r="DI663">
            <v>0</v>
          </cell>
          <cell r="DJ663">
            <v>0</v>
          </cell>
          <cell r="DK663">
            <v>0</v>
          </cell>
          <cell r="DL663">
            <v>0</v>
          </cell>
          <cell r="DM663">
            <v>0</v>
          </cell>
          <cell r="DN663">
            <v>0</v>
          </cell>
          <cell r="DO663">
            <v>0</v>
          </cell>
          <cell r="DP663">
            <v>0</v>
          </cell>
          <cell r="DQ663">
            <v>0</v>
          </cell>
          <cell r="DR663">
            <v>0</v>
          </cell>
          <cell r="DS663">
            <v>85</v>
          </cell>
          <cell r="DT663">
            <v>0</v>
          </cell>
          <cell r="DU663">
            <v>0</v>
          </cell>
          <cell r="DV663">
            <v>0</v>
          </cell>
          <cell r="DW663">
            <v>0</v>
          </cell>
          <cell r="DX663">
            <v>0</v>
          </cell>
          <cell r="DY663">
            <v>0</v>
          </cell>
          <cell r="DZ663">
            <v>0</v>
          </cell>
          <cell r="EA663">
            <v>0</v>
          </cell>
          <cell r="EB663">
            <v>85.5</v>
          </cell>
          <cell r="EC663">
            <v>0</v>
          </cell>
          <cell r="ED663">
            <v>0</v>
          </cell>
          <cell r="EE663">
            <v>0</v>
          </cell>
          <cell r="EF663">
            <v>0</v>
          </cell>
          <cell r="EG663">
            <v>0</v>
          </cell>
          <cell r="EH663">
            <v>0</v>
          </cell>
          <cell r="EI663">
            <v>0</v>
          </cell>
          <cell r="EJ663">
            <v>0</v>
          </cell>
        </row>
        <row r="664">
          <cell r="B664">
            <v>0</v>
          </cell>
          <cell r="C664">
            <v>0</v>
          </cell>
          <cell r="D664">
            <v>0</v>
          </cell>
          <cell r="E664">
            <v>0</v>
          </cell>
          <cell r="F664">
            <v>0</v>
          </cell>
          <cell r="G664">
            <v>0</v>
          </cell>
          <cell r="H664">
            <v>0</v>
          </cell>
          <cell r="I664">
            <v>0</v>
          </cell>
          <cell r="J664">
            <v>0</v>
          </cell>
          <cell r="K664">
            <v>0</v>
          </cell>
          <cell r="L664">
            <v>0</v>
          </cell>
          <cell r="M664">
            <v>0</v>
          </cell>
          <cell r="N664">
            <v>0</v>
          </cell>
          <cell r="O664">
            <v>0</v>
          </cell>
          <cell r="P664">
            <v>0</v>
          </cell>
          <cell r="Q664">
            <v>0</v>
          </cell>
          <cell r="R664">
            <v>0</v>
          </cell>
          <cell r="S664">
            <v>0</v>
          </cell>
          <cell r="T664">
            <v>0</v>
          </cell>
          <cell r="U664">
            <v>0</v>
          </cell>
          <cell r="V664">
            <v>0</v>
          </cell>
          <cell r="W664">
            <v>0</v>
          </cell>
          <cell r="X664">
            <v>0</v>
          </cell>
          <cell r="Y664">
            <v>0</v>
          </cell>
          <cell r="Z664">
            <v>0</v>
          </cell>
          <cell r="AA664">
            <v>0</v>
          </cell>
          <cell r="AB664">
            <v>0</v>
          </cell>
          <cell r="AC664">
            <v>0</v>
          </cell>
          <cell r="AD664">
            <v>0</v>
          </cell>
          <cell r="AE664">
            <v>0</v>
          </cell>
          <cell r="AF664">
            <v>0</v>
          </cell>
          <cell r="AW664">
            <v>0</v>
          </cell>
          <cell r="AX664">
            <v>0</v>
          </cell>
          <cell r="AY664">
            <v>0</v>
          </cell>
          <cell r="AZ664">
            <v>0</v>
          </cell>
          <cell r="BA664">
            <v>0</v>
          </cell>
          <cell r="BB664">
            <v>0</v>
          </cell>
          <cell r="BC664">
            <v>0</v>
          </cell>
          <cell r="BD664">
            <v>0</v>
          </cell>
          <cell r="BE664">
            <v>0</v>
          </cell>
          <cell r="BF664">
            <v>0</v>
          </cell>
          <cell r="BG664">
            <v>0</v>
          </cell>
          <cell r="BH664">
            <v>0</v>
          </cell>
          <cell r="BI664">
            <v>0</v>
          </cell>
          <cell r="BK664">
            <v>0</v>
          </cell>
          <cell r="BL664">
            <v>0</v>
          </cell>
          <cell r="BM664">
            <v>0</v>
          </cell>
          <cell r="BN664">
            <v>0</v>
          </cell>
          <cell r="BO664">
            <v>0</v>
          </cell>
          <cell r="BP664">
            <v>0</v>
          </cell>
          <cell r="BQ664">
            <v>0</v>
          </cell>
          <cell r="BR664">
            <v>0</v>
          </cell>
          <cell r="BS664">
            <v>0</v>
          </cell>
          <cell r="BT664">
            <v>0</v>
          </cell>
          <cell r="BU664">
            <v>0</v>
          </cell>
          <cell r="BV664">
            <v>0</v>
          </cell>
          <cell r="BW664">
            <v>0</v>
          </cell>
          <cell r="BX664">
            <v>0</v>
          </cell>
          <cell r="BY664">
            <v>0</v>
          </cell>
          <cell r="BZ664">
            <v>0</v>
          </cell>
          <cell r="CA664">
            <v>0</v>
          </cell>
          <cell r="CB664">
            <v>0</v>
          </cell>
          <cell r="CC664">
            <v>0</v>
          </cell>
          <cell r="CD664">
            <v>0</v>
          </cell>
          <cell r="CE664">
            <v>0</v>
          </cell>
          <cell r="CF664">
            <v>0</v>
          </cell>
          <cell r="CG664">
            <v>0</v>
          </cell>
          <cell r="CH664">
            <v>0</v>
          </cell>
          <cell r="CI664">
            <v>0</v>
          </cell>
          <cell r="CJ664">
            <v>0</v>
          </cell>
          <cell r="CK664">
            <v>0</v>
          </cell>
          <cell r="CL664">
            <v>0</v>
          </cell>
          <cell r="CM664">
            <v>0</v>
          </cell>
          <cell r="CN664">
            <v>0</v>
          </cell>
          <cell r="CO664">
            <v>0</v>
          </cell>
          <cell r="CP664">
            <v>0</v>
          </cell>
          <cell r="CQ664">
            <v>0</v>
          </cell>
          <cell r="CR664">
            <v>0</v>
          </cell>
          <cell r="CS664">
            <v>0</v>
          </cell>
          <cell r="CT664">
            <v>0</v>
          </cell>
          <cell r="CU664">
            <v>0</v>
          </cell>
          <cell r="CV664">
            <v>0</v>
          </cell>
          <cell r="CW664">
            <v>0</v>
          </cell>
          <cell r="CX664">
            <v>0</v>
          </cell>
          <cell r="CY664">
            <v>0</v>
          </cell>
          <cell r="CZ664">
            <v>0</v>
          </cell>
          <cell r="DA664">
            <v>0</v>
          </cell>
          <cell r="DB664">
            <v>0</v>
          </cell>
          <cell r="DC664">
            <v>0</v>
          </cell>
          <cell r="DD664">
            <v>0</v>
          </cell>
          <cell r="DE664">
            <v>0</v>
          </cell>
          <cell r="DF664">
            <v>0</v>
          </cell>
          <cell r="DG664">
            <v>0</v>
          </cell>
          <cell r="DH664">
            <v>0</v>
          </cell>
          <cell r="DI664">
            <v>0</v>
          </cell>
          <cell r="DJ664">
            <v>0</v>
          </cell>
          <cell r="DK664">
            <v>0</v>
          </cell>
          <cell r="DL664">
            <v>0</v>
          </cell>
          <cell r="DM664">
            <v>0</v>
          </cell>
          <cell r="DN664">
            <v>0</v>
          </cell>
          <cell r="DO664">
            <v>0</v>
          </cell>
          <cell r="DP664">
            <v>0</v>
          </cell>
          <cell r="DQ664">
            <v>0</v>
          </cell>
          <cell r="DR664">
            <v>0</v>
          </cell>
          <cell r="DS664">
            <v>0</v>
          </cell>
          <cell r="DT664">
            <v>0</v>
          </cell>
          <cell r="DU664">
            <v>0</v>
          </cell>
          <cell r="DV664">
            <v>0</v>
          </cell>
          <cell r="DW664">
            <v>0</v>
          </cell>
          <cell r="DX664">
            <v>0</v>
          </cell>
          <cell r="DY664">
            <v>0</v>
          </cell>
          <cell r="DZ664">
            <v>0</v>
          </cell>
          <cell r="EA664">
            <v>0</v>
          </cell>
          <cell r="EB664">
            <v>0</v>
          </cell>
          <cell r="EC664">
            <v>0</v>
          </cell>
          <cell r="ED664">
            <v>0</v>
          </cell>
          <cell r="EE664">
            <v>0</v>
          </cell>
          <cell r="EF664">
            <v>0</v>
          </cell>
          <cell r="EG664">
            <v>0</v>
          </cell>
          <cell r="EH664">
            <v>0</v>
          </cell>
          <cell r="EI664">
            <v>0</v>
          </cell>
          <cell r="EJ664">
            <v>0</v>
          </cell>
        </row>
        <row r="665">
          <cell r="B665">
            <v>0</v>
          </cell>
          <cell r="C665">
            <v>0</v>
          </cell>
          <cell r="D665">
            <v>0</v>
          </cell>
          <cell r="E665">
            <v>0</v>
          </cell>
          <cell r="F665">
            <v>0</v>
          </cell>
          <cell r="G665">
            <v>0</v>
          </cell>
          <cell r="H665">
            <v>0</v>
          </cell>
          <cell r="I665">
            <v>0</v>
          </cell>
          <cell r="J665">
            <v>0</v>
          </cell>
          <cell r="K665">
            <v>0</v>
          </cell>
          <cell r="L665">
            <v>62.8</v>
          </cell>
          <cell r="M665">
            <v>0</v>
          </cell>
          <cell r="N665">
            <v>0</v>
          </cell>
          <cell r="O665">
            <v>0</v>
          </cell>
          <cell r="P665">
            <v>0</v>
          </cell>
          <cell r="Q665">
            <v>0</v>
          </cell>
          <cell r="R665">
            <v>0</v>
          </cell>
          <cell r="S665">
            <v>15.3</v>
          </cell>
          <cell r="T665">
            <v>0</v>
          </cell>
          <cell r="U665">
            <v>0</v>
          </cell>
          <cell r="V665">
            <v>0</v>
          </cell>
          <cell r="W665">
            <v>0</v>
          </cell>
          <cell r="Y665">
            <v>0</v>
          </cell>
          <cell r="Z665">
            <v>0</v>
          </cell>
          <cell r="AA665">
            <v>1102.8</v>
          </cell>
          <cell r="AB665">
            <v>0</v>
          </cell>
          <cell r="AC665">
            <v>0</v>
          </cell>
          <cell r="AD665">
            <v>870.22</v>
          </cell>
          <cell r="AE665">
            <v>10.9</v>
          </cell>
          <cell r="AF665">
            <v>0</v>
          </cell>
          <cell r="AS665">
            <v>1152.5999999999999</v>
          </cell>
          <cell r="AW665">
            <v>0</v>
          </cell>
          <cell r="AX665">
            <v>0</v>
          </cell>
          <cell r="AY665">
            <v>137</v>
          </cell>
          <cell r="AZ665">
            <v>0</v>
          </cell>
          <cell r="BA665">
            <v>0</v>
          </cell>
          <cell r="BB665">
            <v>0</v>
          </cell>
          <cell r="BC665">
            <v>0</v>
          </cell>
          <cell r="BD665">
            <v>0</v>
          </cell>
          <cell r="BE665">
            <v>70.5</v>
          </cell>
          <cell r="BF665">
            <v>0</v>
          </cell>
          <cell r="BG665">
            <v>0</v>
          </cell>
          <cell r="BH665">
            <v>140.4</v>
          </cell>
          <cell r="BI665">
            <v>0</v>
          </cell>
          <cell r="BK665">
            <v>0</v>
          </cell>
          <cell r="BL665">
            <v>0</v>
          </cell>
          <cell r="BM665">
            <v>0</v>
          </cell>
          <cell r="BN665">
            <v>0</v>
          </cell>
          <cell r="BO665">
            <v>0</v>
          </cell>
          <cell r="BP665">
            <v>0</v>
          </cell>
          <cell r="BQ665">
            <v>0</v>
          </cell>
          <cell r="BR665">
            <v>0</v>
          </cell>
          <cell r="BS665">
            <v>0</v>
          </cell>
          <cell r="BT665">
            <v>3.3</v>
          </cell>
          <cell r="BU665">
            <v>0</v>
          </cell>
          <cell r="BV665">
            <v>0</v>
          </cell>
          <cell r="BW665">
            <v>0</v>
          </cell>
          <cell r="BX665">
            <v>6076.3</v>
          </cell>
          <cell r="BY665">
            <v>0</v>
          </cell>
          <cell r="BZ665">
            <v>0</v>
          </cell>
          <cell r="CA665">
            <v>0</v>
          </cell>
          <cell r="CB665">
            <v>0</v>
          </cell>
          <cell r="CC665">
            <v>0</v>
          </cell>
          <cell r="CD665">
            <v>0</v>
          </cell>
          <cell r="CE665">
            <v>0.5</v>
          </cell>
          <cell r="CF665">
            <v>0</v>
          </cell>
          <cell r="CG665">
            <v>0</v>
          </cell>
          <cell r="CH665">
            <v>0</v>
          </cell>
          <cell r="CI665">
            <v>0</v>
          </cell>
          <cell r="CJ665">
            <v>0</v>
          </cell>
          <cell r="CK665">
            <v>0</v>
          </cell>
          <cell r="CL665">
            <v>0</v>
          </cell>
          <cell r="CM665">
            <v>17.600000000000001</v>
          </cell>
          <cell r="CN665">
            <v>0</v>
          </cell>
          <cell r="CO665">
            <v>0</v>
          </cell>
          <cell r="CP665">
            <v>0</v>
          </cell>
          <cell r="CQ665">
            <v>0</v>
          </cell>
          <cell r="CR665">
            <v>0</v>
          </cell>
          <cell r="CS665">
            <v>0</v>
          </cell>
          <cell r="CT665">
            <v>0</v>
          </cell>
          <cell r="CU665">
            <v>0</v>
          </cell>
          <cell r="CV665">
            <v>0</v>
          </cell>
          <cell r="CW665">
            <v>0</v>
          </cell>
          <cell r="CX665">
            <v>0</v>
          </cell>
          <cell r="CY665">
            <v>0</v>
          </cell>
          <cell r="CZ665">
            <v>0</v>
          </cell>
          <cell r="DA665">
            <v>0</v>
          </cell>
          <cell r="DB665">
            <v>0</v>
          </cell>
          <cell r="DC665">
            <v>0</v>
          </cell>
          <cell r="DD665">
            <v>0</v>
          </cell>
          <cell r="DE665">
            <v>0</v>
          </cell>
          <cell r="DF665">
            <v>0</v>
          </cell>
          <cell r="DG665">
            <v>0</v>
          </cell>
          <cell r="DH665">
            <v>0</v>
          </cell>
          <cell r="DI665">
            <v>0</v>
          </cell>
          <cell r="DJ665">
            <v>0</v>
          </cell>
          <cell r="DK665">
            <v>0</v>
          </cell>
          <cell r="DL665">
            <v>0</v>
          </cell>
          <cell r="DM665">
            <v>0</v>
          </cell>
          <cell r="DN665">
            <v>0</v>
          </cell>
          <cell r="DO665">
            <v>0</v>
          </cell>
          <cell r="DP665">
            <v>0</v>
          </cell>
          <cell r="DQ665">
            <v>0</v>
          </cell>
          <cell r="DR665">
            <v>0</v>
          </cell>
          <cell r="DS665">
            <v>0</v>
          </cell>
          <cell r="DT665">
            <v>0</v>
          </cell>
          <cell r="DU665">
            <v>0</v>
          </cell>
          <cell r="DV665">
            <v>0</v>
          </cell>
          <cell r="DW665">
            <v>0</v>
          </cell>
          <cell r="DX665">
            <v>0</v>
          </cell>
          <cell r="DY665">
            <v>0</v>
          </cell>
          <cell r="DZ665">
            <v>0</v>
          </cell>
          <cell r="EA665">
            <v>0</v>
          </cell>
          <cell r="EB665">
            <v>0</v>
          </cell>
          <cell r="EC665">
            <v>0</v>
          </cell>
          <cell r="ED665">
            <v>0</v>
          </cell>
          <cell r="EE665">
            <v>0</v>
          </cell>
          <cell r="EF665">
            <v>0</v>
          </cell>
          <cell r="EG665">
            <v>0</v>
          </cell>
          <cell r="EH665">
            <v>0</v>
          </cell>
          <cell r="EI665">
            <v>0</v>
          </cell>
          <cell r="EJ665">
            <v>0</v>
          </cell>
        </row>
        <row r="666">
          <cell r="B666">
            <v>0</v>
          </cell>
          <cell r="C666">
            <v>0</v>
          </cell>
          <cell r="D666">
            <v>0</v>
          </cell>
          <cell r="E666">
            <v>0</v>
          </cell>
          <cell r="F666">
            <v>0</v>
          </cell>
          <cell r="G666">
            <v>0</v>
          </cell>
          <cell r="H666">
            <v>218.2</v>
          </cell>
          <cell r="I666">
            <v>0</v>
          </cell>
          <cell r="J666">
            <v>370</v>
          </cell>
          <cell r="K666">
            <v>16.78</v>
          </cell>
          <cell r="L666">
            <v>62.8</v>
          </cell>
          <cell r="M666">
            <v>0</v>
          </cell>
          <cell r="N666">
            <v>0</v>
          </cell>
          <cell r="O666">
            <v>0</v>
          </cell>
          <cell r="P666">
            <v>0</v>
          </cell>
          <cell r="Q666">
            <v>0</v>
          </cell>
          <cell r="R666">
            <v>0</v>
          </cell>
          <cell r="S666">
            <v>15.3</v>
          </cell>
          <cell r="T666">
            <v>0</v>
          </cell>
          <cell r="U666">
            <v>0</v>
          </cell>
          <cell r="V666">
            <v>0</v>
          </cell>
          <cell r="W666">
            <v>104</v>
          </cell>
          <cell r="X666">
            <v>0</v>
          </cell>
          <cell r="Y666">
            <v>13.641</v>
          </cell>
          <cell r="Z666">
            <v>34.1</v>
          </cell>
          <cell r="AA666">
            <v>1113.3499999999999</v>
          </cell>
          <cell r="AB666">
            <v>0</v>
          </cell>
          <cell r="AC666">
            <v>0</v>
          </cell>
          <cell r="AD666">
            <v>1175.92</v>
          </cell>
          <cell r="AE666">
            <v>41.9</v>
          </cell>
          <cell r="AF666">
            <v>8.3870000000000005</v>
          </cell>
          <cell r="AG666">
            <v>0</v>
          </cell>
          <cell r="AH666">
            <v>0</v>
          </cell>
          <cell r="AI666">
            <v>0</v>
          </cell>
          <cell r="AJ666">
            <v>0</v>
          </cell>
          <cell r="AK666">
            <v>0</v>
          </cell>
          <cell r="AL666">
            <v>0</v>
          </cell>
          <cell r="AN666">
            <v>0</v>
          </cell>
          <cell r="AP666">
            <v>0</v>
          </cell>
          <cell r="AQ666">
            <v>0</v>
          </cell>
          <cell r="AR666">
            <v>0</v>
          </cell>
          <cell r="AS666">
            <v>1232.2</v>
          </cell>
          <cell r="AT666">
            <v>0</v>
          </cell>
          <cell r="AU666">
            <v>0</v>
          </cell>
          <cell r="AV666">
            <v>0</v>
          </cell>
          <cell r="AW666">
            <v>0</v>
          </cell>
          <cell r="AX666">
            <v>0</v>
          </cell>
          <cell r="AY666">
            <v>2726</v>
          </cell>
          <cell r="AZ666">
            <v>493.32</v>
          </cell>
          <cell r="BA666">
            <v>0</v>
          </cell>
          <cell r="BB666">
            <v>0</v>
          </cell>
          <cell r="BC666">
            <v>0</v>
          </cell>
          <cell r="BD666">
            <v>0</v>
          </cell>
          <cell r="BE666">
            <v>98.3</v>
          </cell>
          <cell r="BF666">
            <v>0</v>
          </cell>
          <cell r="BG666">
            <v>0</v>
          </cell>
          <cell r="BH666">
            <v>140.4</v>
          </cell>
          <cell r="BI666">
            <v>292.2</v>
          </cell>
          <cell r="BK666">
            <v>0</v>
          </cell>
          <cell r="BL666">
            <v>8.1999999999999993</v>
          </cell>
          <cell r="BM666">
            <v>0</v>
          </cell>
          <cell r="BN666">
            <v>0</v>
          </cell>
          <cell r="BO666">
            <v>569.71749752337701</v>
          </cell>
          <cell r="BP666">
            <v>118.618159993483</v>
          </cell>
          <cell r="BQ666">
            <v>0</v>
          </cell>
          <cell r="BR666">
            <v>212.61</v>
          </cell>
          <cell r="BS666">
            <v>711.37247344642401</v>
          </cell>
          <cell r="BT666">
            <v>298.60000000000002</v>
          </cell>
          <cell r="BU666">
            <v>164</v>
          </cell>
          <cell r="BV666">
            <v>1889.4929999999999</v>
          </cell>
          <cell r="BW666">
            <v>699.69</v>
          </cell>
          <cell r="BX666">
            <v>6389.67</v>
          </cell>
          <cell r="BY666">
            <v>0</v>
          </cell>
          <cell r="BZ666">
            <v>0</v>
          </cell>
          <cell r="CA666">
            <v>0</v>
          </cell>
          <cell r="CB666">
            <v>0</v>
          </cell>
          <cell r="CC666">
            <v>80</v>
          </cell>
          <cell r="CD666">
            <v>241</v>
          </cell>
          <cell r="CE666">
            <v>5.55</v>
          </cell>
          <cell r="CF666">
            <v>0</v>
          </cell>
          <cell r="CG666">
            <v>0</v>
          </cell>
          <cell r="CH666">
            <v>0</v>
          </cell>
          <cell r="CI666">
            <v>0</v>
          </cell>
          <cell r="CJ666">
            <v>43.2</v>
          </cell>
          <cell r="CK666">
            <v>0</v>
          </cell>
          <cell r="CL666">
            <v>288.2</v>
          </cell>
          <cell r="CM666">
            <v>31.6</v>
          </cell>
          <cell r="CN666">
            <v>44.8</v>
          </cell>
          <cell r="CO666">
            <v>0</v>
          </cell>
          <cell r="CP666">
            <v>53</v>
          </cell>
          <cell r="CQ666">
            <v>0</v>
          </cell>
          <cell r="CR666">
            <v>0</v>
          </cell>
          <cell r="CS666">
            <v>0</v>
          </cell>
          <cell r="CT666">
            <v>0</v>
          </cell>
          <cell r="CU666">
            <v>0</v>
          </cell>
          <cell r="CV666">
            <v>236</v>
          </cell>
          <cell r="CW666">
            <v>0</v>
          </cell>
          <cell r="CX666">
            <v>0</v>
          </cell>
          <cell r="CY666">
            <v>0</v>
          </cell>
          <cell r="CZ666">
            <v>0</v>
          </cell>
          <cell r="DA666">
            <v>120</v>
          </cell>
          <cell r="DB666">
            <v>0</v>
          </cell>
          <cell r="DC666">
            <v>0</v>
          </cell>
          <cell r="DD666">
            <v>0</v>
          </cell>
          <cell r="DE666">
            <v>0</v>
          </cell>
          <cell r="DF666">
            <v>0</v>
          </cell>
          <cell r="DG666">
            <v>0</v>
          </cell>
          <cell r="DH666">
            <v>89.427000000000007</v>
          </cell>
          <cell r="DI666">
            <v>0</v>
          </cell>
          <cell r="DJ666">
            <v>0</v>
          </cell>
          <cell r="DK666">
            <v>0</v>
          </cell>
          <cell r="DL666">
            <v>51.173000000000002</v>
          </cell>
          <cell r="DM666">
            <v>0</v>
          </cell>
          <cell r="DN666">
            <v>0</v>
          </cell>
          <cell r="DO666">
            <v>0</v>
          </cell>
          <cell r="DP666">
            <v>0</v>
          </cell>
          <cell r="DQ666">
            <v>0</v>
          </cell>
          <cell r="DR666">
            <v>0</v>
          </cell>
          <cell r="DS666">
            <v>85</v>
          </cell>
          <cell r="DT666">
            <v>0</v>
          </cell>
          <cell r="DU666">
            <v>0</v>
          </cell>
          <cell r="DV666">
            <v>0</v>
          </cell>
          <cell r="DW666">
            <v>14</v>
          </cell>
          <cell r="DX666">
            <v>1.19999999999999</v>
          </cell>
          <cell r="DY666">
            <v>0.3</v>
          </cell>
          <cell r="DZ666">
            <v>0</v>
          </cell>
          <cell r="EA666">
            <v>0</v>
          </cell>
          <cell r="EB666">
            <v>347.3</v>
          </cell>
          <cell r="EC666">
            <v>0</v>
          </cell>
          <cell r="ED666">
            <v>0</v>
          </cell>
          <cell r="EE666">
            <v>0</v>
          </cell>
          <cell r="EF666">
            <v>0</v>
          </cell>
          <cell r="EG666">
            <v>2.0299999999999998</v>
          </cell>
          <cell r="EH666">
            <v>0</v>
          </cell>
          <cell r="EI666">
            <v>37.299999999999997</v>
          </cell>
          <cell r="EJ666">
            <v>0</v>
          </cell>
        </row>
        <row r="667">
          <cell r="B667">
            <v>0</v>
          </cell>
          <cell r="C667">
            <v>0</v>
          </cell>
          <cell r="D667">
            <v>0</v>
          </cell>
          <cell r="E667">
            <v>0</v>
          </cell>
          <cell r="F667">
            <v>0</v>
          </cell>
          <cell r="G667">
            <v>0</v>
          </cell>
          <cell r="H667">
            <v>0</v>
          </cell>
          <cell r="I667">
            <v>0</v>
          </cell>
          <cell r="J667">
            <v>370</v>
          </cell>
          <cell r="K667">
            <v>0</v>
          </cell>
          <cell r="L667">
            <v>0</v>
          </cell>
          <cell r="M667">
            <v>0</v>
          </cell>
          <cell r="N667">
            <v>0</v>
          </cell>
          <cell r="O667">
            <v>0</v>
          </cell>
          <cell r="P667">
            <v>0</v>
          </cell>
          <cell r="Q667">
            <v>0</v>
          </cell>
          <cell r="R667">
            <v>0</v>
          </cell>
          <cell r="S667">
            <v>0</v>
          </cell>
          <cell r="T667">
            <v>0</v>
          </cell>
          <cell r="U667">
            <v>0</v>
          </cell>
          <cell r="V667">
            <v>0</v>
          </cell>
          <cell r="W667">
            <v>104</v>
          </cell>
          <cell r="X667">
            <v>0</v>
          </cell>
          <cell r="Y667">
            <v>13.641</v>
          </cell>
          <cell r="Z667">
            <v>34.1</v>
          </cell>
          <cell r="AA667">
            <v>0</v>
          </cell>
          <cell r="AB667">
            <v>0</v>
          </cell>
          <cell r="AC667">
            <v>0</v>
          </cell>
          <cell r="AD667">
            <v>0</v>
          </cell>
          <cell r="AE667">
            <v>31</v>
          </cell>
          <cell r="AF667">
            <v>0</v>
          </cell>
          <cell r="AS667">
            <v>82.7</v>
          </cell>
          <cell r="AW667">
            <v>0</v>
          </cell>
          <cell r="AX667">
            <v>0</v>
          </cell>
          <cell r="AY667">
            <v>0</v>
          </cell>
          <cell r="AZ667">
            <v>0</v>
          </cell>
          <cell r="BA667">
            <v>0</v>
          </cell>
          <cell r="BB667">
            <v>0</v>
          </cell>
          <cell r="BC667">
            <v>0</v>
          </cell>
          <cell r="BD667">
            <v>0</v>
          </cell>
          <cell r="BE667">
            <v>0</v>
          </cell>
          <cell r="BF667">
            <v>0</v>
          </cell>
          <cell r="BG667">
            <v>0</v>
          </cell>
          <cell r="BH667">
            <v>0</v>
          </cell>
          <cell r="BI667">
            <v>107.68</v>
          </cell>
          <cell r="BK667">
            <v>0</v>
          </cell>
          <cell r="BL667">
            <v>8.1999999999999993</v>
          </cell>
          <cell r="BM667">
            <v>0</v>
          </cell>
          <cell r="BN667">
            <v>0</v>
          </cell>
          <cell r="BO667">
            <v>569.71749752337701</v>
          </cell>
          <cell r="BP667">
            <v>118.618159993483</v>
          </cell>
          <cell r="BQ667">
            <v>0</v>
          </cell>
          <cell r="BR667">
            <v>212.61</v>
          </cell>
          <cell r="BS667">
            <v>711.37247344642401</v>
          </cell>
          <cell r="BT667">
            <v>296.5</v>
          </cell>
          <cell r="BU667">
            <v>158.53</v>
          </cell>
          <cell r="BV667">
            <v>1888.289</v>
          </cell>
          <cell r="BW667">
            <v>699.69</v>
          </cell>
          <cell r="BX667">
            <v>313.37</v>
          </cell>
          <cell r="BY667">
            <v>0</v>
          </cell>
          <cell r="BZ667">
            <v>0</v>
          </cell>
          <cell r="CA667">
            <v>0</v>
          </cell>
          <cell r="CB667">
            <v>0</v>
          </cell>
          <cell r="CC667">
            <v>80</v>
          </cell>
          <cell r="CD667">
            <v>241</v>
          </cell>
          <cell r="CE667">
            <v>5.0599999999999996</v>
          </cell>
          <cell r="CF667">
            <v>0</v>
          </cell>
          <cell r="CG667">
            <v>0</v>
          </cell>
          <cell r="CI667">
            <v>0</v>
          </cell>
          <cell r="CJ667">
            <v>43.2</v>
          </cell>
          <cell r="CK667">
            <v>0</v>
          </cell>
          <cell r="CL667">
            <v>198.9</v>
          </cell>
          <cell r="CM667">
            <v>0</v>
          </cell>
          <cell r="CN667">
            <v>44.8</v>
          </cell>
          <cell r="CO667">
            <v>0</v>
          </cell>
          <cell r="CP667">
            <v>53.1</v>
          </cell>
          <cell r="CQ667">
            <v>0</v>
          </cell>
          <cell r="CR667">
            <v>0</v>
          </cell>
          <cell r="CS667">
            <v>0</v>
          </cell>
          <cell r="CT667">
            <v>0</v>
          </cell>
          <cell r="CU667">
            <v>0</v>
          </cell>
          <cell r="CV667">
            <v>436</v>
          </cell>
          <cell r="CW667">
            <v>0</v>
          </cell>
          <cell r="CX667">
            <v>0</v>
          </cell>
          <cell r="CY667">
            <v>0</v>
          </cell>
          <cell r="CZ667">
            <v>209.26400000000001</v>
          </cell>
          <cell r="DA667">
            <v>120</v>
          </cell>
          <cell r="DB667">
            <v>0</v>
          </cell>
          <cell r="DC667">
            <v>0</v>
          </cell>
          <cell r="DD667">
            <v>0</v>
          </cell>
          <cell r="DE667">
            <v>0</v>
          </cell>
          <cell r="DF667">
            <v>0</v>
          </cell>
          <cell r="DG667">
            <v>0</v>
          </cell>
          <cell r="DH667">
            <v>91.840999999999994</v>
          </cell>
          <cell r="DI667">
            <v>0</v>
          </cell>
          <cell r="DJ667">
            <v>0</v>
          </cell>
          <cell r="DK667">
            <v>27.2</v>
          </cell>
          <cell r="DL667">
            <v>51.173000000000002</v>
          </cell>
          <cell r="DM667">
            <v>0</v>
          </cell>
          <cell r="DN667">
            <v>0</v>
          </cell>
          <cell r="DO667">
            <v>0</v>
          </cell>
          <cell r="DP667">
            <v>0</v>
          </cell>
          <cell r="DQ667">
            <v>0</v>
          </cell>
          <cell r="DR667">
            <v>0</v>
          </cell>
          <cell r="DS667">
            <v>0</v>
          </cell>
          <cell r="DT667">
            <v>0</v>
          </cell>
          <cell r="DU667">
            <v>0</v>
          </cell>
          <cell r="DV667">
            <v>0</v>
          </cell>
          <cell r="DW667">
            <v>14</v>
          </cell>
          <cell r="DX667">
            <v>1.1671854200274301</v>
          </cell>
          <cell r="DY667">
            <v>0.35</v>
          </cell>
          <cell r="DZ667">
            <v>0</v>
          </cell>
          <cell r="EA667">
            <v>0</v>
          </cell>
          <cell r="EB667">
            <v>279.2</v>
          </cell>
          <cell r="EC667">
            <v>0</v>
          </cell>
          <cell r="ED667">
            <v>0</v>
          </cell>
          <cell r="EE667">
            <v>0</v>
          </cell>
          <cell r="EF667">
            <v>0</v>
          </cell>
          <cell r="EG667">
            <v>2.0299999999999998</v>
          </cell>
          <cell r="EH667">
            <v>32.607521827957001</v>
          </cell>
          <cell r="EI667">
            <v>37.299999999999997</v>
          </cell>
          <cell r="EJ667">
            <v>0</v>
          </cell>
        </row>
        <row r="668">
          <cell r="B668">
            <v>0</v>
          </cell>
          <cell r="C668">
            <v>0</v>
          </cell>
          <cell r="D668">
            <v>0</v>
          </cell>
          <cell r="E668">
            <v>0</v>
          </cell>
          <cell r="F668">
            <v>0</v>
          </cell>
          <cell r="G668">
            <v>0</v>
          </cell>
          <cell r="H668">
            <v>218.21</v>
          </cell>
          <cell r="I668">
            <v>0</v>
          </cell>
          <cell r="J668">
            <v>0</v>
          </cell>
          <cell r="K668">
            <v>19.059999999999999</v>
          </cell>
          <cell r="L668">
            <v>0</v>
          </cell>
          <cell r="M668">
            <v>0</v>
          </cell>
          <cell r="N668">
            <v>0</v>
          </cell>
          <cell r="O668">
            <v>0</v>
          </cell>
          <cell r="P668">
            <v>0</v>
          </cell>
          <cell r="Q668">
            <v>0</v>
          </cell>
          <cell r="R668">
            <v>0</v>
          </cell>
          <cell r="S668">
            <v>0</v>
          </cell>
          <cell r="T668">
            <v>0</v>
          </cell>
          <cell r="U668">
            <v>0</v>
          </cell>
          <cell r="V668">
            <v>0</v>
          </cell>
          <cell r="W668">
            <v>0</v>
          </cell>
          <cell r="X668">
            <v>0</v>
          </cell>
          <cell r="Y668">
            <v>0</v>
          </cell>
          <cell r="Z668">
            <v>0</v>
          </cell>
          <cell r="AA668">
            <v>12.5</v>
          </cell>
          <cell r="AB668">
            <v>0</v>
          </cell>
          <cell r="AC668">
            <v>0</v>
          </cell>
          <cell r="AD668">
            <v>305.7</v>
          </cell>
          <cell r="AE668">
            <v>0</v>
          </cell>
          <cell r="AF668">
            <v>8.3870000000000005</v>
          </cell>
          <cell r="AS668">
            <v>0</v>
          </cell>
          <cell r="AW668">
            <v>0</v>
          </cell>
          <cell r="AX668">
            <v>0</v>
          </cell>
          <cell r="AY668">
            <v>2589</v>
          </cell>
          <cell r="AZ668">
            <v>126.65</v>
          </cell>
          <cell r="BA668">
            <v>0</v>
          </cell>
          <cell r="BB668">
            <v>0</v>
          </cell>
          <cell r="BC668">
            <v>0</v>
          </cell>
          <cell r="BD668">
            <v>0</v>
          </cell>
          <cell r="BE668">
            <v>27.8</v>
          </cell>
          <cell r="BF668">
            <v>0</v>
          </cell>
          <cell r="BG668">
            <v>0</v>
          </cell>
          <cell r="BH668">
            <v>0</v>
          </cell>
          <cell r="BI668">
            <v>188.61</v>
          </cell>
          <cell r="BK668">
            <v>0</v>
          </cell>
          <cell r="BL668">
            <v>0</v>
          </cell>
          <cell r="BM668">
            <v>0</v>
          </cell>
          <cell r="BN668">
            <v>0</v>
          </cell>
          <cell r="BO668">
            <v>0</v>
          </cell>
          <cell r="BP668">
            <v>0</v>
          </cell>
          <cell r="BQ668">
            <v>0</v>
          </cell>
          <cell r="BR668">
            <v>0</v>
          </cell>
          <cell r="BS668">
            <v>0</v>
          </cell>
          <cell r="BT668">
            <v>0</v>
          </cell>
          <cell r="BU668">
            <v>0</v>
          </cell>
          <cell r="BV668">
            <v>1.204</v>
          </cell>
          <cell r="BW668">
            <v>0</v>
          </cell>
          <cell r="BX668">
            <v>0</v>
          </cell>
          <cell r="BY668">
            <v>0</v>
          </cell>
          <cell r="BZ668">
            <v>0</v>
          </cell>
          <cell r="CA668">
            <v>0</v>
          </cell>
          <cell r="CB668">
            <v>0</v>
          </cell>
          <cell r="CC668">
            <v>0</v>
          </cell>
          <cell r="CD668">
            <v>0</v>
          </cell>
          <cell r="CE668">
            <v>0</v>
          </cell>
          <cell r="CF668">
            <v>0</v>
          </cell>
          <cell r="CG668">
            <v>0</v>
          </cell>
          <cell r="CI668">
            <v>0</v>
          </cell>
          <cell r="CJ668">
            <v>0</v>
          </cell>
          <cell r="CK668">
            <v>0</v>
          </cell>
          <cell r="CL668">
            <v>89.3</v>
          </cell>
          <cell r="CM668">
            <v>0</v>
          </cell>
          <cell r="CN668">
            <v>0</v>
          </cell>
          <cell r="CO668">
            <v>0</v>
          </cell>
          <cell r="CP668">
            <v>0</v>
          </cell>
          <cell r="CQ668">
            <v>0</v>
          </cell>
          <cell r="CR668">
            <v>0</v>
          </cell>
          <cell r="CS668">
            <v>0</v>
          </cell>
          <cell r="CT668">
            <v>0</v>
          </cell>
          <cell r="CU668">
            <v>0</v>
          </cell>
          <cell r="CV668">
            <v>0</v>
          </cell>
          <cell r="CW668">
            <v>0</v>
          </cell>
          <cell r="CX668">
            <v>0</v>
          </cell>
          <cell r="CY668">
            <v>0</v>
          </cell>
          <cell r="CZ668">
            <v>0</v>
          </cell>
          <cell r="DA668">
            <v>0</v>
          </cell>
          <cell r="DB668">
            <v>0</v>
          </cell>
          <cell r="DC668">
            <v>0</v>
          </cell>
          <cell r="DD668">
            <v>0</v>
          </cell>
          <cell r="DE668">
            <v>0</v>
          </cell>
          <cell r="DF668">
            <v>0</v>
          </cell>
          <cell r="DG668">
            <v>0</v>
          </cell>
          <cell r="DH668">
            <v>0</v>
          </cell>
          <cell r="DI668">
            <v>0</v>
          </cell>
          <cell r="DJ668">
            <v>0</v>
          </cell>
          <cell r="DK668">
            <v>0</v>
          </cell>
          <cell r="DL668">
            <v>0</v>
          </cell>
          <cell r="DM668">
            <v>0</v>
          </cell>
          <cell r="DN668">
            <v>0</v>
          </cell>
          <cell r="DO668">
            <v>0</v>
          </cell>
          <cell r="DP668">
            <v>0</v>
          </cell>
          <cell r="DQ668">
            <v>0</v>
          </cell>
          <cell r="DR668">
            <v>0</v>
          </cell>
          <cell r="DS668">
            <v>85</v>
          </cell>
          <cell r="DT668">
            <v>0</v>
          </cell>
          <cell r="DU668">
            <v>0</v>
          </cell>
          <cell r="DV668">
            <v>0</v>
          </cell>
          <cell r="DW668">
            <v>0</v>
          </cell>
          <cell r="DX668">
            <v>0</v>
          </cell>
          <cell r="DY668">
            <v>0</v>
          </cell>
          <cell r="DZ668">
            <v>0</v>
          </cell>
          <cell r="EA668">
            <v>0</v>
          </cell>
          <cell r="EB668">
            <v>80.900000000000006</v>
          </cell>
          <cell r="EC668">
            <v>0</v>
          </cell>
          <cell r="ED668">
            <v>0</v>
          </cell>
          <cell r="EE668">
            <v>0</v>
          </cell>
          <cell r="EF668">
            <v>0</v>
          </cell>
          <cell r="EG668">
            <v>0</v>
          </cell>
          <cell r="EH668">
            <v>0</v>
          </cell>
          <cell r="EI668">
            <v>0</v>
          </cell>
          <cell r="EJ668">
            <v>0</v>
          </cell>
        </row>
        <row r="669">
          <cell r="B669">
            <v>0</v>
          </cell>
          <cell r="C669">
            <v>0</v>
          </cell>
          <cell r="D669">
            <v>0</v>
          </cell>
          <cell r="E669">
            <v>0</v>
          </cell>
          <cell r="F669">
            <v>0</v>
          </cell>
          <cell r="G669">
            <v>0</v>
          </cell>
          <cell r="H669">
            <v>0</v>
          </cell>
          <cell r="I669">
            <v>0</v>
          </cell>
          <cell r="J669">
            <v>0</v>
          </cell>
          <cell r="K669">
            <v>0</v>
          </cell>
          <cell r="L669">
            <v>0</v>
          </cell>
          <cell r="M669">
            <v>0</v>
          </cell>
          <cell r="N669">
            <v>0</v>
          </cell>
          <cell r="O669">
            <v>0</v>
          </cell>
          <cell r="P669">
            <v>0</v>
          </cell>
          <cell r="Q669">
            <v>0</v>
          </cell>
          <cell r="R669">
            <v>0</v>
          </cell>
          <cell r="S669">
            <v>0</v>
          </cell>
          <cell r="T669">
            <v>0</v>
          </cell>
          <cell r="U669">
            <v>0</v>
          </cell>
          <cell r="V669">
            <v>0</v>
          </cell>
          <cell r="W669">
            <v>0</v>
          </cell>
          <cell r="X669">
            <v>0</v>
          </cell>
          <cell r="Y669">
            <v>0</v>
          </cell>
          <cell r="Z669">
            <v>0</v>
          </cell>
          <cell r="AA669">
            <v>0</v>
          </cell>
          <cell r="AB669">
            <v>0</v>
          </cell>
          <cell r="AC669">
            <v>0</v>
          </cell>
          <cell r="AD669">
            <v>0</v>
          </cell>
          <cell r="AE669">
            <v>0</v>
          </cell>
          <cell r="AF669">
            <v>0</v>
          </cell>
          <cell r="AW669">
            <v>0</v>
          </cell>
          <cell r="AX669">
            <v>0</v>
          </cell>
          <cell r="AY669">
            <v>0</v>
          </cell>
          <cell r="AZ669">
            <v>0</v>
          </cell>
          <cell r="BA669">
            <v>0</v>
          </cell>
          <cell r="BB669">
            <v>0</v>
          </cell>
          <cell r="BC669">
            <v>0</v>
          </cell>
          <cell r="BD669">
            <v>0</v>
          </cell>
          <cell r="BE669">
            <v>0</v>
          </cell>
          <cell r="BF669">
            <v>0</v>
          </cell>
          <cell r="BG669">
            <v>0</v>
          </cell>
          <cell r="BH669">
            <v>0</v>
          </cell>
          <cell r="BI669">
            <v>0</v>
          </cell>
          <cell r="BK669">
            <v>0</v>
          </cell>
          <cell r="BL669">
            <v>0</v>
          </cell>
          <cell r="BM669">
            <v>0</v>
          </cell>
          <cell r="BN669">
            <v>0</v>
          </cell>
          <cell r="BO669">
            <v>0</v>
          </cell>
          <cell r="BP669">
            <v>0</v>
          </cell>
          <cell r="BQ669">
            <v>0</v>
          </cell>
          <cell r="BR669">
            <v>0</v>
          </cell>
          <cell r="BS669">
            <v>0</v>
          </cell>
          <cell r="BT669">
            <v>0</v>
          </cell>
          <cell r="BU669">
            <v>0</v>
          </cell>
          <cell r="BV669">
            <v>0</v>
          </cell>
          <cell r="BW669">
            <v>0</v>
          </cell>
          <cell r="BX669">
            <v>0</v>
          </cell>
          <cell r="BY669">
            <v>0</v>
          </cell>
          <cell r="BZ669">
            <v>0</v>
          </cell>
          <cell r="CA669">
            <v>0</v>
          </cell>
          <cell r="CB669">
            <v>0</v>
          </cell>
          <cell r="CC669">
            <v>0</v>
          </cell>
          <cell r="CD669">
            <v>0</v>
          </cell>
          <cell r="CE669">
            <v>0</v>
          </cell>
          <cell r="CF669">
            <v>0</v>
          </cell>
          <cell r="CG669">
            <v>0</v>
          </cell>
          <cell r="CH669">
            <v>0</v>
          </cell>
          <cell r="CI669">
            <v>0</v>
          </cell>
          <cell r="CJ669">
            <v>0</v>
          </cell>
          <cell r="CK669">
            <v>0</v>
          </cell>
          <cell r="CL669">
            <v>0</v>
          </cell>
          <cell r="CM669">
            <v>0</v>
          </cell>
          <cell r="CN669">
            <v>0</v>
          </cell>
          <cell r="CO669">
            <v>0</v>
          </cell>
          <cell r="CP669">
            <v>0</v>
          </cell>
          <cell r="CQ669">
            <v>0</v>
          </cell>
          <cell r="CR669">
            <v>0</v>
          </cell>
          <cell r="CS669">
            <v>0</v>
          </cell>
          <cell r="CT669">
            <v>0</v>
          </cell>
          <cell r="CU669">
            <v>0</v>
          </cell>
          <cell r="CV669">
            <v>0</v>
          </cell>
          <cell r="CW669">
            <v>0</v>
          </cell>
          <cell r="CX669">
            <v>0</v>
          </cell>
          <cell r="CY669">
            <v>0</v>
          </cell>
          <cell r="CZ669">
            <v>0</v>
          </cell>
          <cell r="DA669">
            <v>0</v>
          </cell>
          <cell r="DB669">
            <v>0</v>
          </cell>
          <cell r="DC669">
            <v>0</v>
          </cell>
          <cell r="DD669">
            <v>0</v>
          </cell>
          <cell r="DE669">
            <v>0</v>
          </cell>
          <cell r="DF669">
            <v>0</v>
          </cell>
          <cell r="DG669">
            <v>0</v>
          </cell>
          <cell r="DH669">
            <v>0</v>
          </cell>
          <cell r="DI669">
            <v>0</v>
          </cell>
          <cell r="DJ669">
            <v>0</v>
          </cell>
          <cell r="DK669">
            <v>0</v>
          </cell>
          <cell r="DL669">
            <v>0</v>
          </cell>
          <cell r="DM669">
            <v>0</v>
          </cell>
          <cell r="DN669">
            <v>0</v>
          </cell>
          <cell r="DO669">
            <v>0</v>
          </cell>
          <cell r="DP669">
            <v>0</v>
          </cell>
          <cell r="DQ669">
            <v>0</v>
          </cell>
          <cell r="DR669">
            <v>0</v>
          </cell>
          <cell r="DS669">
            <v>0</v>
          </cell>
          <cell r="DT669">
            <v>0</v>
          </cell>
          <cell r="DU669">
            <v>0</v>
          </cell>
          <cell r="DV669">
            <v>0</v>
          </cell>
          <cell r="DW669">
            <v>0</v>
          </cell>
          <cell r="DX669">
            <v>0</v>
          </cell>
          <cell r="DY669">
            <v>0</v>
          </cell>
          <cell r="DZ669">
            <v>0</v>
          </cell>
          <cell r="EA669">
            <v>0</v>
          </cell>
          <cell r="EB669">
            <v>0</v>
          </cell>
          <cell r="EC669">
            <v>0</v>
          </cell>
          <cell r="ED669">
            <v>0</v>
          </cell>
          <cell r="EE669">
            <v>0</v>
          </cell>
          <cell r="EF669">
            <v>0</v>
          </cell>
          <cell r="EG669">
            <v>0</v>
          </cell>
          <cell r="EH669">
            <v>0</v>
          </cell>
          <cell r="EI669">
            <v>0</v>
          </cell>
          <cell r="EJ669">
            <v>0</v>
          </cell>
        </row>
        <row r="670">
          <cell r="B670">
            <v>0</v>
          </cell>
          <cell r="C670">
            <v>0</v>
          </cell>
          <cell r="D670">
            <v>0</v>
          </cell>
          <cell r="E670">
            <v>0</v>
          </cell>
          <cell r="F670">
            <v>0</v>
          </cell>
          <cell r="G670">
            <v>0</v>
          </cell>
          <cell r="H670">
            <v>0</v>
          </cell>
          <cell r="I670">
            <v>0</v>
          </cell>
          <cell r="J670">
            <v>0</v>
          </cell>
          <cell r="K670">
            <v>0</v>
          </cell>
          <cell r="L670">
            <v>66.400000000000006</v>
          </cell>
          <cell r="M670">
            <v>0</v>
          </cell>
          <cell r="N670">
            <v>0</v>
          </cell>
          <cell r="O670">
            <v>0</v>
          </cell>
          <cell r="P670">
            <v>0</v>
          </cell>
          <cell r="Q670">
            <v>0</v>
          </cell>
          <cell r="R670">
            <v>0</v>
          </cell>
          <cell r="S670">
            <v>15.3</v>
          </cell>
          <cell r="T670">
            <v>0</v>
          </cell>
          <cell r="U670">
            <v>0</v>
          </cell>
          <cell r="V670">
            <v>0</v>
          </cell>
          <cell r="W670">
            <v>0</v>
          </cell>
          <cell r="Y670">
            <v>0</v>
          </cell>
          <cell r="Z670">
            <v>0</v>
          </cell>
          <cell r="AA670">
            <v>1788.6</v>
          </cell>
          <cell r="AB670">
            <v>0</v>
          </cell>
          <cell r="AC670">
            <v>0</v>
          </cell>
          <cell r="AD670">
            <v>870.2</v>
          </cell>
          <cell r="AE670">
            <v>10.9</v>
          </cell>
          <cell r="AF670">
            <v>0</v>
          </cell>
          <cell r="AS670">
            <v>1131</v>
          </cell>
          <cell r="AW670">
            <v>0</v>
          </cell>
          <cell r="AX670">
            <v>0</v>
          </cell>
          <cell r="AY670">
            <v>137</v>
          </cell>
          <cell r="AZ670">
            <v>0</v>
          </cell>
          <cell r="BA670">
            <v>0</v>
          </cell>
          <cell r="BB670">
            <v>0</v>
          </cell>
          <cell r="BC670">
            <v>0</v>
          </cell>
          <cell r="BD670">
            <v>0</v>
          </cell>
          <cell r="BE670">
            <v>70.5</v>
          </cell>
          <cell r="BF670">
            <v>0</v>
          </cell>
          <cell r="BG670">
            <v>0</v>
          </cell>
          <cell r="BH670">
            <v>140.4</v>
          </cell>
          <cell r="BI670">
            <v>0</v>
          </cell>
          <cell r="BK670">
            <v>0</v>
          </cell>
          <cell r="BL670">
            <v>0</v>
          </cell>
          <cell r="BM670">
            <v>0</v>
          </cell>
          <cell r="BN670">
            <v>0</v>
          </cell>
          <cell r="BO670">
            <v>0</v>
          </cell>
          <cell r="BP670">
            <v>0</v>
          </cell>
          <cell r="BQ670">
            <v>0</v>
          </cell>
          <cell r="BR670">
            <v>0</v>
          </cell>
          <cell r="BS670">
            <v>0</v>
          </cell>
          <cell r="BT670">
            <v>3.3</v>
          </cell>
          <cell r="BU670">
            <v>0</v>
          </cell>
          <cell r="BV670">
            <v>0</v>
          </cell>
          <cell r="BW670">
            <v>0</v>
          </cell>
          <cell r="BX670">
            <v>6076.3</v>
          </cell>
          <cell r="BY670">
            <v>0</v>
          </cell>
          <cell r="BZ670">
            <v>0</v>
          </cell>
          <cell r="CA670">
            <v>0</v>
          </cell>
          <cell r="CB670">
            <v>0</v>
          </cell>
          <cell r="CC670">
            <v>0</v>
          </cell>
          <cell r="CD670">
            <v>0</v>
          </cell>
          <cell r="CE670">
            <v>0.5</v>
          </cell>
          <cell r="CF670">
            <v>0</v>
          </cell>
          <cell r="CG670">
            <v>0</v>
          </cell>
          <cell r="CH670">
            <v>0</v>
          </cell>
          <cell r="CI670">
            <v>0</v>
          </cell>
          <cell r="CJ670">
            <v>0</v>
          </cell>
          <cell r="CK670">
            <v>0</v>
          </cell>
          <cell r="CL670">
            <v>0</v>
          </cell>
          <cell r="CM670">
            <v>0</v>
          </cell>
          <cell r="CN670">
            <v>0</v>
          </cell>
          <cell r="CO670">
            <v>0</v>
          </cell>
          <cell r="CP670">
            <v>0</v>
          </cell>
          <cell r="CQ670">
            <v>0</v>
          </cell>
          <cell r="CR670">
            <v>0</v>
          </cell>
          <cell r="CS670">
            <v>0</v>
          </cell>
          <cell r="CT670">
            <v>0</v>
          </cell>
          <cell r="CU670">
            <v>0</v>
          </cell>
          <cell r="CV670">
            <v>0</v>
          </cell>
          <cell r="CW670">
            <v>0</v>
          </cell>
          <cell r="CX670">
            <v>0</v>
          </cell>
          <cell r="CY670">
            <v>0</v>
          </cell>
          <cell r="CZ670">
            <v>0</v>
          </cell>
          <cell r="DA670">
            <v>0</v>
          </cell>
          <cell r="DB670">
            <v>0</v>
          </cell>
          <cell r="DC670">
            <v>0</v>
          </cell>
          <cell r="DD670">
            <v>0</v>
          </cell>
          <cell r="DE670">
            <v>0</v>
          </cell>
          <cell r="DF670">
            <v>0</v>
          </cell>
          <cell r="DG670">
            <v>0</v>
          </cell>
          <cell r="DH670">
            <v>0</v>
          </cell>
          <cell r="DI670">
            <v>0</v>
          </cell>
          <cell r="DJ670">
            <v>0</v>
          </cell>
          <cell r="DK670">
            <v>0</v>
          </cell>
          <cell r="DL670">
            <v>0</v>
          </cell>
          <cell r="DM670">
            <v>0</v>
          </cell>
          <cell r="DN670">
            <v>0</v>
          </cell>
          <cell r="DO670">
            <v>0</v>
          </cell>
          <cell r="DP670">
            <v>0</v>
          </cell>
          <cell r="DQ670">
            <v>0</v>
          </cell>
          <cell r="DR670">
            <v>0</v>
          </cell>
          <cell r="DS670">
            <v>0</v>
          </cell>
          <cell r="DT670">
            <v>0</v>
          </cell>
          <cell r="DU670">
            <v>0</v>
          </cell>
          <cell r="DV670">
            <v>0</v>
          </cell>
          <cell r="DW670">
            <v>0</v>
          </cell>
          <cell r="DX670">
            <v>0</v>
          </cell>
          <cell r="DY670">
            <v>0</v>
          </cell>
          <cell r="DZ670">
            <v>0</v>
          </cell>
          <cell r="EA670">
            <v>0</v>
          </cell>
          <cell r="EB670">
            <v>0</v>
          </cell>
          <cell r="EC670">
            <v>0</v>
          </cell>
          <cell r="ED670">
            <v>0</v>
          </cell>
          <cell r="EE670">
            <v>0</v>
          </cell>
          <cell r="EF670">
            <v>0</v>
          </cell>
          <cell r="EG670">
            <v>0</v>
          </cell>
          <cell r="EH670">
            <v>0</v>
          </cell>
          <cell r="EI670">
            <v>0</v>
          </cell>
          <cell r="EJ670">
            <v>0</v>
          </cell>
        </row>
        <row r="671">
          <cell r="B671">
            <v>0</v>
          </cell>
          <cell r="C671">
            <v>0</v>
          </cell>
          <cell r="D671">
            <v>0</v>
          </cell>
          <cell r="E671">
            <v>0</v>
          </cell>
          <cell r="F671">
            <v>0</v>
          </cell>
          <cell r="G671">
            <v>0</v>
          </cell>
          <cell r="H671">
            <v>218.21</v>
          </cell>
          <cell r="I671">
            <v>0</v>
          </cell>
          <cell r="J671">
            <v>370</v>
          </cell>
          <cell r="K671">
            <v>19.059999999999999</v>
          </cell>
          <cell r="L671">
            <v>66.400000000000006</v>
          </cell>
          <cell r="M671">
            <v>0</v>
          </cell>
          <cell r="N671">
            <v>0</v>
          </cell>
          <cell r="O671">
            <v>0</v>
          </cell>
          <cell r="P671">
            <v>0</v>
          </cell>
          <cell r="Q671">
            <v>0</v>
          </cell>
          <cell r="R671">
            <v>0</v>
          </cell>
          <cell r="S671">
            <v>15.3</v>
          </cell>
          <cell r="T671">
            <v>0</v>
          </cell>
          <cell r="U671">
            <v>0</v>
          </cell>
          <cell r="V671">
            <v>0</v>
          </cell>
          <cell r="W671">
            <v>104</v>
          </cell>
          <cell r="X671">
            <v>0</v>
          </cell>
          <cell r="Y671">
            <v>13.641</v>
          </cell>
          <cell r="Z671">
            <v>34.1</v>
          </cell>
          <cell r="AA671">
            <v>1801.1</v>
          </cell>
          <cell r="AB671">
            <v>0</v>
          </cell>
          <cell r="AC671">
            <v>0</v>
          </cell>
          <cell r="AD671">
            <v>1175.9000000000001</v>
          </cell>
          <cell r="AE671">
            <v>41.9</v>
          </cell>
          <cell r="AF671">
            <v>8.3870000000000005</v>
          </cell>
          <cell r="AG671">
            <v>0</v>
          </cell>
          <cell r="AH671">
            <v>0</v>
          </cell>
          <cell r="AI671">
            <v>0</v>
          </cell>
          <cell r="AJ671">
            <v>0</v>
          </cell>
          <cell r="AK671">
            <v>0</v>
          </cell>
          <cell r="AL671">
            <v>0</v>
          </cell>
          <cell r="AN671">
            <v>0</v>
          </cell>
          <cell r="AP671">
            <v>0</v>
          </cell>
          <cell r="AQ671">
            <v>0</v>
          </cell>
          <cell r="AR671">
            <v>0</v>
          </cell>
          <cell r="AS671">
            <v>1213.7</v>
          </cell>
          <cell r="AT671">
            <v>0</v>
          </cell>
          <cell r="AU671">
            <v>0</v>
          </cell>
          <cell r="AV671">
            <v>0</v>
          </cell>
          <cell r="AW671">
            <v>0</v>
          </cell>
          <cell r="AX671">
            <v>0</v>
          </cell>
          <cell r="AY671">
            <v>2726</v>
          </cell>
          <cell r="AZ671">
            <v>126.65</v>
          </cell>
          <cell r="BA671">
            <v>0</v>
          </cell>
          <cell r="BB671">
            <v>0</v>
          </cell>
          <cell r="BC671">
            <v>0</v>
          </cell>
          <cell r="BD671">
            <v>0</v>
          </cell>
          <cell r="BE671">
            <v>98.3</v>
          </cell>
          <cell r="BF671">
            <v>0</v>
          </cell>
          <cell r="BG671">
            <v>0</v>
          </cell>
          <cell r="BH671">
            <v>140.4</v>
          </cell>
          <cell r="BI671">
            <v>296.29000000000002</v>
          </cell>
          <cell r="BK671">
            <v>0</v>
          </cell>
          <cell r="BL671">
            <v>8.1999999999999993</v>
          </cell>
          <cell r="BM671">
            <v>0</v>
          </cell>
          <cell r="BN671">
            <v>0</v>
          </cell>
          <cell r="BO671">
            <v>569.71749752337701</v>
          </cell>
          <cell r="BP671">
            <v>118.618159993483</v>
          </cell>
          <cell r="BQ671">
            <v>0</v>
          </cell>
          <cell r="BR671">
            <v>212.61</v>
          </cell>
          <cell r="BS671">
            <v>711.37247344642401</v>
          </cell>
          <cell r="BT671">
            <v>299.8</v>
          </cell>
          <cell r="BU671">
            <v>158.53</v>
          </cell>
          <cell r="BV671">
            <v>1889.4929999999999</v>
          </cell>
          <cell r="BW671">
            <v>699.69</v>
          </cell>
          <cell r="BX671">
            <v>6389.67</v>
          </cell>
          <cell r="BY671">
            <v>0</v>
          </cell>
          <cell r="BZ671">
            <v>0</v>
          </cell>
          <cell r="CA671">
            <v>0</v>
          </cell>
          <cell r="CB671">
            <v>0</v>
          </cell>
          <cell r="CC671">
            <v>80</v>
          </cell>
          <cell r="CD671">
            <v>241</v>
          </cell>
          <cell r="CE671">
            <v>5.56</v>
          </cell>
          <cell r="CF671">
            <v>0</v>
          </cell>
          <cell r="CG671">
            <v>0</v>
          </cell>
          <cell r="CH671">
            <v>0</v>
          </cell>
          <cell r="CI671">
            <v>0</v>
          </cell>
          <cell r="CJ671">
            <v>43.2</v>
          </cell>
          <cell r="CK671">
            <v>0</v>
          </cell>
          <cell r="CL671">
            <v>288.2</v>
          </cell>
          <cell r="CM671">
            <v>0</v>
          </cell>
          <cell r="CN671">
            <v>44.8</v>
          </cell>
          <cell r="CO671">
            <v>0</v>
          </cell>
          <cell r="CP671">
            <v>53.1</v>
          </cell>
          <cell r="CQ671">
            <v>0</v>
          </cell>
          <cell r="CR671">
            <v>0</v>
          </cell>
          <cell r="CS671">
            <v>0</v>
          </cell>
          <cell r="CT671">
            <v>0</v>
          </cell>
          <cell r="CU671">
            <v>0</v>
          </cell>
          <cell r="CV671">
            <v>436</v>
          </cell>
          <cell r="CW671">
            <v>0</v>
          </cell>
          <cell r="CX671">
            <v>0</v>
          </cell>
          <cell r="CY671">
            <v>0</v>
          </cell>
          <cell r="CZ671">
            <v>209.26400000000001</v>
          </cell>
          <cell r="DA671">
            <v>120</v>
          </cell>
          <cell r="DB671">
            <v>0</v>
          </cell>
          <cell r="DC671">
            <v>0</v>
          </cell>
          <cell r="DD671">
            <v>0</v>
          </cell>
          <cell r="DE671">
            <v>0</v>
          </cell>
          <cell r="DF671">
            <v>0</v>
          </cell>
          <cell r="DG671">
            <v>0</v>
          </cell>
          <cell r="DH671">
            <v>91.840999999999994</v>
          </cell>
          <cell r="DI671">
            <v>0</v>
          </cell>
          <cell r="DJ671">
            <v>0</v>
          </cell>
          <cell r="DK671">
            <v>27.2</v>
          </cell>
          <cell r="DL671">
            <v>51.173000000000002</v>
          </cell>
          <cell r="DM671">
            <v>0</v>
          </cell>
          <cell r="DN671">
            <v>0</v>
          </cell>
          <cell r="DO671">
            <v>0</v>
          </cell>
          <cell r="DP671">
            <v>0</v>
          </cell>
          <cell r="DQ671">
            <v>0</v>
          </cell>
          <cell r="DR671">
            <v>0</v>
          </cell>
          <cell r="DS671">
            <v>85</v>
          </cell>
          <cell r="DT671">
            <v>0</v>
          </cell>
          <cell r="DU671">
            <v>0</v>
          </cell>
          <cell r="DV671">
            <v>0</v>
          </cell>
          <cell r="DW671">
            <v>14</v>
          </cell>
          <cell r="DX671">
            <v>1.1671854200274301</v>
          </cell>
          <cell r="DY671">
            <v>0.35</v>
          </cell>
          <cell r="DZ671">
            <v>0</v>
          </cell>
          <cell r="EA671">
            <v>0</v>
          </cell>
          <cell r="EB671">
            <v>360.1</v>
          </cell>
          <cell r="EC671">
            <v>0</v>
          </cell>
          <cell r="ED671">
            <v>0</v>
          </cell>
          <cell r="EE671">
            <v>0</v>
          </cell>
          <cell r="EF671">
            <v>0</v>
          </cell>
          <cell r="EG671">
            <v>2.0299999999999998</v>
          </cell>
          <cell r="EH671">
            <v>32.607521827957001</v>
          </cell>
          <cell r="EI671">
            <v>37.299999999999997</v>
          </cell>
          <cell r="EJ671">
            <v>0</v>
          </cell>
        </row>
        <row r="672">
          <cell r="B672">
            <v>12000</v>
          </cell>
          <cell r="C672">
            <v>0</v>
          </cell>
          <cell r="D672">
            <v>0</v>
          </cell>
          <cell r="E672">
            <v>0</v>
          </cell>
          <cell r="F672">
            <v>0</v>
          </cell>
          <cell r="G672">
            <v>0</v>
          </cell>
          <cell r="H672">
            <v>0</v>
          </cell>
          <cell r="I672">
            <v>0</v>
          </cell>
          <cell r="J672">
            <v>1357</v>
          </cell>
          <cell r="K672">
            <v>0</v>
          </cell>
          <cell r="L672">
            <v>0</v>
          </cell>
          <cell r="M672">
            <v>642</v>
          </cell>
          <cell r="N672">
            <v>0</v>
          </cell>
          <cell r="O672">
            <v>0</v>
          </cell>
          <cell r="P672">
            <v>0</v>
          </cell>
          <cell r="Q672">
            <v>0</v>
          </cell>
          <cell r="R672">
            <v>0</v>
          </cell>
          <cell r="S672">
            <v>0</v>
          </cell>
          <cell r="T672">
            <v>0</v>
          </cell>
          <cell r="U672">
            <v>0</v>
          </cell>
          <cell r="V672">
            <v>1349</v>
          </cell>
          <cell r="W672">
            <v>567</v>
          </cell>
          <cell r="X672">
            <v>0</v>
          </cell>
          <cell r="Y672">
            <v>13.641</v>
          </cell>
          <cell r="Z672">
            <v>34.1</v>
          </cell>
          <cell r="AA672">
            <v>0</v>
          </cell>
          <cell r="AB672">
            <v>0</v>
          </cell>
          <cell r="AC672">
            <v>0</v>
          </cell>
          <cell r="AD672">
            <v>0</v>
          </cell>
          <cell r="AE672">
            <v>774.2</v>
          </cell>
          <cell r="AF672">
            <v>0</v>
          </cell>
          <cell r="AM672">
            <v>33100</v>
          </cell>
          <cell r="AN672">
            <v>-425</v>
          </cell>
          <cell r="AO672">
            <v>0</v>
          </cell>
          <cell r="AS672">
            <v>201.9</v>
          </cell>
          <cell r="AT672">
            <v>63.8</v>
          </cell>
          <cell r="AV672">
            <v>-68.87</v>
          </cell>
          <cell r="AW672">
            <v>0</v>
          </cell>
          <cell r="AX672">
            <v>0</v>
          </cell>
          <cell r="AY672">
            <v>0</v>
          </cell>
          <cell r="AZ672">
            <v>0</v>
          </cell>
          <cell r="BA672">
            <v>0</v>
          </cell>
          <cell r="BB672">
            <v>0</v>
          </cell>
          <cell r="BC672">
            <v>0</v>
          </cell>
          <cell r="BD672">
            <v>0</v>
          </cell>
          <cell r="BE672">
            <v>0</v>
          </cell>
          <cell r="BF672">
            <v>0</v>
          </cell>
          <cell r="BG672">
            <v>0</v>
          </cell>
          <cell r="BH672">
            <v>0</v>
          </cell>
          <cell r="BI672">
            <v>44.58</v>
          </cell>
          <cell r="BK672">
            <v>0</v>
          </cell>
          <cell r="BL672">
            <v>24.1</v>
          </cell>
          <cell r="BM672">
            <v>0</v>
          </cell>
          <cell r="BN672">
            <v>0</v>
          </cell>
          <cell r="BO672">
            <v>1187.4209688481401</v>
          </cell>
          <cell r="BP672">
            <v>121.702232153314</v>
          </cell>
          <cell r="BQ672">
            <v>0</v>
          </cell>
          <cell r="BR672">
            <v>214.51</v>
          </cell>
          <cell r="BS672">
            <v>4726.6400000000003</v>
          </cell>
          <cell r="BT672">
            <v>0</v>
          </cell>
          <cell r="BU672">
            <v>167.2</v>
          </cell>
          <cell r="BV672">
            <v>1699.902</v>
          </cell>
          <cell r="BW672">
            <v>16.420000000000002</v>
          </cell>
          <cell r="BX672">
            <v>2576.7800000000002</v>
          </cell>
          <cell r="BY672">
            <v>0</v>
          </cell>
          <cell r="BZ672">
            <v>0</v>
          </cell>
          <cell r="CA672">
            <v>0</v>
          </cell>
          <cell r="CB672">
            <v>0</v>
          </cell>
          <cell r="CC672">
            <v>270</v>
          </cell>
          <cell r="CD672">
            <v>0</v>
          </cell>
          <cell r="CE672">
            <v>0</v>
          </cell>
          <cell r="CF672">
            <v>0</v>
          </cell>
          <cell r="CG672">
            <v>0</v>
          </cell>
          <cell r="CI672">
            <v>0</v>
          </cell>
          <cell r="CJ672">
            <v>259.22000000000003</v>
          </cell>
          <cell r="CK672">
            <v>0</v>
          </cell>
          <cell r="CL672">
            <v>1836.3</v>
          </cell>
          <cell r="CM672">
            <v>119.7</v>
          </cell>
          <cell r="CN672">
            <v>44.8</v>
          </cell>
          <cell r="CO672">
            <v>0</v>
          </cell>
          <cell r="CP672">
            <v>0</v>
          </cell>
          <cell r="CQ672">
            <v>0</v>
          </cell>
          <cell r="CR672">
            <v>0</v>
          </cell>
          <cell r="CS672">
            <v>0</v>
          </cell>
          <cell r="CT672">
            <v>0</v>
          </cell>
          <cell r="CU672">
            <v>0</v>
          </cell>
          <cell r="CV672">
            <v>241</v>
          </cell>
          <cell r="CW672">
            <v>0</v>
          </cell>
          <cell r="CX672">
            <v>0</v>
          </cell>
          <cell r="CY672">
            <v>0</v>
          </cell>
          <cell r="CZ672">
            <v>0</v>
          </cell>
          <cell r="DA672">
            <v>360</v>
          </cell>
          <cell r="DB672">
            <v>0</v>
          </cell>
          <cell r="DC672">
            <v>0</v>
          </cell>
          <cell r="DD672">
            <v>0</v>
          </cell>
          <cell r="DE672">
            <v>0</v>
          </cell>
          <cell r="DF672">
            <v>0</v>
          </cell>
          <cell r="DG672">
            <v>0</v>
          </cell>
          <cell r="DH672">
            <v>626.072</v>
          </cell>
          <cell r="DI672">
            <v>0</v>
          </cell>
          <cell r="DJ672">
            <v>0</v>
          </cell>
          <cell r="DK672">
            <v>0</v>
          </cell>
          <cell r="DL672">
            <v>241.21899999999999</v>
          </cell>
          <cell r="DM672">
            <v>0</v>
          </cell>
          <cell r="DN672">
            <v>0</v>
          </cell>
          <cell r="DO672">
            <v>0</v>
          </cell>
          <cell r="DP672">
            <v>0</v>
          </cell>
          <cell r="DQ672">
            <v>0</v>
          </cell>
          <cell r="DR672">
            <v>0</v>
          </cell>
          <cell r="DS672">
            <v>0</v>
          </cell>
          <cell r="DT672">
            <v>0</v>
          </cell>
          <cell r="DU672">
            <v>0</v>
          </cell>
          <cell r="DV672">
            <v>0</v>
          </cell>
          <cell r="DW672">
            <v>706</v>
          </cell>
          <cell r="DX672">
            <v>2.6</v>
          </cell>
          <cell r="DY672">
            <v>0.35</v>
          </cell>
          <cell r="DZ672">
            <v>0</v>
          </cell>
          <cell r="EA672">
            <v>0</v>
          </cell>
          <cell r="EB672">
            <v>820.7</v>
          </cell>
          <cell r="EC672">
            <v>0</v>
          </cell>
          <cell r="ED672">
            <v>0</v>
          </cell>
          <cell r="EE672">
            <v>0</v>
          </cell>
          <cell r="EF672">
            <v>0</v>
          </cell>
          <cell r="EG672">
            <v>2.34</v>
          </cell>
          <cell r="EH672">
            <v>0</v>
          </cell>
          <cell r="EI672">
            <v>263.2</v>
          </cell>
          <cell r="EJ672">
            <v>0</v>
          </cell>
        </row>
        <row r="673">
          <cell r="B673">
            <v>0</v>
          </cell>
          <cell r="C673">
            <v>0</v>
          </cell>
          <cell r="D673">
            <v>1170</v>
          </cell>
          <cell r="E673">
            <v>0</v>
          </cell>
          <cell r="F673">
            <v>0</v>
          </cell>
          <cell r="G673">
            <v>0</v>
          </cell>
          <cell r="H673">
            <v>0</v>
          </cell>
          <cell r="I673">
            <v>0</v>
          </cell>
          <cell r="J673">
            <v>0</v>
          </cell>
          <cell r="K673">
            <v>0</v>
          </cell>
          <cell r="L673">
            <v>0</v>
          </cell>
          <cell r="M673">
            <v>0</v>
          </cell>
          <cell r="N673">
            <v>0</v>
          </cell>
          <cell r="O673">
            <v>0</v>
          </cell>
          <cell r="P673">
            <v>0</v>
          </cell>
          <cell r="Q673">
            <v>0</v>
          </cell>
          <cell r="R673">
            <v>0</v>
          </cell>
          <cell r="S673">
            <v>0</v>
          </cell>
          <cell r="T673">
            <v>0</v>
          </cell>
          <cell r="U673">
            <v>0</v>
          </cell>
          <cell r="V673">
            <v>0</v>
          </cell>
          <cell r="W673">
            <v>0</v>
          </cell>
          <cell r="X673">
            <v>0</v>
          </cell>
          <cell r="Y673">
            <v>0</v>
          </cell>
          <cell r="Z673">
            <v>0</v>
          </cell>
          <cell r="AA673">
            <v>31.65</v>
          </cell>
          <cell r="AB673">
            <v>0</v>
          </cell>
          <cell r="AC673">
            <v>0</v>
          </cell>
          <cell r="AD673">
            <v>17238.2</v>
          </cell>
          <cell r="AE673">
            <v>0</v>
          </cell>
          <cell r="AF673">
            <v>671.98</v>
          </cell>
          <cell r="AN673">
            <v>0</v>
          </cell>
          <cell r="AO673">
            <v>0</v>
          </cell>
          <cell r="AS673">
            <v>0</v>
          </cell>
          <cell r="AV673">
            <v>0</v>
          </cell>
          <cell r="AW673">
            <v>0</v>
          </cell>
          <cell r="AX673">
            <v>0</v>
          </cell>
          <cell r="AY673">
            <v>5178</v>
          </cell>
          <cell r="AZ673">
            <v>0</v>
          </cell>
          <cell r="BA673">
            <v>0</v>
          </cell>
          <cell r="BB673">
            <v>0</v>
          </cell>
          <cell r="BC673">
            <v>0</v>
          </cell>
          <cell r="BD673">
            <v>0</v>
          </cell>
          <cell r="BE673">
            <v>139.9</v>
          </cell>
          <cell r="BF673">
            <v>0</v>
          </cell>
          <cell r="BG673">
            <v>0</v>
          </cell>
          <cell r="BH673">
            <v>0</v>
          </cell>
          <cell r="BI673">
            <v>77.17</v>
          </cell>
          <cell r="BK673">
            <v>0</v>
          </cell>
          <cell r="BL673">
            <v>0</v>
          </cell>
          <cell r="BM673">
            <v>0</v>
          </cell>
          <cell r="BN673">
            <v>0</v>
          </cell>
          <cell r="BO673">
            <v>0</v>
          </cell>
          <cell r="BP673">
            <v>0</v>
          </cell>
          <cell r="BQ673">
            <v>0</v>
          </cell>
          <cell r="BR673">
            <v>0</v>
          </cell>
          <cell r="BS673">
            <v>0</v>
          </cell>
          <cell r="BT673">
            <v>0</v>
          </cell>
          <cell r="BU673">
            <v>0</v>
          </cell>
          <cell r="BV673">
            <v>1.8129999999999999</v>
          </cell>
          <cell r="BW673">
            <v>0</v>
          </cell>
          <cell r="BX673">
            <v>0</v>
          </cell>
          <cell r="BY673">
            <v>0</v>
          </cell>
          <cell r="BZ673">
            <v>0</v>
          </cell>
          <cell r="CA673">
            <v>0</v>
          </cell>
          <cell r="CB673">
            <v>0</v>
          </cell>
          <cell r="CC673">
            <v>0</v>
          </cell>
          <cell r="CD673">
            <v>0</v>
          </cell>
          <cell r="CE673">
            <v>0</v>
          </cell>
          <cell r="CF673">
            <v>0</v>
          </cell>
          <cell r="CG673">
            <v>0</v>
          </cell>
          <cell r="CI673">
            <v>0</v>
          </cell>
          <cell r="CJ673">
            <v>0</v>
          </cell>
          <cell r="CK673">
            <v>0</v>
          </cell>
          <cell r="CL673">
            <v>744.3</v>
          </cell>
          <cell r="CM673">
            <v>0</v>
          </cell>
          <cell r="CN673">
            <v>0</v>
          </cell>
          <cell r="CO673">
            <v>0</v>
          </cell>
          <cell r="CP673">
            <v>0</v>
          </cell>
          <cell r="CQ673">
            <v>0</v>
          </cell>
          <cell r="CR673">
            <v>0</v>
          </cell>
          <cell r="CS673">
            <v>0</v>
          </cell>
          <cell r="CT673">
            <v>0</v>
          </cell>
          <cell r="CU673">
            <v>0</v>
          </cell>
          <cell r="CV673">
            <v>0</v>
          </cell>
          <cell r="CW673">
            <v>0</v>
          </cell>
          <cell r="CX673">
            <v>0</v>
          </cell>
          <cell r="CY673">
            <v>0</v>
          </cell>
          <cell r="CZ673">
            <v>0</v>
          </cell>
          <cell r="DA673">
            <v>0</v>
          </cell>
          <cell r="DB673">
            <v>0</v>
          </cell>
          <cell r="DC673">
            <v>0</v>
          </cell>
          <cell r="DD673">
            <v>0</v>
          </cell>
          <cell r="DE673">
            <v>0</v>
          </cell>
          <cell r="DF673">
            <v>0</v>
          </cell>
          <cell r="DG673">
            <v>0</v>
          </cell>
          <cell r="DH673">
            <v>0</v>
          </cell>
          <cell r="DI673">
            <v>0</v>
          </cell>
          <cell r="DJ673">
            <v>0</v>
          </cell>
          <cell r="DK673">
            <v>0</v>
          </cell>
          <cell r="DL673">
            <v>0</v>
          </cell>
          <cell r="DM673">
            <v>0</v>
          </cell>
          <cell r="DN673">
            <v>0</v>
          </cell>
          <cell r="DO673">
            <v>0</v>
          </cell>
          <cell r="DP673">
            <v>0</v>
          </cell>
          <cell r="DQ673">
            <v>0</v>
          </cell>
          <cell r="DR673">
            <v>0</v>
          </cell>
          <cell r="DS673">
            <v>172</v>
          </cell>
          <cell r="DT673">
            <v>0</v>
          </cell>
          <cell r="DU673">
            <v>0</v>
          </cell>
          <cell r="DV673">
            <v>0</v>
          </cell>
          <cell r="DW673">
            <v>0</v>
          </cell>
          <cell r="DX673">
            <v>0</v>
          </cell>
          <cell r="DY673">
            <v>0</v>
          </cell>
          <cell r="DZ673">
            <v>0</v>
          </cell>
          <cell r="EA673">
            <v>0</v>
          </cell>
          <cell r="EB673">
            <v>268</v>
          </cell>
          <cell r="EC673">
            <v>0</v>
          </cell>
          <cell r="ED673">
            <v>0</v>
          </cell>
          <cell r="EE673">
            <v>0</v>
          </cell>
          <cell r="EF673">
            <v>0</v>
          </cell>
          <cell r="EG673">
            <v>0</v>
          </cell>
          <cell r="EH673">
            <v>0</v>
          </cell>
          <cell r="EI673">
            <v>0</v>
          </cell>
          <cell r="EJ673">
            <v>1895</v>
          </cell>
        </row>
        <row r="674">
          <cell r="B674">
            <v>0</v>
          </cell>
          <cell r="C674">
            <v>0</v>
          </cell>
          <cell r="D674">
            <v>0</v>
          </cell>
          <cell r="E674">
            <v>0</v>
          </cell>
          <cell r="F674">
            <v>0</v>
          </cell>
          <cell r="G674">
            <v>0</v>
          </cell>
          <cell r="H674">
            <v>0</v>
          </cell>
          <cell r="I674">
            <v>0</v>
          </cell>
          <cell r="J674">
            <v>0</v>
          </cell>
          <cell r="K674">
            <v>0</v>
          </cell>
          <cell r="L674">
            <v>0</v>
          </cell>
          <cell r="M674">
            <v>0</v>
          </cell>
          <cell r="N674">
            <v>0</v>
          </cell>
          <cell r="O674">
            <v>0</v>
          </cell>
          <cell r="P674">
            <v>0</v>
          </cell>
          <cell r="R674">
            <v>0</v>
          </cell>
          <cell r="S674">
            <v>0</v>
          </cell>
          <cell r="T674">
            <v>0</v>
          </cell>
          <cell r="U674">
            <v>0</v>
          </cell>
          <cell r="V674">
            <v>0</v>
          </cell>
          <cell r="W674">
            <v>0</v>
          </cell>
          <cell r="X674">
            <v>0</v>
          </cell>
          <cell r="Y674">
            <v>0</v>
          </cell>
          <cell r="Z674">
            <v>0</v>
          </cell>
          <cell r="AA674">
            <v>0</v>
          </cell>
          <cell r="AB674">
            <v>0</v>
          </cell>
          <cell r="AC674">
            <v>0</v>
          </cell>
          <cell r="AD674">
            <v>0</v>
          </cell>
          <cell r="AE674">
            <v>0</v>
          </cell>
          <cell r="AF674">
            <v>0</v>
          </cell>
          <cell r="AJ674">
            <v>-1400</v>
          </cell>
          <cell r="AO674">
            <v>0</v>
          </cell>
          <cell r="AV674">
            <v>0</v>
          </cell>
          <cell r="AW674">
            <v>0</v>
          </cell>
          <cell r="AX674">
            <v>0</v>
          </cell>
          <cell r="AY674">
            <v>0</v>
          </cell>
          <cell r="AZ674">
            <v>0</v>
          </cell>
          <cell r="BA674">
            <v>0</v>
          </cell>
          <cell r="BB674">
            <v>0</v>
          </cell>
          <cell r="BC674">
            <v>0</v>
          </cell>
          <cell r="BD674">
            <v>0</v>
          </cell>
          <cell r="BE674">
            <v>0</v>
          </cell>
          <cell r="BF674">
            <v>0</v>
          </cell>
          <cell r="BG674">
            <v>0</v>
          </cell>
          <cell r="BH674">
            <v>0</v>
          </cell>
          <cell r="BI674">
            <v>0</v>
          </cell>
          <cell r="BK674">
            <v>0</v>
          </cell>
          <cell r="BL674">
            <v>0</v>
          </cell>
          <cell r="BM674">
            <v>0</v>
          </cell>
          <cell r="BN674">
            <v>0</v>
          </cell>
          <cell r="BO674">
            <v>0</v>
          </cell>
          <cell r="BP674">
            <v>0</v>
          </cell>
          <cell r="BQ674">
            <v>0</v>
          </cell>
          <cell r="BR674">
            <v>0</v>
          </cell>
          <cell r="BS674">
            <v>0</v>
          </cell>
          <cell r="BT674">
            <v>0</v>
          </cell>
          <cell r="BU674">
            <v>0</v>
          </cell>
          <cell r="BV674">
            <v>0</v>
          </cell>
          <cell r="BW674">
            <v>0</v>
          </cell>
          <cell r="BX674">
            <v>0</v>
          </cell>
          <cell r="BY674">
            <v>0</v>
          </cell>
          <cell r="BZ674">
            <v>0</v>
          </cell>
          <cell r="CA674">
            <v>0</v>
          </cell>
          <cell r="CB674">
            <v>0</v>
          </cell>
          <cell r="CC674">
            <v>0</v>
          </cell>
          <cell r="CD674">
            <v>0</v>
          </cell>
          <cell r="CE674">
            <v>0</v>
          </cell>
          <cell r="CF674">
            <v>0</v>
          </cell>
          <cell r="CG674">
            <v>0</v>
          </cell>
          <cell r="CH674">
            <v>0</v>
          </cell>
          <cell r="CI674">
            <v>0</v>
          </cell>
          <cell r="CJ674">
            <v>0</v>
          </cell>
          <cell r="CK674">
            <v>0</v>
          </cell>
          <cell r="CL674">
            <v>0</v>
          </cell>
          <cell r="CM674">
            <v>0</v>
          </cell>
          <cell r="CN674">
            <v>0</v>
          </cell>
          <cell r="CO674">
            <v>0</v>
          </cell>
          <cell r="CP674">
            <v>0</v>
          </cell>
          <cell r="CQ674">
            <v>0</v>
          </cell>
          <cell r="CR674">
            <v>0</v>
          </cell>
          <cell r="CS674">
            <v>0</v>
          </cell>
          <cell r="CT674">
            <v>0</v>
          </cell>
          <cell r="CU674">
            <v>0</v>
          </cell>
          <cell r="CV674">
            <v>0</v>
          </cell>
          <cell r="CW674">
            <v>0</v>
          </cell>
          <cell r="CX674">
            <v>0</v>
          </cell>
          <cell r="CY674">
            <v>0</v>
          </cell>
          <cell r="CZ674">
            <v>0</v>
          </cell>
          <cell r="DA674">
            <v>0</v>
          </cell>
          <cell r="DB674">
            <v>0</v>
          </cell>
          <cell r="DC674">
            <v>0</v>
          </cell>
          <cell r="DD674">
            <v>0</v>
          </cell>
          <cell r="DE674">
            <v>0</v>
          </cell>
          <cell r="DF674">
            <v>0</v>
          </cell>
          <cell r="DG674">
            <v>0</v>
          </cell>
          <cell r="DH674">
            <v>0</v>
          </cell>
          <cell r="DI674">
            <v>0</v>
          </cell>
          <cell r="DJ674">
            <v>0</v>
          </cell>
          <cell r="DK674">
            <v>0</v>
          </cell>
          <cell r="DL674">
            <v>0</v>
          </cell>
          <cell r="DM674">
            <v>0</v>
          </cell>
          <cell r="DN674">
            <v>0</v>
          </cell>
          <cell r="DO674">
            <v>0</v>
          </cell>
          <cell r="DP674">
            <v>0</v>
          </cell>
          <cell r="DQ674">
            <v>0</v>
          </cell>
          <cell r="DR674">
            <v>0</v>
          </cell>
          <cell r="DS674">
            <v>0</v>
          </cell>
          <cell r="DT674">
            <v>0</v>
          </cell>
          <cell r="DU674">
            <v>0</v>
          </cell>
          <cell r="DV674">
            <v>0</v>
          </cell>
          <cell r="DW674">
            <v>0</v>
          </cell>
          <cell r="DX674">
            <v>0</v>
          </cell>
          <cell r="DY674">
            <v>0</v>
          </cell>
          <cell r="DZ674">
            <v>0</v>
          </cell>
          <cell r="EA674">
            <v>0</v>
          </cell>
          <cell r="EB674">
            <v>0</v>
          </cell>
          <cell r="EC674">
            <v>0</v>
          </cell>
          <cell r="ED674">
            <v>0</v>
          </cell>
          <cell r="EE674">
            <v>0</v>
          </cell>
          <cell r="EF674">
            <v>0</v>
          </cell>
          <cell r="EG674">
            <v>0</v>
          </cell>
          <cell r="EH674">
            <v>0</v>
          </cell>
          <cell r="EI674">
            <v>0</v>
          </cell>
          <cell r="EJ674">
            <v>0</v>
          </cell>
        </row>
        <row r="675">
          <cell r="B675">
            <v>0</v>
          </cell>
          <cell r="C675">
            <v>104.4</v>
          </cell>
          <cell r="D675">
            <v>2000</v>
          </cell>
          <cell r="E675">
            <v>0</v>
          </cell>
          <cell r="F675">
            <v>0</v>
          </cell>
          <cell r="G675">
            <v>0</v>
          </cell>
          <cell r="H675">
            <v>0</v>
          </cell>
          <cell r="I675">
            <v>0</v>
          </cell>
          <cell r="J675">
            <v>0</v>
          </cell>
          <cell r="K675">
            <v>0</v>
          </cell>
          <cell r="L675">
            <v>126.6</v>
          </cell>
          <cell r="M675">
            <v>0</v>
          </cell>
          <cell r="N675">
            <v>0</v>
          </cell>
          <cell r="O675">
            <v>1000</v>
          </cell>
          <cell r="P675">
            <v>0</v>
          </cell>
          <cell r="Q675">
            <v>6300</v>
          </cell>
          <cell r="R675">
            <v>0</v>
          </cell>
          <cell r="S675">
            <v>153.19999999999999</v>
          </cell>
          <cell r="T675">
            <v>5700</v>
          </cell>
          <cell r="U675">
            <v>0</v>
          </cell>
          <cell r="V675">
            <v>0</v>
          </cell>
          <cell r="W675">
            <v>0</v>
          </cell>
          <cell r="X675">
            <v>32002.9</v>
          </cell>
          <cell r="Y675">
            <v>0</v>
          </cell>
          <cell r="Z675">
            <v>0</v>
          </cell>
          <cell r="AA675">
            <v>4959.8999999999996</v>
          </cell>
          <cell r="AB675">
            <v>0</v>
          </cell>
          <cell r="AC675">
            <v>0</v>
          </cell>
          <cell r="AD675">
            <v>54004.25</v>
          </cell>
          <cell r="AE675">
            <v>272.5</v>
          </cell>
          <cell r="AF675">
            <v>0</v>
          </cell>
          <cell r="AH675">
            <v>395.9</v>
          </cell>
          <cell r="AJ675">
            <v>21200</v>
          </cell>
          <cell r="AM675">
            <v>14200</v>
          </cell>
          <cell r="AN675">
            <v>3919</v>
          </cell>
          <cell r="AO675">
            <v>5550</v>
          </cell>
          <cell r="AS675">
            <v>2514.5</v>
          </cell>
          <cell r="AV675">
            <v>9790.8700000000008</v>
          </cell>
          <cell r="AW675">
            <v>0</v>
          </cell>
          <cell r="AX675">
            <v>0</v>
          </cell>
          <cell r="AY675">
            <v>274</v>
          </cell>
          <cell r="AZ675">
            <v>0</v>
          </cell>
          <cell r="BA675">
            <v>0</v>
          </cell>
          <cell r="BB675">
            <v>0</v>
          </cell>
          <cell r="BC675">
            <v>0</v>
          </cell>
          <cell r="BD675">
            <v>0</v>
          </cell>
          <cell r="BE675">
            <v>357.3</v>
          </cell>
          <cell r="BF675">
            <v>0</v>
          </cell>
          <cell r="BG675">
            <v>0</v>
          </cell>
          <cell r="BH675">
            <v>2340</v>
          </cell>
          <cell r="BI675">
            <v>0</v>
          </cell>
          <cell r="BK675">
            <v>0</v>
          </cell>
          <cell r="BL675">
            <v>0</v>
          </cell>
          <cell r="BM675">
            <v>0</v>
          </cell>
          <cell r="BN675">
            <v>8250</v>
          </cell>
          <cell r="BO675">
            <v>0</v>
          </cell>
          <cell r="BP675">
            <v>0</v>
          </cell>
          <cell r="BQ675">
            <v>48000</v>
          </cell>
          <cell r="BR675">
            <v>0</v>
          </cell>
          <cell r="BS675">
            <v>0</v>
          </cell>
          <cell r="BT675">
            <v>0</v>
          </cell>
          <cell r="BU675">
            <v>0</v>
          </cell>
          <cell r="BV675">
            <v>0</v>
          </cell>
          <cell r="BW675">
            <v>0</v>
          </cell>
          <cell r="BX675">
            <v>21054.5</v>
          </cell>
          <cell r="BY675">
            <v>0</v>
          </cell>
          <cell r="BZ675">
            <v>0</v>
          </cell>
          <cell r="CA675">
            <v>0</v>
          </cell>
          <cell r="CB675">
            <v>0</v>
          </cell>
          <cell r="CC675">
            <v>0</v>
          </cell>
          <cell r="CD675">
            <v>0</v>
          </cell>
          <cell r="CE675">
            <v>0</v>
          </cell>
          <cell r="CF675">
            <v>0</v>
          </cell>
          <cell r="CG675">
            <v>0</v>
          </cell>
          <cell r="CH675">
            <v>0</v>
          </cell>
          <cell r="CI675">
            <v>0</v>
          </cell>
          <cell r="CJ675">
            <v>0</v>
          </cell>
          <cell r="CK675">
            <v>0</v>
          </cell>
          <cell r="CL675">
            <v>0</v>
          </cell>
          <cell r="CM675">
            <v>114.2</v>
          </cell>
          <cell r="CN675">
            <v>0</v>
          </cell>
          <cell r="CO675">
            <v>0</v>
          </cell>
          <cell r="CP675">
            <v>0</v>
          </cell>
          <cell r="CQ675">
            <v>0</v>
          </cell>
          <cell r="CR675">
            <v>0</v>
          </cell>
          <cell r="CS675">
            <v>0</v>
          </cell>
          <cell r="CT675">
            <v>0</v>
          </cell>
          <cell r="CU675">
            <v>0</v>
          </cell>
          <cell r="CV675">
            <v>0</v>
          </cell>
          <cell r="CW675">
            <v>0</v>
          </cell>
          <cell r="CX675">
            <v>0</v>
          </cell>
          <cell r="CY675">
            <v>0</v>
          </cell>
          <cell r="CZ675">
            <v>0</v>
          </cell>
          <cell r="DA675">
            <v>0</v>
          </cell>
          <cell r="DB675">
            <v>0</v>
          </cell>
          <cell r="DC675">
            <v>0</v>
          </cell>
          <cell r="DD675">
            <v>0</v>
          </cell>
          <cell r="DE675">
            <v>0</v>
          </cell>
          <cell r="DF675">
            <v>0</v>
          </cell>
          <cell r="DG675">
            <v>0</v>
          </cell>
          <cell r="DH675">
            <v>0</v>
          </cell>
          <cell r="DI675">
            <v>0</v>
          </cell>
          <cell r="DJ675">
            <v>0</v>
          </cell>
          <cell r="DK675">
            <v>0</v>
          </cell>
          <cell r="DL675">
            <v>0</v>
          </cell>
          <cell r="DM675">
            <v>0</v>
          </cell>
          <cell r="DN675">
            <v>0</v>
          </cell>
          <cell r="DO675">
            <v>0</v>
          </cell>
          <cell r="DP675">
            <v>0</v>
          </cell>
          <cell r="DQ675">
            <v>0</v>
          </cell>
          <cell r="DR675">
            <v>0</v>
          </cell>
          <cell r="DS675">
            <v>0</v>
          </cell>
          <cell r="DT675">
            <v>0</v>
          </cell>
          <cell r="DU675">
            <v>0</v>
          </cell>
          <cell r="DV675">
            <v>0</v>
          </cell>
          <cell r="DW675">
            <v>0</v>
          </cell>
          <cell r="DX675">
            <v>0</v>
          </cell>
          <cell r="DY675">
            <v>0</v>
          </cell>
          <cell r="DZ675">
            <v>0</v>
          </cell>
          <cell r="EA675">
            <v>0</v>
          </cell>
          <cell r="EB675">
            <v>0</v>
          </cell>
          <cell r="EC675">
            <v>0</v>
          </cell>
          <cell r="ED675">
            <v>0</v>
          </cell>
          <cell r="EE675">
            <v>0</v>
          </cell>
          <cell r="EF675">
            <v>0</v>
          </cell>
          <cell r="EG675">
            <v>0</v>
          </cell>
          <cell r="EH675">
            <v>0</v>
          </cell>
          <cell r="EI675">
            <v>0</v>
          </cell>
          <cell r="EJ675">
            <v>3055</v>
          </cell>
        </row>
        <row r="676">
          <cell r="B676">
            <v>12000</v>
          </cell>
          <cell r="C676">
            <v>104.4</v>
          </cell>
          <cell r="D676">
            <v>3170</v>
          </cell>
          <cell r="E676">
            <v>0</v>
          </cell>
          <cell r="F676">
            <v>0</v>
          </cell>
          <cell r="G676">
            <v>0</v>
          </cell>
          <cell r="H676">
            <v>0</v>
          </cell>
          <cell r="I676">
            <v>0</v>
          </cell>
          <cell r="J676">
            <v>1357</v>
          </cell>
          <cell r="K676">
            <v>0</v>
          </cell>
          <cell r="L676">
            <v>126.6</v>
          </cell>
          <cell r="M676">
            <v>642</v>
          </cell>
          <cell r="N676">
            <v>0</v>
          </cell>
          <cell r="O676">
            <v>1000</v>
          </cell>
          <cell r="P676">
            <v>0</v>
          </cell>
          <cell r="Q676">
            <v>6300</v>
          </cell>
          <cell r="R676">
            <v>0</v>
          </cell>
          <cell r="S676">
            <v>153.19999999999999</v>
          </cell>
          <cell r="T676">
            <v>5700</v>
          </cell>
          <cell r="U676">
            <v>0</v>
          </cell>
          <cell r="V676">
            <v>1349</v>
          </cell>
          <cell r="W676">
            <v>567</v>
          </cell>
          <cell r="X676">
            <v>32002.9</v>
          </cell>
          <cell r="Y676">
            <v>13.641</v>
          </cell>
          <cell r="Z676">
            <v>34.1</v>
          </cell>
          <cell r="AA676">
            <v>4991.55</v>
          </cell>
          <cell r="AB676">
            <v>0</v>
          </cell>
          <cell r="AC676">
            <v>0</v>
          </cell>
          <cell r="AD676">
            <v>71242.45</v>
          </cell>
          <cell r="AE676">
            <v>1046.7</v>
          </cell>
          <cell r="AF676">
            <v>671.98</v>
          </cell>
          <cell r="AG676">
            <v>0</v>
          </cell>
          <cell r="AH676">
            <v>395.9</v>
          </cell>
          <cell r="AI676">
            <v>0</v>
          </cell>
          <cell r="AJ676">
            <v>19800</v>
          </cell>
          <cell r="AK676">
            <v>0</v>
          </cell>
          <cell r="AM676">
            <v>72800</v>
          </cell>
          <cell r="AN676">
            <v>3494</v>
          </cell>
          <cell r="AO676">
            <v>5550</v>
          </cell>
          <cell r="AP676">
            <v>0</v>
          </cell>
          <cell r="AQ676">
            <v>0</v>
          </cell>
          <cell r="AR676">
            <v>0</v>
          </cell>
          <cell r="AS676">
            <v>2716.4</v>
          </cell>
          <cell r="AT676">
            <v>63.8</v>
          </cell>
          <cell r="AU676">
            <v>0</v>
          </cell>
          <cell r="AV676">
            <v>9722</v>
          </cell>
          <cell r="AW676">
            <v>0</v>
          </cell>
          <cell r="AX676">
            <v>0</v>
          </cell>
          <cell r="AY676">
            <v>5452</v>
          </cell>
          <cell r="AZ676">
            <v>0</v>
          </cell>
          <cell r="BA676">
            <v>0</v>
          </cell>
          <cell r="BB676">
            <v>0</v>
          </cell>
          <cell r="BC676">
            <v>0</v>
          </cell>
          <cell r="BD676">
            <v>0</v>
          </cell>
          <cell r="BE676">
            <v>497.2</v>
          </cell>
          <cell r="BF676">
            <v>0</v>
          </cell>
          <cell r="BG676">
            <v>0</v>
          </cell>
          <cell r="BH676">
            <v>2340</v>
          </cell>
          <cell r="BI676">
            <v>121.75</v>
          </cell>
          <cell r="BK676">
            <v>0</v>
          </cell>
          <cell r="BL676">
            <v>24.1</v>
          </cell>
          <cell r="BM676">
            <v>0</v>
          </cell>
          <cell r="BN676">
            <v>8250</v>
          </cell>
          <cell r="BO676">
            <v>1187.4209688481401</v>
          </cell>
          <cell r="BP676">
            <v>121.702232153314</v>
          </cell>
          <cell r="BQ676">
            <v>48000</v>
          </cell>
          <cell r="BR676">
            <v>214.51</v>
          </cell>
          <cell r="BS676">
            <v>4726.6400000000003</v>
          </cell>
          <cell r="BT676">
            <v>0</v>
          </cell>
          <cell r="BU676">
            <v>167.2</v>
          </cell>
          <cell r="BV676">
            <v>1701.7149999999999</v>
          </cell>
          <cell r="BW676">
            <v>16.420000000000002</v>
          </cell>
          <cell r="BX676">
            <v>23631.279999999999</v>
          </cell>
          <cell r="BY676">
            <v>0</v>
          </cell>
          <cell r="BZ676">
            <v>0</v>
          </cell>
          <cell r="CA676">
            <v>0</v>
          </cell>
          <cell r="CB676">
            <v>0</v>
          </cell>
          <cell r="CC676">
            <v>270</v>
          </cell>
          <cell r="CD676">
            <v>0</v>
          </cell>
          <cell r="CE676">
            <v>0</v>
          </cell>
          <cell r="CF676">
            <v>0</v>
          </cell>
          <cell r="CG676">
            <v>0</v>
          </cell>
          <cell r="CH676">
            <v>0</v>
          </cell>
          <cell r="CI676">
            <v>0</v>
          </cell>
          <cell r="CJ676">
            <v>259.22000000000003</v>
          </cell>
          <cell r="CK676">
            <v>0</v>
          </cell>
          <cell r="CL676">
            <v>2580.6</v>
          </cell>
          <cell r="CM676">
            <v>233.9</v>
          </cell>
          <cell r="CN676">
            <v>44.8</v>
          </cell>
          <cell r="CO676">
            <v>0</v>
          </cell>
          <cell r="CP676">
            <v>0</v>
          </cell>
          <cell r="CQ676">
            <v>0</v>
          </cell>
          <cell r="CR676">
            <v>0</v>
          </cell>
          <cell r="CS676">
            <v>0</v>
          </cell>
          <cell r="CT676">
            <v>0</v>
          </cell>
          <cell r="CU676">
            <v>0</v>
          </cell>
          <cell r="CV676">
            <v>241</v>
          </cell>
          <cell r="CW676">
            <v>0</v>
          </cell>
          <cell r="CX676">
            <v>0</v>
          </cell>
          <cell r="CY676">
            <v>0</v>
          </cell>
          <cell r="CZ676">
            <v>0</v>
          </cell>
          <cell r="DA676">
            <v>360</v>
          </cell>
          <cell r="DB676">
            <v>0</v>
          </cell>
          <cell r="DC676">
            <v>0</v>
          </cell>
          <cell r="DD676">
            <v>0</v>
          </cell>
          <cell r="DE676">
            <v>0</v>
          </cell>
          <cell r="DF676">
            <v>0</v>
          </cell>
          <cell r="DG676">
            <v>0</v>
          </cell>
          <cell r="DH676">
            <v>626.072</v>
          </cell>
          <cell r="DI676">
            <v>0</v>
          </cell>
          <cell r="DJ676">
            <v>0</v>
          </cell>
          <cell r="DK676">
            <v>0</v>
          </cell>
          <cell r="DL676">
            <v>241.21899999999999</v>
          </cell>
          <cell r="DM676">
            <v>0</v>
          </cell>
          <cell r="DN676">
            <v>0</v>
          </cell>
          <cell r="DO676">
            <v>0</v>
          </cell>
          <cell r="DP676">
            <v>0</v>
          </cell>
          <cell r="DQ676">
            <v>0</v>
          </cell>
          <cell r="DR676">
            <v>0</v>
          </cell>
          <cell r="DS676">
            <v>172</v>
          </cell>
          <cell r="DT676">
            <v>0</v>
          </cell>
          <cell r="DU676">
            <v>0</v>
          </cell>
          <cell r="DV676">
            <v>0</v>
          </cell>
          <cell r="DW676">
            <v>706</v>
          </cell>
          <cell r="DX676">
            <v>2.6</v>
          </cell>
          <cell r="DY676">
            <v>0.35</v>
          </cell>
          <cell r="DZ676">
            <v>0</v>
          </cell>
          <cell r="EA676">
            <v>0</v>
          </cell>
          <cell r="EB676">
            <v>1088.7</v>
          </cell>
          <cell r="EC676">
            <v>0</v>
          </cell>
          <cell r="ED676">
            <v>0</v>
          </cell>
          <cell r="EE676">
            <v>0</v>
          </cell>
          <cell r="EF676">
            <v>0</v>
          </cell>
          <cell r="EG676">
            <v>2.34</v>
          </cell>
          <cell r="EH676">
            <v>0</v>
          </cell>
          <cell r="EI676">
            <v>263.2</v>
          </cell>
          <cell r="EJ676">
            <v>4950</v>
          </cell>
        </row>
        <row r="677">
          <cell r="B677">
            <v>12000</v>
          </cell>
          <cell r="C677">
            <v>0</v>
          </cell>
          <cell r="D677">
            <v>0</v>
          </cell>
          <cell r="E677">
            <v>0</v>
          </cell>
          <cell r="F677">
            <v>0</v>
          </cell>
          <cell r="G677">
            <v>0</v>
          </cell>
          <cell r="H677">
            <v>0</v>
          </cell>
          <cell r="I677">
            <v>0</v>
          </cell>
          <cell r="J677">
            <v>1357</v>
          </cell>
          <cell r="K677">
            <v>0</v>
          </cell>
          <cell r="L677">
            <v>0</v>
          </cell>
          <cell r="M677">
            <v>0</v>
          </cell>
          <cell r="N677">
            <v>0</v>
          </cell>
          <cell r="O677">
            <v>0</v>
          </cell>
          <cell r="P677">
            <v>0</v>
          </cell>
          <cell r="Q677">
            <v>0</v>
          </cell>
          <cell r="R677">
            <v>0</v>
          </cell>
          <cell r="S677">
            <v>0</v>
          </cell>
          <cell r="T677">
            <v>0</v>
          </cell>
          <cell r="U677">
            <v>0</v>
          </cell>
          <cell r="V677">
            <v>1349</v>
          </cell>
          <cell r="W677">
            <v>567</v>
          </cell>
          <cell r="X677">
            <v>0</v>
          </cell>
          <cell r="Y677">
            <v>13.641</v>
          </cell>
          <cell r="Z677">
            <v>34.1</v>
          </cell>
          <cell r="AA677">
            <v>0</v>
          </cell>
          <cell r="AB677">
            <v>0</v>
          </cell>
          <cell r="AC677">
            <v>0</v>
          </cell>
          <cell r="AD677">
            <v>0</v>
          </cell>
          <cell r="AE677">
            <v>774.2</v>
          </cell>
          <cell r="AF677">
            <v>0</v>
          </cell>
          <cell r="AM677">
            <v>33100</v>
          </cell>
          <cell r="AN677">
            <v>-425</v>
          </cell>
          <cell r="AO677">
            <v>0</v>
          </cell>
          <cell r="AS677">
            <v>208.9</v>
          </cell>
          <cell r="AT677">
            <v>37.200000000000003</v>
          </cell>
          <cell r="AV677">
            <v>-68.87</v>
          </cell>
          <cell r="AW677">
            <v>0</v>
          </cell>
          <cell r="AX677">
            <v>0</v>
          </cell>
          <cell r="AY677">
            <v>0</v>
          </cell>
          <cell r="AZ677">
            <v>0</v>
          </cell>
          <cell r="BA677">
            <v>0</v>
          </cell>
          <cell r="BB677">
            <v>0</v>
          </cell>
          <cell r="BC677">
            <v>0</v>
          </cell>
          <cell r="BD677">
            <v>0</v>
          </cell>
          <cell r="BE677">
            <v>0</v>
          </cell>
          <cell r="BF677">
            <v>0</v>
          </cell>
          <cell r="BG677">
            <v>0</v>
          </cell>
          <cell r="BH677">
            <v>0</v>
          </cell>
          <cell r="BI677">
            <v>44.87</v>
          </cell>
          <cell r="BK677">
            <v>0</v>
          </cell>
          <cell r="BL677">
            <v>24.1</v>
          </cell>
          <cell r="BM677">
            <v>0</v>
          </cell>
          <cell r="BN677">
            <v>0</v>
          </cell>
          <cell r="BO677">
            <v>1187.4209688481401</v>
          </cell>
          <cell r="BP677">
            <v>121.702232153314</v>
          </cell>
          <cell r="BQ677">
            <v>0</v>
          </cell>
          <cell r="BR677">
            <v>214.51</v>
          </cell>
          <cell r="BS677">
            <v>4726.6400000000003</v>
          </cell>
          <cell r="BT677">
            <v>0</v>
          </cell>
          <cell r="BU677">
            <v>161.69999999999999</v>
          </cell>
          <cell r="BV677">
            <v>1699.902</v>
          </cell>
          <cell r="BW677">
            <v>16.420000000000002</v>
          </cell>
          <cell r="BX677">
            <v>2576.7800000000002</v>
          </cell>
          <cell r="BY677">
            <v>0</v>
          </cell>
          <cell r="BZ677">
            <v>0</v>
          </cell>
          <cell r="CA677">
            <v>0</v>
          </cell>
          <cell r="CB677">
            <v>0</v>
          </cell>
          <cell r="CC677">
            <v>270</v>
          </cell>
          <cell r="CD677">
            <v>0</v>
          </cell>
          <cell r="CE677">
            <v>0</v>
          </cell>
          <cell r="CF677">
            <v>0</v>
          </cell>
          <cell r="CG677">
            <v>0</v>
          </cell>
          <cell r="CI677">
            <v>0</v>
          </cell>
          <cell r="CJ677">
            <v>259.22000000000003</v>
          </cell>
          <cell r="CK677">
            <v>0</v>
          </cell>
          <cell r="CL677">
            <v>1836.3</v>
          </cell>
          <cell r="CM677">
            <v>0</v>
          </cell>
          <cell r="CN677">
            <v>44.8</v>
          </cell>
          <cell r="CO677">
            <v>0</v>
          </cell>
          <cell r="CP677">
            <v>0</v>
          </cell>
          <cell r="CQ677">
            <v>0</v>
          </cell>
          <cell r="CR677">
            <v>0</v>
          </cell>
          <cell r="CS677">
            <v>0</v>
          </cell>
          <cell r="CT677">
            <v>0</v>
          </cell>
          <cell r="CU677">
            <v>0</v>
          </cell>
          <cell r="CV677">
            <v>444</v>
          </cell>
          <cell r="CW677">
            <v>0</v>
          </cell>
          <cell r="CX677">
            <v>0</v>
          </cell>
          <cell r="CY677">
            <v>0</v>
          </cell>
          <cell r="CZ677">
            <v>479.43399999999997</v>
          </cell>
          <cell r="DA677">
            <v>360</v>
          </cell>
          <cell r="DB677">
            <v>0</v>
          </cell>
          <cell r="DC677">
            <v>0</v>
          </cell>
          <cell r="DD677">
            <v>0</v>
          </cell>
          <cell r="DE677">
            <v>0</v>
          </cell>
          <cell r="DF677">
            <v>0</v>
          </cell>
          <cell r="DG677">
            <v>0</v>
          </cell>
          <cell r="DH677">
            <v>686.52700000000004</v>
          </cell>
          <cell r="DI677">
            <v>0</v>
          </cell>
          <cell r="DJ677">
            <v>0</v>
          </cell>
          <cell r="DK677">
            <v>170</v>
          </cell>
          <cell r="DL677">
            <v>241.21899999999999</v>
          </cell>
          <cell r="DM677">
            <v>0</v>
          </cell>
          <cell r="DN677">
            <v>0</v>
          </cell>
          <cell r="DO677">
            <v>0</v>
          </cell>
          <cell r="DP677">
            <v>0</v>
          </cell>
          <cell r="DQ677">
            <v>0</v>
          </cell>
          <cell r="DR677">
            <v>0</v>
          </cell>
          <cell r="DS677">
            <v>0</v>
          </cell>
          <cell r="DT677">
            <v>0</v>
          </cell>
          <cell r="DU677">
            <v>0</v>
          </cell>
          <cell r="DV677">
            <v>0</v>
          </cell>
          <cell r="DW677">
            <v>706</v>
          </cell>
          <cell r="DX677">
            <v>2.4048688394245401</v>
          </cell>
          <cell r="DY677">
            <v>0.42</v>
          </cell>
          <cell r="DZ677">
            <v>0</v>
          </cell>
          <cell r="EA677">
            <v>0</v>
          </cell>
          <cell r="EB677">
            <v>820.3</v>
          </cell>
          <cell r="EC677">
            <v>0</v>
          </cell>
          <cell r="ED677">
            <v>0</v>
          </cell>
          <cell r="EE677">
            <v>0</v>
          </cell>
          <cell r="EF677">
            <v>0</v>
          </cell>
          <cell r="EG677">
            <v>2.34</v>
          </cell>
          <cell r="EH677">
            <v>0</v>
          </cell>
          <cell r="EI677">
            <v>263.2</v>
          </cell>
          <cell r="EJ677">
            <v>0</v>
          </cell>
        </row>
        <row r="678">
          <cell r="B678">
            <v>0</v>
          </cell>
          <cell r="C678">
            <v>0</v>
          </cell>
          <cell r="D678">
            <v>1170</v>
          </cell>
          <cell r="E678">
            <v>0</v>
          </cell>
          <cell r="F678">
            <v>0</v>
          </cell>
          <cell r="G678">
            <v>0</v>
          </cell>
          <cell r="H678">
            <v>0</v>
          </cell>
          <cell r="I678">
            <v>0</v>
          </cell>
          <cell r="J678">
            <v>0</v>
          </cell>
          <cell r="K678">
            <v>0</v>
          </cell>
          <cell r="L678">
            <v>0</v>
          </cell>
          <cell r="M678">
            <v>0</v>
          </cell>
          <cell r="N678">
            <v>0</v>
          </cell>
          <cell r="O678">
            <v>0</v>
          </cell>
          <cell r="P678">
            <v>0</v>
          </cell>
          <cell r="Q678">
            <v>0</v>
          </cell>
          <cell r="R678">
            <v>0</v>
          </cell>
          <cell r="S678">
            <v>0</v>
          </cell>
          <cell r="T678">
            <v>0</v>
          </cell>
          <cell r="U678">
            <v>0</v>
          </cell>
          <cell r="V678">
            <v>0</v>
          </cell>
          <cell r="W678">
            <v>0</v>
          </cell>
          <cell r="X678">
            <v>0</v>
          </cell>
          <cell r="Y678">
            <v>0</v>
          </cell>
          <cell r="Z678">
            <v>0</v>
          </cell>
          <cell r="AA678">
            <v>33.9</v>
          </cell>
          <cell r="AB678">
            <v>0</v>
          </cell>
          <cell r="AC678">
            <v>0</v>
          </cell>
          <cell r="AD678">
            <v>17238.2</v>
          </cell>
          <cell r="AE678">
            <v>0</v>
          </cell>
          <cell r="AF678">
            <v>671.98</v>
          </cell>
          <cell r="AN678">
            <v>0</v>
          </cell>
          <cell r="AO678">
            <v>0</v>
          </cell>
          <cell r="AS678">
            <v>0</v>
          </cell>
          <cell r="AV678">
            <v>0</v>
          </cell>
          <cell r="AW678">
            <v>0</v>
          </cell>
          <cell r="AX678">
            <v>0</v>
          </cell>
          <cell r="AY678">
            <v>5178</v>
          </cell>
          <cell r="AZ678">
            <v>126.61</v>
          </cell>
          <cell r="BA678">
            <v>0</v>
          </cell>
          <cell r="BB678">
            <v>0</v>
          </cell>
          <cell r="BC678">
            <v>0</v>
          </cell>
          <cell r="BD678">
            <v>0</v>
          </cell>
          <cell r="BE678">
            <v>139.9</v>
          </cell>
          <cell r="BF678">
            <v>0</v>
          </cell>
          <cell r="BG678">
            <v>0</v>
          </cell>
          <cell r="BH678">
            <v>0</v>
          </cell>
          <cell r="BI678">
            <v>78.61</v>
          </cell>
          <cell r="BK678">
            <v>0</v>
          </cell>
          <cell r="BL678">
            <v>0</v>
          </cell>
          <cell r="BM678">
            <v>0</v>
          </cell>
          <cell r="BN678">
            <v>0</v>
          </cell>
          <cell r="BO678">
            <v>0</v>
          </cell>
          <cell r="BP678">
            <v>0</v>
          </cell>
          <cell r="BQ678">
            <v>0</v>
          </cell>
          <cell r="BR678">
            <v>0</v>
          </cell>
          <cell r="BS678">
            <v>0</v>
          </cell>
          <cell r="BT678">
            <v>0</v>
          </cell>
          <cell r="BU678">
            <v>0</v>
          </cell>
          <cell r="BV678">
            <v>1.8129999999999999</v>
          </cell>
          <cell r="BW678">
            <v>0</v>
          </cell>
          <cell r="BX678">
            <v>0</v>
          </cell>
          <cell r="BY678">
            <v>0</v>
          </cell>
          <cell r="BZ678">
            <v>0</v>
          </cell>
          <cell r="CA678">
            <v>0</v>
          </cell>
          <cell r="CB678">
            <v>0</v>
          </cell>
          <cell r="CC678">
            <v>0</v>
          </cell>
          <cell r="CD678">
            <v>0</v>
          </cell>
          <cell r="CE678">
            <v>0</v>
          </cell>
          <cell r="CF678">
            <v>0</v>
          </cell>
          <cell r="CG678">
            <v>0</v>
          </cell>
          <cell r="CI678">
            <v>0</v>
          </cell>
          <cell r="CJ678">
            <v>0</v>
          </cell>
          <cell r="CK678">
            <v>0</v>
          </cell>
          <cell r="CL678">
            <v>744.3</v>
          </cell>
          <cell r="CM678">
            <v>0</v>
          </cell>
          <cell r="CN678">
            <v>0</v>
          </cell>
          <cell r="CO678">
            <v>0</v>
          </cell>
          <cell r="CP678">
            <v>0</v>
          </cell>
          <cell r="CQ678">
            <v>0</v>
          </cell>
          <cell r="CR678">
            <v>0</v>
          </cell>
          <cell r="CS678">
            <v>0</v>
          </cell>
          <cell r="CT678">
            <v>0</v>
          </cell>
          <cell r="CU678">
            <v>0</v>
          </cell>
          <cell r="CV678">
            <v>0</v>
          </cell>
          <cell r="CW678">
            <v>0</v>
          </cell>
          <cell r="CX678">
            <v>0</v>
          </cell>
          <cell r="CY678">
            <v>0</v>
          </cell>
          <cell r="CZ678">
            <v>0</v>
          </cell>
          <cell r="DA678">
            <v>0</v>
          </cell>
          <cell r="DB678">
            <v>0</v>
          </cell>
          <cell r="DC678">
            <v>0</v>
          </cell>
          <cell r="DD678">
            <v>0</v>
          </cell>
          <cell r="DE678">
            <v>0</v>
          </cell>
          <cell r="DF678">
            <v>0</v>
          </cell>
          <cell r="DG678">
            <v>0</v>
          </cell>
          <cell r="DH678">
            <v>0</v>
          </cell>
          <cell r="DI678">
            <v>0</v>
          </cell>
          <cell r="DJ678">
            <v>0</v>
          </cell>
          <cell r="DK678">
            <v>0</v>
          </cell>
          <cell r="DL678">
            <v>0</v>
          </cell>
          <cell r="DM678">
            <v>0</v>
          </cell>
          <cell r="DN678">
            <v>0</v>
          </cell>
          <cell r="DO678">
            <v>0</v>
          </cell>
          <cell r="DP678">
            <v>0</v>
          </cell>
          <cell r="DQ678">
            <v>0</v>
          </cell>
          <cell r="DR678">
            <v>0</v>
          </cell>
          <cell r="DS678">
            <v>172</v>
          </cell>
          <cell r="DT678">
            <v>0</v>
          </cell>
          <cell r="DU678">
            <v>0</v>
          </cell>
          <cell r="DV678">
            <v>0</v>
          </cell>
          <cell r="DW678">
            <v>0</v>
          </cell>
          <cell r="DX678">
            <v>0</v>
          </cell>
          <cell r="DY678">
            <v>0</v>
          </cell>
          <cell r="DZ678">
            <v>0</v>
          </cell>
          <cell r="EA678">
            <v>0</v>
          </cell>
          <cell r="EB678">
            <v>268</v>
          </cell>
          <cell r="EC678">
            <v>0</v>
          </cell>
          <cell r="ED678">
            <v>0</v>
          </cell>
          <cell r="EE678">
            <v>0</v>
          </cell>
          <cell r="EF678">
            <v>0</v>
          </cell>
          <cell r="EG678">
            <v>0</v>
          </cell>
          <cell r="EH678">
            <v>0</v>
          </cell>
          <cell r="EI678">
            <v>0</v>
          </cell>
          <cell r="EJ678">
            <v>1983</v>
          </cell>
        </row>
        <row r="679">
          <cell r="B679">
            <v>0</v>
          </cell>
          <cell r="C679">
            <v>0</v>
          </cell>
          <cell r="D679">
            <v>0</v>
          </cell>
          <cell r="E679">
            <v>0</v>
          </cell>
          <cell r="F679">
            <v>0</v>
          </cell>
          <cell r="G679">
            <v>0</v>
          </cell>
          <cell r="H679">
            <v>0</v>
          </cell>
          <cell r="I679">
            <v>0</v>
          </cell>
          <cell r="J679">
            <v>0</v>
          </cell>
          <cell r="K679">
            <v>0</v>
          </cell>
          <cell r="L679">
            <v>0</v>
          </cell>
          <cell r="M679">
            <v>0</v>
          </cell>
          <cell r="N679">
            <v>0</v>
          </cell>
          <cell r="O679">
            <v>0</v>
          </cell>
          <cell r="P679">
            <v>0</v>
          </cell>
          <cell r="Q679">
            <v>0</v>
          </cell>
          <cell r="R679">
            <v>0</v>
          </cell>
          <cell r="S679">
            <v>0</v>
          </cell>
          <cell r="T679">
            <v>0</v>
          </cell>
          <cell r="U679">
            <v>0</v>
          </cell>
          <cell r="V679">
            <v>0</v>
          </cell>
          <cell r="W679">
            <v>0</v>
          </cell>
          <cell r="X679">
            <v>0</v>
          </cell>
          <cell r="Y679">
            <v>0</v>
          </cell>
          <cell r="Z679">
            <v>0</v>
          </cell>
          <cell r="AA679">
            <v>0</v>
          </cell>
          <cell r="AB679">
            <v>0</v>
          </cell>
          <cell r="AC679">
            <v>0</v>
          </cell>
          <cell r="AD679">
            <v>0</v>
          </cell>
          <cell r="AE679">
            <v>0</v>
          </cell>
          <cell r="AF679">
            <v>0</v>
          </cell>
          <cell r="AJ679">
            <v>-1400</v>
          </cell>
          <cell r="AO679">
            <v>0</v>
          </cell>
          <cell r="AV679">
            <v>0</v>
          </cell>
          <cell r="AW679">
            <v>0</v>
          </cell>
          <cell r="AX679">
            <v>0</v>
          </cell>
          <cell r="AY679">
            <v>0</v>
          </cell>
          <cell r="AZ679">
            <v>0</v>
          </cell>
          <cell r="BA679">
            <v>0</v>
          </cell>
          <cell r="BB679">
            <v>0</v>
          </cell>
          <cell r="BC679">
            <v>0</v>
          </cell>
          <cell r="BD679">
            <v>0</v>
          </cell>
          <cell r="BE679">
            <v>0</v>
          </cell>
          <cell r="BF679">
            <v>0</v>
          </cell>
          <cell r="BG679">
            <v>0</v>
          </cell>
          <cell r="BH679">
            <v>0</v>
          </cell>
          <cell r="BI679">
            <v>0</v>
          </cell>
          <cell r="BK679">
            <v>0</v>
          </cell>
          <cell r="BL679">
            <v>0</v>
          </cell>
          <cell r="BM679">
            <v>0</v>
          </cell>
          <cell r="BN679">
            <v>0</v>
          </cell>
          <cell r="BO679">
            <v>0</v>
          </cell>
          <cell r="BP679">
            <v>0</v>
          </cell>
          <cell r="BQ679">
            <v>0</v>
          </cell>
          <cell r="BR679">
            <v>0</v>
          </cell>
          <cell r="BS679">
            <v>0</v>
          </cell>
          <cell r="BT679">
            <v>0</v>
          </cell>
          <cell r="BU679">
            <v>0</v>
          </cell>
          <cell r="BV679">
            <v>0</v>
          </cell>
          <cell r="BW679">
            <v>0</v>
          </cell>
          <cell r="BX679">
            <v>0</v>
          </cell>
          <cell r="BY679">
            <v>0</v>
          </cell>
          <cell r="BZ679">
            <v>0</v>
          </cell>
          <cell r="CA679">
            <v>0</v>
          </cell>
          <cell r="CB679">
            <v>0</v>
          </cell>
          <cell r="CC679">
            <v>0</v>
          </cell>
          <cell r="CD679">
            <v>0</v>
          </cell>
          <cell r="CE679">
            <v>0</v>
          </cell>
          <cell r="CF679">
            <v>0</v>
          </cell>
          <cell r="CG679">
            <v>0</v>
          </cell>
          <cell r="CH679">
            <v>0</v>
          </cell>
          <cell r="CI679">
            <v>0</v>
          </cell>
          <cell r="CJ679">
            <v>0</v>
          </cell>
          <cell r="CK679">
            <v>0</v>
          </cell>
          <cell r="CL679">
            <v>0</v>
          </cell>
          <cell r="CM679">
            <v>0</v>
          </cell>
          <cell r="CN679">
            <v>0</v>
          </cell>
          <cell r="CO679">
            <v>0</v>
          </cell>
          <cell r="CP679">
            <v>0</v>
          </cell>
          <cell r="CQ679">
            <v>0</v>
          </cell>
          <cell r="CR679">
            <v>0</v>
          </cell>
          <cell r="CS679">
            <v>0</v>
          </cell>
          <cell r="CT679">
            <v>0</v>
          </cell>
          <cell r="CU679">
            <v>0</v>
          </cell>
          <cell r="CV679">
            <v>0</v>
          </cell>
          <cell r="CW679">
            <v>0</v>
          </cell>
          <cell r="CX679">
            <v>0</v>
          </cell>
          <cell r="CY679">
            <v>0</v>
          </cell>
          <cell r="CZ679">
            <v>0</v>
          </cell>
          <cell r="DA679">
            <v>0</v>
          </cell>
          <cell r="DB679">
            <v>0</v>
          </cell>
          <cell r="DC679">
            <v>0</v>
          </cell>
          <cell r="DD679">
            <v>0</v>
          </cell>
          <cell r="DE679">
            <v>0</v>
          </cell>
          <cell r="DF679">
            <v>0</v>
          </cell>
          <cell r="DG679">
            <v>0</v>
          </cell>
          <cell r="DH679">
            <v>0</v>
          </cell>
          <cell r="DI679">
            <v>0</v>
          </cell>
          <cell r="DJ679">
            <v>0</v>
          </cell>
          <cell r="DK679">
            <v>0</v>
          </cell>
          <cell r="DL679">
            <v>0</v>
          </cell>
          <cell r="DM679">
            <v>0</v>
          </cell>
          <cell r="DN679">
            <v>0</v>
          </cell>
          <cell r="DO679">
            <v>0</v>
          </cell>
          <cell r="DP679">
            <v>0</v>
          </cell>
          <cell r="DQ679">
            <v>0</v>
          </cell>
          <cell r="DR679">
            <v>0</v>
          </cell>
          <cell r="DS679">
            <v>0</v>
          </cell>
          <cell r="DT679">
            <v>0</v>
          </cell>
          <cell r="DU679">
            <v>0</v>
          </cell>
          <cell r="DV679">
            <v>0</v>
          </cell>
          <cell r="DW679">
            <v>0</v>
          </cell>
          <cell r="DX679">
            <v>0</v>
          </cell>
          <cell r="DY679">
            <v>0</v>
          </cell>
          <cell r="DZ679">
            <v>0</v>
          </cell>
          <cell r="EA679">
            <v>0</v>
          </cell>
          <cell r="EB679">
            <v>0</v>
          </cell>
          <cell r="EC679">
            <v>0</v>
          </cell>
          <cell r="ED679">
            <v>0</v>
          </cell>
          <cell r="EE679">
            <v>0</v>
          </cell>
          <cell r="EF679">
            <v>0</v>
          </cell>
          <cell r="EG679">
            <v>0</v>
          </cell>
          <cell r="EH679">
            <v>0</v>
          </cell>
          <cell r="EI679">
            <v>0</v>
          </cell>
          <cell r="EJ679">
            <v>0</v>
          </cell>
        </row>
        <row r="680">
          <cell r="B680">
            <v>0</v>
          </cell>
          <cell r="C680">
            <v>104.4</v>
          </cell>
          <cell r="D680">
            <v>2000</v>
          </cell>
          <cell r="E680">
            <v>0</v>
          </cell>
          <cell r="F680">
            <v>0</v>
          </cell>
          <cell r="G680">
            <v>0</v>
          </cell>
          <cell r="H680">
            <v>0</v>
          </cell>
          <cell r="I680">
            <v>0</v>
          </cell>
          <cell r="J680">
            <v>0</v>
          </cell>
          <cell r="K680">
            <v>0</v>
          </cell>
          <cell r="L680">
            <v>131.80000000000001</v>
          </cell>
          <cell r="M680">
            <v>0</v>
          </cell>
          <cell r="N680">
            <v>0</v>
          </cell>
          <cell r="O680">
            <v>1000</v>
          </cell>
          <cell r="P680">
            <v>0</v>
          </cell>
          <cell r="Q680">
            <v>6300</v>
          </cell>
          <cell r="R680">
            <v>0</v>
          </cell>
          <cell r="S680">
            <v>153.19999999999999</v>
          </cell>
          <cell r="T680">
            <v>5700</v>
          </cell>
          <cell r="U680">
            <v>0</v>
          </cell>
          <cell r="V680">
            <v>0</v>
          </cell>
          <cell r="W680">
            <v>0</v>
          </cell>
          <cell r="X680">
            <v>32002.9</v>
          </cell>
          <cell r="Y680">
            <v>0</v>
          </cell>
          <cell r="Z680">
            <v>0</v>
          </cell>
          <cell r="AA680">
            <v>5953.3</v>
          </cell>
          <cell r="AB680">
            <v>0</v>
          </cell>
          <cell r="AC680">
            <v>0</v>
          </cell>
          <cell r="AD680">
            <v>54004.3</v>
          </cell>
          <cell r="AE680">
            <v>272.5</v>
          </cell>
          <cell r="AF680">
            <v>0</v>
          </cell>
          <cell r="AG680">
            <v>2398</v>
          </cell>
          <cell r="AH680">
            <v>545</v>
          </cell>
          <cell r="AJ680">
            <v>21200</v>
          </cell>
          <cell r="AM680">
            <v>14200</v>
          </cell>
          <cell r="AN680">
            <v>3919</v>
          </cell>
          <cell r="AO680">
            <v>5550</v>
          </cell>
          <cell r="AS680">
            <v>2984</v>
          </cell>
          <cell r="AV680">
            <v>9790.8700000000008</v>
          </cell>
          <cell r="AW680">
            <v>0</v>
          </cell>
          <cell r="AX680">
            <v>0</v>
          </cell>
          <cell r="AY680">
            <v>274</v>
          </cell>
          <cell r="AZ680">
            <v>0</v>
          </cell>
          <cell r="BA680">
            <v>0</v>
          </cell>
          <cell r="BB680">
            <v>0</v>
          </cell>
          <cell r="BC680">
            <v>0</v>
          </cell>
          <cell r="BD680">
            <v>0</v>
          </cell>
          <cell r="BE680">
            <v>357.3</v>
          </cell>
          <cell r="BF680">
            <v>0</v>
          </cell>
          <cell r="BG680">
            <v>0</v>
          </cell>
          <cell r="BH680">
            <v>2340</v>
          </cell>
          <cell r="BI680">
            <v>0</v>
          </cell>
          <cell r="BK680">
            <v>0</v>
          </cell>
          <cell r="BL680">
            <v>0</v>
          </cell>
          <cell r="BM680">
            <v>0</v>
          </cell>
          <cell r="BN680">
            <v>8250</v>
          </cell>
          <cell r="BO680">
            <v>0</v>
          </cell>
          <cell r="BP680">
            <v>0</v>
          </cell>
          <cell r="BQ680">
            <v>48000</v>
          </cell>
          <cell r="BR680">
            <v>0</v>
          </cell>
          <cell r="BS680">
            <v>0</v>
          </cell>
          <cell r="BT680">
            <v>0</v>
          </cell>
          <cell r="BU680">
            <v>0</v>
          </cell>
          <cell r="BV680">
            <v>0</v>
          </cell>
          <cell r="BW680">
            <v>0</v>
          </cell>
          <cell r="BX680">
            <v>21054.49</v>
          </cell>
          <cell r="BY680">
            <v>0</v>
          </cell>
          <cell r="BZ680">
            <v>0</v>
          </cell>
          <cell r="CA680">
            <v>0</v>
          </cell>
          <cell r="CB680">
            <v>0</v>
          </cell>
          <cell r="CC680">
            <v>0</v>
          </cell>
          <cell r="CD680">
            <v>0</v>
          </cell>
          <cell r="CE680">
            <v>0</v>
          </cell>
          <cell r="CF680">
            <v>0</v>
          </cell>
          <cell r="CG680">
            <v>0</v>
          </cell>
          <cell r="CH680">
            <v>0</v>
          </cell>
          <cell r="CI680">
            <v>0</v>
          </cell>
          <cell r="CJ680">
            <v>0</v>
          </cell>
          <cell r="CK680">
            <v>0</v>
          </cell>
          <cell r="CL680">
            <v>0</v>
          </cell>
          <cell r="CM680">
            <v>0</v>
          </cell>
          <cell r="CN680">
            <v>0</v>
          </cell>
          <cell r="CO680">
            <v>0</v>
          </cell>
          <cell r="CP680">
            <v>0</v>
          </cell>
          <cell r="CQ680">
            <v>0</v>
          </cell>
          <cell r="CR680">
            <v>0</v>
          </cell>
          <cell r="CS680">
            <v>0</v>
          </cell>
          <cell r="CT680">
            <v>0</v>
          </cell>
          <cell r="CU680">
            <v>0</v>
          </cell>
          <cell r="CV680">
            <v>0</v>
          </cell>
          <cell r="CW680">
            <v>0</v>
          </cell>
          <cell r="CX680">
            <v>0</v>
          </cell>
          <cell r="CY680">
            <v>0</v>
          </cell>
          <cell r="CZ680">
            <v>0</v>
          </cell>
          <cell r="DA680">
            <v>0</v>
          </cell>
          <cell r="DB680">
            <v>0</v>
          </cell>
          <cell r="DC680">
            <v>0</v>
          </cell>
          <cell r="DD680">
            <v>0</v>
          </cell>
          <cell r="DE680">
            <v>0</v>
          </cell>
          <cell r="DF680">
            <v>0</v>
          </cell>
          <cell r="DG680">
            <v>0</v>
          </cell>
          <cell r="DH680">
            <v>0</v>
          </cell>
          <cell r="DI680">
            <v>0</v>
          </cell>
          <cell r="DJ680">
            <v>0</v>
          </cell>
          <cell r="DK680">
            <v>0</v>
          </cell>
          <cell r="DL680">
            <v>0</v>
          </cell>
          <cell r="DM680">
            <v>0</v>
          </cell>
          <cell r="DN680">
            <v>0</v>
          </cell>
          <cell r="DO680">
            <v>0</v>
          </cell>
          <cell r="DP680">
            <v>0</v>
          </cell>
          <cell r="DQ680">
            <v>0</v>
          </cell>
          <cell r="DR680">
            <v>0</v>
          </cell>
          <cell r="DS680">
            <v>0</v>
          </cell>
          <cell r="DT680">
            <v>0</v>
          </cell>
          <cell r="DU680">
            <v>0</v>
          </cell>
          <cell r="DV680">
            <v>0</v>
          </cell>
          <cell r="DW680">
            <v>0</v>
          </cell>
          <cell r="DX680">
            <v>0</v>
          </cell>
          <cell r="DY680">
            <v>0</v>
          </cell>
          <cell r="DZ680">
            <v>0</v>
          </cell>
          <cell r="EA680">
            <v>0</v>
          </cell>
          <cell r="EB680">
            <v>0</v>
          </cell>
          <cell r="EC680">
            <v>0</v>
          </cell>
          <cell r="ED680">
            <v>0</v>
          </cell>
          <cell r="EE680">
            <v>0</v>
          </cell>
          <cell r="EF680">
            <v>0</v>
          </cell>
          <cell r="EG680">
            <v>0</v>
          </cell>
          <cell r="EH680">
            <v>0</v>
          </cell>
          <cell r="EI680">
            <v>0</v>
          </cell>
          <cell r="EJ680">
            <v>2973</v>
          </cell>
        </row>
        <row r="681">
          <cell r="B681">
            <v>12000</v>
          </cell>
          <cell r="C681">
            <v>104.4</v>
          </cell>
          <cell r="D681">
            <v>3170</v>
          </cell>
          <cell r="E681">
            <v>0</v>
          </cell>
          <cell r="F681">
            <v>0</v>
          </cell>
          <cell r="G681">
            <v>0</v>
          </cell>
          <cell r="H681">
            <v>0</v>
          </cell>
          <cell r="I681">
            <v>0</v>
          </cell>
          <cell r="J681">
            <v>1357</v>
          </cell>
          <cell r="K681">
            <v>0</v>
          </cell>
          <cell r="L681">
            <v>131.80000000000001</v>
          </cell>
          <cell r="M681">
            <v>0</v>
          </cell>
          <cell r="N681">
            <v>0</v>
          </cell>
          <cell r="O681">
            <v>1000</v>
          </cell>
          <cell r="P681">
            <v>0</v>
          </cell>
          <cell r="Q681">
            <v>6300</v>
          </cell>
          <cell r="R681">
            <v>0</v>
          </cell>
          <cell r="S681">
            <v>153.19999999999999</v>
          </cell>
          <cell r="T681">
            <v>5700</v>
          </cell>
          <cell r="U681">
            <v>0</v>
          </cell>
          <cell r="V681">
            <v>1349</v>
          </cell>
          <cell r="W681">
            <v>567</v>
          </cell>
          <cell r="X681">
            <v>32002.9</v>
          </cell>
          <cell r="Y681">
            <v>13.641</v>
          </cell>
          <cell r="Z681">
            <v>34.1</v>
          </cell>
          <cell r="AA681">
            <v>5987.2</v>
          </cell>
          <cell r="AB681">
            <v>0</v>
          </cell>
          <cell r="AC681">
            <v>0</v>
          </cell>
          <cell r="AD681">
            <v>71242.5</v>
          </cell>
          <cell r="AE681">
            <v>1046.7</v>
          </cell>
          <cell r="AF681">
            <v>671.98</v>
          </cell>
          <cell r="AG681">
            <v>2398</v>
          </cell>
          <cell r="AH681">
            <v>545</v>
          </cell>
          <cell r="AI681">
            <v>0</v>
          </cell>
          <cell r="AJ681">
            <v>19800</v>
          </cell>
          <cell r="AK681">
            <v>0</v>
          </cell>
          <cell r="AM681">
            <v>72800</v>
          </cell>
          <cell r="AN681">
            <v>3494</v>
          </cell>
          <cell r="AO681">
            <v>5550</v>
          </cell>
          <cell r="AP681">
            <v>0</v>
          </cell>
          <cell r="AQ681">
            <v>0</v>
          </cell>
          <cell r="AR681">
            <v>0</v>
          </cell>
          <cell r="AS681">
            <v>3192.9</v>
          </cell>
          <cell r="AT681">
            <v>37.200000000000003</v>
          </cell>
          <cell r="AU681">
            <v>0</v>
          </cell>
          <cell r="AV681">
            <v>9722</v>
          </cell>
          <cell r="AW681">
            <v>0</v>
          </cell>
          <cell r="AX681">
            <v>0</v>
          </cell>
          <cell r="AY681">
            <v>5452</v>
          </cell>
          <cell r="AZ681">
            <v>126.61</v>
          </cell>
          <cell r="BA681">
            <v>0</v>
          </cell>
          <cell r="BB681">
            <v>0</v>
          </cell>
          <cell r="BC681">
            <v>0</v>
          </cell>
          <cell r="BD681">
            <v>0</v>
          </cell>
          <cell r="BE681">
            <v>497.2</v>
          </cell>
          <cell r="BF681">
            <v>0</v>
          </cell>
          <cell r="BG681">
            <v>0</v>
          </cell>
          <cell r="BH681">
            <v>2340</v>
          </cell>
          <cell r="BI681">
            <v>123.48</v>
          </cell>
          <cell r="BK681">
            <v>0</v>
          </cell>
          <cell r="BL681">
            <v>24.1</v>
          </cell>
          <cell r="BM681">
            <v>0</v>
          </cell>
          <cell r="BN681">
            <v>8250</v>
          </cell>
          <cell r="BO681">
            <v>1187.4209688481401</v>
          </cell>
          <cell r="BP681">
            <v>121.702232153314</v>
          </cell>
          <cell r="BQ681">
            <v>48000</v>
          </cell>
          <cell r="BR681">
            <v>214.51</v>
          </cell>
          <cell r="BS681">
            <v>4726.6400000000003</v>
          </cell>
          <cell r="BT681">
            <v>0</v>
          </cell>
          <cell r="BU681">
            <v>161.69999999999999</v>
          </cell>
          <cell r="BV681">
            <v>1701.7149999999999</v>
          </cell>
          <cell r="BW681">
            <v>16.420000000000002</v>
          </cell>
          <cell r="BX681">
            <v>23631.27</v>
          </cell>
          <cell r="BY681">
            <v>0</v>
          </cell>
          <cell r="BZ681">
            <v>0</v>
          </cell>
          <cell r="CA681">
            <v>0</v>
          </cell>
          <cell r="CB681">
            <v>0</v>
          </cell>
          <cell r="CC681">
            <v>270</v>
          </cell>
          <cell r="CD681">
            <v>0</v>
          </cell>
          <cell r="CE681">
            <v>0</v>
          </cell>
          <cell r="CF681">
            <v>0</v>
          </cell>
          <cell r="CG681">
            <v>0</v>
          </cell>
          <cell r="CH681">
            <v>0</v>
          </cell>
          <cell r="CI681">
            <v>0</v>
          </cell>
          <cell r="CJ681">
            <v>259.22000000000003</v>
          </cell>
          <cell r="CK681">
            <v>0</v>
          </cell>
          <cell r="CL681">
            <v>2580.6</v>
          </cell>
          <cell r="CM681">
            <v>0</v>
          </cell>
          <cell r="CN681">
            <v>44.8</v>
          </cell>
          <cell r="CO681">
            <v>0</v>
          </cell>
          <cell r="CP681">
            <v>0</v>
          </cell>
          <cell r="CQ681">
            <v>0</v>
          </cell>
          <cell r="CR681">
            <v>0</v>
          </cell>
          <cell r="CS681">
            <v>0</v>
          </cell>
          <cell r="CT681">
            <v>0</v>
          </cell>
          <cell r="CU681">
            <v>0</v>
          </cell>
          <cell r="CV681">
            <v>444</v>
          </cell>
          <cell r="CW681">
            <v>0</v>
          </cell>
          <cell r="CX681">
            <v>0</v>
          </cell>
          <cell r="CY681">
            <v>0</v>
          </cell>
          <cell r="CZ681">
            <v>479.43399999999997</v>
          </cell>
          <cell r="DA681">
            <v>360</v>
          </cell>
          <cell r="DB681">
            <v>0</v>
          </cell>
          <cell r="DC681">
            <v>0</v>
          </cell>
          <cell r="DD681">
            <v>0</v>
          </cell>
          <cell r="DE681">
            <v>0</v>
          </cell>
          <cell r="DF681">
            <v>0</v>
          </cell>
          <cell r="DG681">
            <v>0</v>
          </cell>
          <cell r="DH681">
            <v>686.52700000000004</v>
          </cell>
          <cell r="DI681">
            <v>0</v>
          </cell>
          <cell r="DJ681">
            <v>0</v>
          </cell>
          <cell r="DK681">
            <v>170</v>
          </cell>
          <cell r="DL681">
            <v>241.21899999999999</v>
          </cell>
          <cell r="DM681">
            <v>0</v>
          </cell>
          <cell r="DN681">
            <v>0</v>
          </cell>
          <cell r="DO681">
            <v>0</v>
          </cell>
          <cell r="DP681">
            <v>0</v>
          </cell>
          <cell r="DQ681">
            <v>0</v>
          </cell>
          <cell r="DR681">
            <v>0</v>
          </cell>
          <cell r="DS681">
            <v>172</v>
          </cell>
          <cell r="DT681">
            <v>0</v>
          </cell>
          <cell r="DU681">
            <v>0</v>
          </cell>
          <cell r="DV681">
            <v>0</v>
          </cell>
          <cell r="DW681">
            <v>706</v>
          </cell>
          <cell r="DX681">
            <v>2.4048688394245401</v>
          </cell>
          <cell r="DY681">
            <v>0.42</v>
          </cell>
          <cell r="DZ681">
            <v>0</v>
          </cell>
          <cell r="EA681">
            <v>0</v>
          </cell>
          <cell r="EB681">
            <v>1088.3</v>
          </cell>
          <cell r="EC681">
            <v>0</v>
          </cell>
          <cell r="ED681">
            <v>0</v>
          </cell>
          <cell r="EE681">
            <v>0</v>
          </cell>
          <cell r="EF681">
            <v>0</v>
          </cell>
          <cell r="EG681">
            <v>2.34</v>
          </cell>
          <cell r="EH681">
            <v>0</v>
          </cell>
          <cell r="EI681">
            <v>263.2</v>
          </cell>
          <cell r="EJ681">
            <v>4956</v>
          </cell>
        </row>
        <row r="682">
          <cell r="B682" t="str">
            <v>2020/2021</v>
          </cell>
          <cell r="C682" t="str">
            <v>2026/2027</v>
          </cell>
          <cell r="D682" t="str">
            <v>2043/2044</v>
          </cell>
          <cell r="E682" t="str">
            <v>2017/2018</v>
          </cell>
          <cell r="F682" t="str">
            <v>2015/2016</v>
          </cell>
          <cell r="H682" t="str">
            <v>2024/2025</v>
          </cell>
          <cell r="I682" t="str">
            <v>2019/2020</v>
          </cell>
          <cell r="J682" t="str">
            <v>2024/2025</v>
          </cell>
          <cell r="K682" t="str">
            <v>2022/2023</v>
          </cell>
          <cell r="L682" t="str">
            <v>2022/2023</v>
          </cell>
          <cell r="M682" t="str">
            <v>2024/2025</v>
          </cell>
          <cell r="N682" t="str">
            <v>2020/2021</v>
          </cell>
          <cell r="O682" t="str">
            <v>2021/2022</v>
          </cell>
          <cell r="P682" t="str">
            <v>2023/2024</v>
          </cell>
          <cell r="Q682" t="str">
            <v>2023/2024</v>
          </cell>
          <cell r="R682" t="str">
            <v>2023/2024</v>
          </cell>
          <cell r="S682" t="str">
            <v>2031/2032</v>
          </cell>
          <cell r="T682" t="str">
            <v>2050/2051</v>
          </cell>
          <cell r="V682" t="str">
            <v>2021/2022</v>
          </cell>
          <cell r="W682" t="str">
            <v>2028/2029</v>
          </cell>
          <cell r="X682" t="str">
            <v>2030/2031</v>
          </cell>
          <cell r="Y682" t="str">
            <v>2022/2023</v>
          </cell>
          <cell r="Z682" t="str">
            <v>2022/2023</v>
          </cell>
          <cell r="AA682" t="str">
            <v>2025/2026</v>
          </cell>
          <cell r="AC682" t="str">
            <v>2019/2020</v>
          </cell>
          <cell r="AD682" t="str">
            <v>2075/2076</v>
          </cell>
          <cell r="AE682" t="str">
            <v>2020/2021</v>
          </cell>
          <cell r="AF682" t="str">
            <v>2056/2057</v>
          </cell>
          <cell r="AG682" t="str">
            <v>2080/2081</v>
          </cell>
          <cell r="AH682" t="str">
            <v>2083/84</v>
          </cell>
          <cell r="AJ682" t="str">
            <v>2076/2077</v>
          </cell>
          <cell r="AL682" t="str">
            <v>2078/2079</v>
          </cell>
          <cell r="AM682" t="str">
            <v>2093/2094</v>
          </cell>
          <cell r="AN682" t="str">
            <v>2045/2046</v>
          </cell>
          <cell r="AO682" t="str">
            <v>2084/2085</v>
          </cell>
          <cell r="AS682" t="str">
            <v>2026/2027</v>
          </cell>
          <cell r="AT682" t="str">
            <v>2025/2026</v>
          </cell>
          <cell r="AU682" t="str">
            <v>2023/2024</v>
          </cell>
          <cell r="AV682" t="str">
            <v>2073/2073</v>
          </cell>
          <cell r="AW682" t="str">
            <v>2020/2021</v>
          </cell>
          <cell r="AX682" t="str">
            <v>2020/2021</v>
          </cell>
          <cell r="AY682" t="str">
            <v>2024/2025</v>
          </cell>
          <cell r="AZ682" t="str">
            <v>2022/2023</v>
          </cell>
          <cell r="BA682" t="str">
            <v>2017/2018</v>
          </cell>
          <cell r="BB682" t="str">
            <v>2016/2017</v>
          </cell>
          <cell r="BC682" t="str">
            <v>2020/2021</v>
          </cell>
          <cell r="BE682" t="str">
            <v>2025/2026</v>
          </cell>
          <cell r="BF682" t="str">
            <v>2020/2021</v>
          </cell>
          <cell r="BH682" t="str">
            <v>2038/2039</v>
          </cell>
          <cell r="BI682" t="str">
            <v>2022/2023</v>
          </cell>
          <cell r="BK682" t="str">
            <v>2019/2020</v>
          </cell>
          <cell r="BL682" t="str">
            <v>2024/2025</v>
          </cell>
          <cell r="BM682" t="str">
            <v>2016/2017</v>
          </cell>
          <cell r="BN682" t="str">
            <v>2083/2084</v>
          </cell>
          <cell r="BO682" t="str">
            <v>2023/2024</v>
          </cell>
          <cell r="BP682" t="str">
            <v>2022/2023</v>
          </cell>
          <cell r="BQ682" t="str">
            <v>2049/2050</v>
          </cell>
          <cell r="BR682" t="str">
            <v>2022/2023</v>
          </cell>
          <cell r="BS682" t="str">
            <v>2027/2028</v>
          </cell>
          <cell r="BT682" t="str">
            <v>2021/2022</v>
          </cell>
          <cell r="BU682" t="str">
            <v>2022/2023</v>
          </cell>
          <cell r="BV682" t="str">
            <v>2022/2023</v>
          </cell>
          <cell r="BW682" t="str">
            <v>2021/2022</v>
          </cell>
          <cell r="BX682" t="str">
            <v>2024/2025</v>
          </cell>
          <cell r="BY682" t="str">
            <v>2017/2018</v>
          </cell>
          <cell r="BZ682" t="str">
            <v>2020/2021</v>
          </cell>
          <cell r="CA682" t="str">
            <v>2020/2021</v>
          </cell>
          <cell r="CB682" t="str">
            <v>2020/2021</v>
          </cell>
          <cell r="CC682" t="str">
            <v>2024/2025</v>
          </cell>
          <cell r="CD682" t="str">
            <v>2021/2022</v>
          </cell>
          <cell r="CE682" t="str">
            <v>2021/2022</v>
          </cell>
          <cell r="CF682" t="str">
            <v>2020/2021</v>
          </cell>
          <cell r="CG682" t="str">
            <v>2020/2021</v>
          </cell>
          <cell r="CI682" t="str">
            <v>2020/2021</v>
          </cell>
          <cell r="CJ682" t="str">
            <v>2027/2028</v>
          </cell>
          <cell r="CK682" t="str">
            <v>2018/2019</v>
          </cell>
          <cell r="CL682" t="str">
            <v>2031/2032</v>
          </cell>
          <cell r="CM682" t="str">
            <v>2027/2028</v>
          </cell>
          <cell r="CN682" t="str">
            <v>2022/2023</v>
          </cell>
          <cell r="CO682" t="str">
            <v>2020/2021</v>
          </cell>
          <cell r="CP682" t="str">
            <v>2021/2022</v>
          </cell>
          <cell r="DW682" t="str">
            <v>2076/2077</v>
          </cell>
          <cell r="DX682" t="str">
            <v>2019/2020</v>
          </cell>
          <cell r="DY682" t="str">
            <v>2022/2023</v>
          </cell>
          <cell r="DZ682" t="str">
            <v>2020/2021</v>
          </cell>
          <cell r="EA682" t="str">
            <v>2018/2019</v>
          </cell>
          <cell r="EB682" t="str">
            <v>2024/2025</v>
          </cell>
          <cell r="EC682" t="str">
            <v>2017/2018</v>
          </cell>
          <cell r="ED682" t="str">
            <v>2019/2020</v>
          </cell>
          <cell r="EE682" t="str">
            <v>2015/2016</v>
          </cell>
          <cell r="EF682" t="str">
            <v>2016/2017</v>
          </cell>
          <cell r="EG682" t="str">
            <v>2023/2024</v>
          </cell>
          <cell r="EH682" t="str">
            <v>2021/2022</v>
          </cell>
          <cell r="EI682" t="str">
            <v>2020/2021</v>
          </cell>
          <cell r="EJ682" t="str">
            <v>2031/2032</v>
          </cell>
        </row>
        <row r="683">
          <cell r="B683" t="str">
            <v>The purpose of the ICR Student Loan Sale is to generate income for HMT, reduce PSND and not significantly impact PSCB.  The loan book will be disposed of in a number of tranches over a five year period, and the sale is expected to generate between £10billion and £15billion in sale revenues, with a central estimate of £12billion. It is not possible to forecast sale proceeds per tranche or per year.</v>
          </cell>
          <cell r="C683" t="str">
            <v xml:space="preserve">The Benefits Realisation period is from 2017/18 to 2026/2027. The total benefit is a saving of £113.9m to customers arising from the application of a £25 search fee for migrated local authorities for years 1 - 7, which then steps down to £4.60 during year 8 and beyond. The Net Benefit (Net Present Value) is calculated by applying a discount factor of 3.5% and equates to £80.95m.Income relates to search fees per the OBC </v>
          </cell>
          <cell r="D683" t="str">
            <v>Benefits have been calculated and baseline to reflect the Full business case as approved by HMT on 22/10/2015. The new single ship option will save £102m over the next 30 yeats. The £2bn represents the wider economic benefit of the UK economy and is detailed in the full business case.</v>
          </cell>
          <cell r="E683" t="str">
            <v>Forecast benefits are the estimated proceeds should a sale proceed.  UKGI is currently in the process of finalising its updated valuation, based on the 2015 Urenco Business Plan (which was approved on 1 November 2015). Key drivers from the Business Plan that will impact valuation include:                   - latest market forecasts and trends for enriched uranium                    - capital investment profiles                   -operating risks                   - decomissioning liabilitiesSale proceeds of c£900m have been entered as a mid-point estimate. Our valuation model provides a broad estimted range of £750m-£1bn for the UK stake.</v>
          </cell>
          <cell r="F683" t="str">
            <v>Benefits not monetised.</v>
          </cell>
          <cell r="G683" t="str">
            <v xml:space="preserve">The key benefits of the programme set out at 1.11 of the return are non-monetised. This is an enabling programme which is putting in place the key enablers that will drive a high performing Commercial Profession and effective Commercial Function. </v>
          </cell>
          <cell r="H683" t="str">
            <v xml:space="preserve">The monetised benefits for 2016/17 were forecasted down due to the revised rollout profile. Wave 1 of transition has been re-phased to being in Q4 16/17 - partners receiving the service during this year will be charged pro-rata for services thereby limiting the amount of benefit that can be claimed. </v>
          </cell>
          <cell r="I683" t="str">
            <v>The pre 2016-17 benefits include the avoided costs from Cabinet Office novating the original citizen identity scheme for universal credit and approved by NAO (£111m). Gov cashable refers to estimated FTE time saved from offline identity verification processes and identity enabled fraud savings compared to current baselines. Gov non-cashable refers to avoid build costs if 6 departments each built and/or procured their own citizen identity solution. UK economic benefits are the calculated user time saving and innovation spillover benefits from the new digital service.Please note: we are currently in the process of updating our business case and these figures are subject to change.</v>
          </cell>
          <cell r="J683" t="str">
            <v>No actual benefits yet accrued - first hub not due to go live until 2016-2017 (E14)</v>
          </cell>
          <cell r="K683" t="str">
            <v>The financials are a key consideration of the on-going re-evaluation and re-planning exercise.  Due to the expected scope and delivery timeframe changes, the benefits are likely to change. Due to the on-going nature of the review prevents their inclusion in this report.</v>
          </cell>
          <cell r="L683" t="str">
            <v xml:space="preserve">Actual benefits (pre 15/16) are less than set out in the the business case due differences in the baseline comparator of £10m and the deferment of SSCL management fees to subsequent years of £8m. The baseline include UKSBS whcih has not exited the ISSC2 programme and are not included in the forecast benefits.Baseline benefits are as set out in the ISSC2 Full Business Case, Annex C, ERP upgrades and costed risks were removed and framework management payment included to ensure consistency with ISSC2 on-going benefits reporting. Growth as set out in the ISSC2 busines case has been removed from the GMPP report, these were over estimated in the business case and the savings reported here aligns with the ISSC2 core business. HO, MOJ &amp; MPS as new customers are also included in the baseline figures, adding their business case figures to the ISSC2 business case for founding orgs to calulate to total ISSC2 baseline.The forecast benefits reported are gross savings against a 12/13 baseline. Forecasts are based on NGSS ISSC2 benefits tracking model as at 01-04-16, calculated using dept supplied volumes and contracted price bands to forecast future service costs. Oracle licensing savings are included, using the latest figures provided by depts. Pre 15/16 figures are actual savings for 13/14 &amp; 14/15 financial year as reported by depts. Savings are reported until 22/23. All forecast figures have been updated and validated by depts. as part of the COF benefits tracking methodology.   </v>
          </cell>
          <cell r="M683" t="str">
            <v>Figures taken from NPM Programme Business Case v4.0 (dated March 2016)</v>
          </cell>
          <cell r="N683" t="str">
            <v>The benefits have been achieved as a result of the reduced contract costs.</v>
          </cell>
          <cell r="O683" t="str">
            <v xml:space="preserve">Benefits realisation analysis for the Programme will be included in the wider BDUK Benefits Realisation framework for evaluation going forward.  Benefits as per the business case for the clearance programme have been outlined in Section 1.11 with monetised values attributed where relevant.  As per the updated  economic case for TAP (v2.1) £1,000m-£1,600m have been estimated over the lifetime of the Infrastructure clearance project and are represented above but have not been profiled per year.Once the business cases for PMSE and Viewer Communications and Support are defined/approved, any benefits assessed will also be added in to GMPP.     </v>
          </cell>
          <cell r="P683" t="str">
            <v>The benefits case is being developed. The programme is in its very early stages and therefore benefits profiling is yet to be undertaken although the benefits have been quantified. Further work is being undertaken on a project by project basis as part of the Outline Business Case development process to define and profile benefits.</v>
          </cell>
          <cell r="Q683" t="str">
            <v>Non monetised benefits of the programme are highlighted at Section 1.11 where the Strategic Outcomes are outlined.According to the UK Broadband Impact Study published in Novmber 2013 by SQW, it is estimated that the availability and take-up of faster broadband speeds will add about £17 billion to the UK's annual Gross Value Added by 2024; however, this will be through a mixture of the commercial sector's rollout and the Government subsidisded rollout.  As Government cannot claim all of this £17 billion, it has been removed from the quantitative benefits and further work is being done to update the assessment of this figure.The GVA impacts attributable to the current set of publicly funded interventions rise to about £6.3 billion per annum by 2024 which is equivalent to an uplift of 0.03 percentage points on the UK's real annual GVA growth.Figures used here are based on the study published in 2013.  BDUK intends to review the inputs to the model supporting the study and update with new figures if appropriate.</v>
          </cell>
          <cell r="R683" t="str">
            <v>Non monetised benefits of the programme are highlighted at Section 1.11 where the Strategic Outcomes are highlighted.</v>
          </cell>
          <cell r="S683" t="str">
            <v>The approved business case estimated the benefit value as being between £212m and £353 million over a 25 year time period from 2006/7 to 2031/32 using a 3.5% discount rate and in 2006 prices. A revised Business Case presented to DCMS and HM Treasury in September 2014 shows NPV values of benefits are between £318.9m and £361.4m over the same time period, using a 3.5% discount rate and in 2014 prices.</v>
          </cell>
          <cell r="T683" t="str">
            <v>The award of a bespoke Hinkley CfD (alongside a Funded Decommissioning Plan [FDP] and UK Guarantee) is designed to trigger Financial close and a Final Investment Decision that will allow EdF to let its major contracts and begin building the 2 units at Hinkley Point C. The build time for these 2 units is approximately 9-10 years, with Unit 1 expected to begin commercial operations in May 2025, and Unit 2 following in November 2025:The main benefits will need to be measured when the reactors become operational, including “3.2 GW of low carbon base load electricity is added to the grid”.  However other project success criteria are expected to be measurable much sooner after the CfD is awarded.An evaluation of the project will look at its impact across a number of areas.Based on analysis done for the HPC FBC, the monetised cost benefit analysis suggests that enabling the investment at Hinkley Point C will deliver a net welfare benefit of £6bn (NPV 2010 - 2050). Enabling early investment in nuclear will deliver a more socially cost-effective generation mix over this period, both in terms of generation capacity and utilisation. This is lower than estimates made in previous years mostly because DECC has new, lower, projections of the future costs of offshore wind. This means generating the same electricity through additional offshore wind and carbon capture and storage plants is still expected to be more expensive than nuclear, but not by as much as it used to be.</v>
          </cell>
          <cell r="U683" t="str">
            <v xml:space="preserve">The programme has well defined qualitative benefits, however at this stage they are hard to quantify given the long term nature of the project – far beyond the timescales normally considered – and the fact that we are still at the early stages of the Programme. In the near term, it is likely that all we will be able to provide are the metrics used to measure the benefits. The Infrastructure and Projects Authority (IPA) support this approach and in due course we will pursue with BEIS economists and a benefits specialist from IPA.  </v>
          </cell>
          <cell r="V683" t="str">
            <v>The contract was awarded on a target cost basis.  The actual contract savings as measured by a lower cost compared to the extant plan at the time (MODP) can only be fully determined at the end of the contract period (2021 for Phase 1 and 2028 for phase 2).</v>
          </cell>
          <cell r="W683" t="str">
            <v>Benefits are based upon the OBC and our view on these is unchanged.  Benefits may be revised if it becomes apparent during ongoing development of the Programme that forecast benefits are either lower or greater than initially anticipated.  The ambition for change set out in the original business case is undiluted and is reflected in the wider SL transformation, driven by the SL CEO, Exec Team and incoming Chair.  Some of the early benefits of change are already being realised, others will be realised through the Sellafield Change Programme (SCP).  The approach to realising and tracking benefits is now mature and all parties are content, even impressed, by the pragmatic yet thorough approach.  The responsibility for delivering long term benefits is being passed to the Sellafield Change Programme and NDA Owners Rep Team as these mature.  This programme will not close until the programme board is content that accountability for long term benefits realisation is clear and that delivery of those benefits is secure.</v>
          </cell>
          <cell r="X683" t="str">
            <v>The monetised benefits figure in this return is presented in undiscounted nominal terms for comparability with other programmes. The figure differs to the total benefits figure in the January 2014 Smart Meter Programme Impact Assessment which is expressed in 2011 real prices and discounted to present values (in line with HM Treasury appraisal guidance); the total benefit figure in the 2014 IA is £17,141m , which alongside a total cost of £10,927m is expected to result in a net present value benefit of £6,214m. Benefits arise to a number of different groups - to energy consumers in the form of bill savings through reduced consumption, to energy suppliers in the form of operational efficiencies (e.g. no more site visits for meter reads, fewer calls to complain about inaccurate or estimated bills), to distribution network operators (e.g. in the form of more targeted investment decisions) and to society as a whole (e.g. in the form of reduced carbon emissions). Benefits break down into around 30% directly to consumers, around 60% to the energy industry (which we expect will be passed through to consumers in the form of lower energy prices) and around 10% in societal benefits to the UK.</v>
          </cell>
          <cell r="Y683" t="str">
            <v>The Benefits baseline is as per the FBC submitted to HMT in September 2015 and approved in April 2016.  These are made up of a reduction in FTE and in operating system costs compared to legacy systems.The forecast has been retained as the same as the baseline for this return. Work is underway to put a clear benefits realisation plan in place, which will meet one of the conditions of approval of the FBC.</v>
          </cell>
          <cell r="Z683" t="str">
            <v>Benefits shown are taken from the UnITy Programme Business Case approved by Treasury on 2nd August 2016.</v>
          </cell>
          <cell r="AA683" t="str">
            <v>"UK Economic" benefit figures quoted are estimated economic, environmental and social benefits associated with flood management, as apportioned to TEAM2100 from the wider, Government approved, Thames Estuary 2100 Strategy. We have recalculated the benefits in Q1 16/17 to reflect spend re-profiling in line with the TEAM2100 6 year plan. The total UK Economic Benefits remain the same.The TEAM2100 delivery approach is expected to gain projected efficiencies of at least 20% and optimisation benefit of 5% compared to the baseline costs. These benefits are shown in "Gov. Non Cashable" and represent efficiency savings that will be made through the TEAM2100 approach, in comparison with the previous approaches to flood risk management in the Thames estuary. These efficiency savings will be invested back into the FCRM capital programme in line with spending review assumptions, enabling the Environment Agency to deliver more, for less. Inclusion of these benefits within this GMPP report has lead to an increase in the baseline figures for benefits.In 15/16, the Cabinet Office approved £5.5m efficiency savings submitted by the TEAM2100 programme. This figure is reflected within the "pre 16/17" row, which also includes £1m efficiency savings accepted in 14/15.As a result of the re-profile of capital expenditure (described above in costs narrative section) we have revised the expected benefits for future years accordingly. This has resulted in a corresponding reduction to the benefits shown in "Gov. Non Cashable" and "UK Economic" benefit columns for years 17/18 to 21/22. We will review the forecast costs and benefits to the end of the project in 2025 over the next six months. Until this exercise has been completed, the figures in the remaining unprofiled benefits are a balancing figure with no change to business case totals.We do not have baseline figures for "Private Partner" benefits. Many riparian owners on the Thames within London have significant asset values (eg residential flats), the riparian owners make contributions to the replacement and major refurbishment of flood defences on their land without which their asset values would be significantly impaired over the long term. No economic analysis has been done to estimate these private partner benefits.</v>
          </cell>
          <cell r="AB683" t="str">
            <v>Using a Willingness-to-Pay Stated Preference Survey methodology, independent environmental economists Eftec have valued the environmental benefits of the Thames Tideway Tunnel in the range £7.4bn - £12.7bn over the 120-year design life of the Tunnel.  It is not possible to provide a annual profile of these benefits, and it should noted that they are for the private sector Tunnel project as a whole, and not directly accruing from the specific costs to Defra identified in section 8 above.</v>
          </cell>
          <cell r="AC683" t="str">
            <v>The expected benefits for the 30 Hrs Childcare project are yet to be quantified.  Work is underway to develop appropriate measures for each of the identified benefits, as well as a profile for benefit realisation.As nationwide roll-out of the extended 30 Hrs free childcare will not be delivered until September 2017, there are no benefits expected to be realised until 2017/18.The project expects to realise Government cashable benefits as a result of increase in parental employment, and therefore a reduction in the cost of delivering unemployment benefits.  The anticipated reduction in the cost of childcare to parents is an expected benefit that will be realised by the wider UK economy.  It should be noted however, that these benefits may not be directly attributable specifically to the 30 Hrs Childcare Project and that there are a number of other economic factors that will determine parental employment and cost of childcare.The remaining benefits associated with delivering 30 Hrs free childcare - increase in the availability and flexibility of childcare; improved life chances for children and parents - are all non-monetised benefits.To Note - the project does not have an approved business case, and HMT have confirmed that no additional business case approvals will be required.  Therefore for the purposes of this report, we are proposing to model the costs and benefits of the extended 30 Hrs free childcare entitlement over the current SR period and so benefits will be calculated out to 2019/20.</v>
          </cell>
          <cell r="AD683" t="str">
            <v>A revised NPV calculation has been made to consolidate the two phases of the PSBP resulting in a combined NPV £6.17 based on the SR15 review and settlement.</v>
          </cell>
          <cell r="AE683" t="str">
            <v>Due to the nature of the programme, monetized benefits do not trickle through until several years later - beyond what the scope of this form allows us to report hence why the initial report suggested a negative benefit. It may be more useful to sit down one to one in order for us to discuss the programme and to get a better understanding of how to benefits. Savings have been assumed for 30 years, though in practice they will continue for  longer - a school typically lasts for 60 years. These figures are based on the annual costs of maintaining a school that is in a dilapidated condition as set out in the original PSBP SOC minus the annual costs of each new school. We have also taken into account the starting backlog maintenance costs and the total life time discounted costs for the 46 PF schools, including environmental shadow costs.  The figures reflect the initial capital investment required to achieve lifetime savings.</v>
          </cell>
          <cell r="AF683" t="str">
            <v>The largest benefit in recent years came from avoiding the cost of replacing the Royal Mail Ship St Helena during 2015/16</v>
          </cell>
          <cell r="AG683" t="str">
            <v xml:space="preserve">A benefits plan and efficiency register are live documents to enable the capturing of efficiencies and benefits in accordance with ORR requirements. 
As part of the governance process, the A14 requested a new Value for Money Statement which was provided by DfT Roads Economics and Modelling in May 2016 and included in governance papers.
This gave a adjusted Present Value Benefits (PVB) of £2,398m (consisting of PVB of £1,266m, journey time reliabilty of £953m and wider economic benefits of £179m) against a Present Value Costs (PVC) of £928.5m; giving Medium - High value for money. </v>
          </cell>
          <cell r="AH683" t="str">
            <v>Notes: present value benefits (adjusted) for a 2.9km twin bored tunnel are £545m; traditional present value costs for a 2.9km twin bored tunnel  £1,031m. This scheme has significant non-cashable benefits relocated to the World Heritage Site that surrounds Stonehenge, recognised in the DfT Roads Economics' Value for Money Statement, 13 January 2016, that supported the Options Phase budget approval. The scheme is in options phase and a SOBC is being prepared for approval in July. This will consider traditional benefits using WebTAG methodology and, in addition, wider economic benefits to the South West region and heritage benefits to World Heritage Site.</v>
          </cell>
          <cell r="AI683" t="str">
            <v>The Airports Commission Final Report calculated benefits and disbenefits for the three schemes. Following Departmental review, the figures have been updated in line with further work undertaken, and the figures below are set out in the Programme's Further Review and Sensitivity Report:  
                                                                                                                      LGW2R                LHRENR                LHRNWR
Passenger Benefits / Government Revenue / Wider Economic Impacts       48.5 / 2.5 / 8.1     46.9 / 1.5 / 10.0    55.4 / 1.8 / 11.5
Total benefits                                                                                              59.1                     58.4                      68.7
Environmental Impacts / Producer Profit Loss (Net of reduced delays)        -1.5 / -40.8          -2.8 / -31.2            -2.7 / -38.0                                                                                                              Net total benefits before costs                                                               16.8                     24.4                      28.0
Net present value of Benefits, £billion, 2014 prices, carbon traded assessment of need scenario</v>
          </cell>
          <cell r="AJ683" t="str">
            <v xml:space="preserve">We have sought to profile the benefits by year as different stages ofthe project open but at this time that information is not available. We are working with TfL to identify this data and hope tohave it in place by the time of the Q2 return.                           This data is from July 2011 Crossrail business case. Single figure given to represent Net Present Benefits (including monetised non-cash benefits) over 60 year appraisal period, discounted to 2002 values. Operating revenues excluded - aligned to WebTAG these are treated as 'negative costs'. To note 'wider economic benefits' are included. 
The figure of £19.8bn has been taken from the latest business case (2011). The difference between £11bn and £19.8bn reflects wider economic benefits of £8.8bn (2002 prices). BICC/GMPP reporting guidance from the BICC team notes that ‘Indirect Tax Revenues’ should be categorised as Government-Cashable benefits.
There are limited negative benefits for Indirect Tax Revenues, now shown separately due to updated guidance. Indirect tax revenues will be foregone as a result of less fuel paid as passengers switch from road to rail and less VAT associated with expenditure foregone to pay rail fares. These impacts are treated as negative benefits to Government as set out in WebTAG. 
</v>
          </cell>
          <cell r="AK683" t="str">
            <v>The programme has benefits to DfT franchise values and wider economic benefits. New rail linkages, jobs and housing.             Enables the introduction of direct rail passenger services between Oxford and Milton Keynes/Bedford, and between London (Marylebone) and Milton Keynes (via Aylesbury).
Facilitates new passenger and freight rail markets by creating a direct link between the main radial routes from London to the west and north. A key part of this was the construction of infrastructure to enable new services between London, High Wycombe and Oxford Parkway, extending to Oxford in December 2016. This programme will create economically-vital new transport infrastructure to support Oxford to Cambridge Arc growth, delivering faster journey times and providing new rail-based transport capacity. Facilitates intercity journey time reductions SE to NW and strategic freight growth.
The National Infrastructure Commission was appointed in March 2016 to look at economic growth opportunities along the Oxford to Cambridge Arc. Part of this report (due Autumn Statement 2017) will investigate the transport infrastructure (including East West Rail).</v>
          </cell>
          <cell r="AL683" t="str">
            <v>The integrated business case  includes a sensitivity testing,highlighting that if total capital costs increased by 50%, the BCR would fall to 1.5. The BCR of 2.4 is currently estimated to be too high. Work is currently being undertaken to procure technical consultants to assist in re-freshing the GWRM business case. We anticipate the business case will be completed within the next 6 months.
The Great Western Second Direct Award is in effect the initial procurement strategy for delivery of most of the benefits of the GWRM programme itself, and represents an affordable, commercially sound and sustainable way of providing the Great Western franchised services from the target implementation date of 20 September 2015 until 31 March 2019
A cost benefit analysis was undertaken in the GW Integrated Full Business Case.  NPV of 3000 (2010 £m) has been quoted above in the Cost section and a PVB baseline of 5100 (2010 £M) has been quoted as the 'Remaining Unprofiled benefits to the project' as the Business case document does not detail the benefits by years, so we are unable to report this information here.  Please note that due to the Hendy replan, this analysis has since been superseded by ongoing discussions with NR/GWR and modifications to the DA terms. Therefore this data has been included for reference. The new analysis has not yet been approved, but there is the intention to update the business case when the Hendy baseline has been confirmed. 
The current intgrated business case also outlines the following NPV values, which can be linked back to some of the monetised stategic outcomes under the Summary tab:
Benefits - Journey time : 3400 (2010 £m)
Benefits - Crowding : 510 (2010 £m)
Benefits - Quality : 150 (2010 £m)
Benefits - Non -user: 2000 (2010 £m)
GWRM does not have resource spend but there is an interface with the IEP purchase of rolling stock</v>
          </cell>
          <cell r="AM683" t="str">
            <v xml:space="preserve">Benefits (and costs) are appraised over a 67-year period for the full network, from 2026 (the opening of Phase One) to 2093 (60 years after the opening of the full Y network in 2033). The HS2 benefits published are not profiled by year. Therefore, the totals over the whole appraisal period are listed under the "remaining profiled benefits to the project" line. Projected revenues are listed under the Gov.Cashable benefit. The revenue benefits are based on the assumption that all train operations on HS2 will return their operating surplus to the taxpayer via some mechanism, for instance franchise premiums. This is a modelling assumption; the specific approach taken on the train operator commercial model will be dependent on future policy decisions.  Benefits included as Wider Economic benefits are listed under Economic (Inc. private partner).      
Figures from 2015 Phase 2a Economic Case (all figures 2011 Present Value and Prices). Full Y Network: Business Transport User Benefits £43.2bn, Other Transport User Benefits £18.2n, Other Quantifiable Benefits £0.2bn, Loss of Indirect Taxes -£3bn, Wider Economic Impacts £14.2bn, Total monetised benefits £72.8bn. The reference case BCR is 2.2 including WEI’s and 1.8 without (this includes higher construction cost inflation to 2020).  </v>
          </cell>
          <cell r="AN683" t="str">
            <v xml:space="preserve">Business Case (2012/14) benefits include improved passenger quality, reduced travel times, more capacity and environmental benefits.  Total benefits are £3.494bn split East Coast (1.506bn) and Western (£1.988bn). Benefits are spread across 30 years. We are looking at a number of mitigation measures to ensure that the GW fleet can enter passenger service on time in the light of delays to GW electrification. The GW Integrated Business Case (2015) will be further updated to reflect any fleet changes and the impact of the CP5 enhancements review.
Business cases all 2009 prices.  There are limited negative benefits for Indirect Tax Revenues, now shown separately due to updated guidance. Indirect tax revenues will be foregone as a result of less fuel paid as passengers switch from road to rail and less VAT associated with expenditure foregone to pay rail fares. These impacts are treated as negative benefits to Government as set out in WebTAG. </v>
          </cell>
          <cell r="AO683" t="str">
            <v xml:space="preserve">The Project is currently in Options Phase, the principal purpose of which is to assess the benefits of the potential alternatives and to decide on a preferred solution.  In the SOBC submitted on 23/12/15 the VfM was assessed as High (refer to SOBC and the BICC consideration of 18 January 2016). 
The economic benefits of £5.55bn (in 2010 present value terms)  is equivalent to the quantified benefits in accordance with WebTAG, a combination of the direct and wider economic benefits (primarily agglomeration benefits). The BCR of 2.3 is equivalent to the Initial BCR, the Adjusted BCR is estimated to be 3.4. 
Benefits Map - No / Benefits Analysed - Yes / Benefits Realisation Plan - No  The Benefits Realisation Plan and Benefits Map will be prepared during the Development Phase in line with Highways England's best practice. Benefits have been quantified and presented in the Economic Case in the SOBC. </v>
          </cell>
          <cell r="AP683" t="str">
            <v>Monetised benefits were originally identified in the draft economic case (Nov 14) but since the pausing and unpausing of electrification and reset of the programme, the programme timescales and key assumptions have changed. Electric services on the MML were originally planned to be introduced from 2020 (assumed by Nov 14 economic case) but are now planned to be introduced partly in 2019 and fully by 2023.
A draft integrated business case for the programme is being developed that will align with the East Midlands franchise SOBC. The draft integrated business case is expected to be available by September 16 and will be submitted for approval by BICC in October 16. This will confirm the monetised benefits and BCR.</v>
          </cell>
          <cell r="AQ683" t="str">
            <v xml:space="preserve">Work is underway to finalise the Benefit  Cost Ratio estimate that combines the three programmes.  The appraisal is over 30-60 years.  A process is in place to develop the IAAP and determine how best to measure the expected benefits in a shorter time frame and in a way that avoids double counting with franchise benefits.  Work is underway to align the benefits measurement with the quantification of benefits as expressed in the economic case for the programme as a whole. The rolling programe of franchise service changes, which deliver the benefits have not yet been contracted and will need to be aligned to the NR programme.  Electrification Phase 1 (to Manchester Airport)  and Phase 2 , between Liverpool and Manchester/Wigan has already been delivered, and  passenger uplift/revenue uplift since delivery could be measured, although allocation of this specifically to electrification may be difficult to parse. 
</v>
          </cell>
          <cell r="AR683" t="str">
            <v>benefits are calcualated on an individual basis and not as a programme</v>
          </cell>
          <cell r="AS683" t="str">
            <v>* Calculation of Govt Cashable benefits is based on the difference between the financial cost of the DfT-procured UK SAR-H contract and the equivalent cost of the failed MoD-led SAR-H PFI contract that UK SAR-H superseded. Calculated in nominal terms.
* Economic benefits are based on the nominal value of prevented fatalities, on the asumption that 25% of all persons rescued or asisted by UK SAR H helicopters would have died - this is within the range of assumptions set out in the Economic Case of the FBC.
* Benefits Cost Ratio is calculated in NPV terms. This is not represented in the FBC but is calculated from UK SAR-H financial reporting.</v>
          </cell>
          <cell r="AT683" t="str">
            <v>Measurable monetarised benefits will result following the successful migration of the DfT family of business units, now scheduled for mid-late 2017. The financial benefits have been calculated by taking the costs of services if the Shared Services Centre remained in DfT ownership and cost of core service under the divestment case (F/C) and comparing the difference. There are a number of benefits which have not been monetised in the business case including avoided costs, for example MCA would need to spend c£6m to upgrade its IT system if it did not migrate to ISSC1. Soft benefits have not been monetised. The remainder is the aggregate costs over the remaining 5 years.
Framework Authority commercial discussion may impact overall benefits, but the detail remains sketchy ast this time. Consequently, the profile reflected above is subject to change.</v>
          </cell>
          <cell r="AU683" t="str">
            <v xml:space="preserve">Consultancy support is currently being procured to undertake an update to the business case following the Hendy review. The BCR reflects the 2014 business case for the rolling stock procurement, which although had a low BCR had a very strong strategic case.
</v>
          </cell>
          <cell r="AV683" t="str">
            <v xml:space="preserve">The team willl review the Disbenefits for UK Economic figures and provide an update  for the Q2 returns. The Thameslink Programme Business Case is being updated for approval in October 2016 and will take into account the latest economic forecast/cost changes etc. The number above represents the overall benefits of the programme. We do not have a year by year breakdown but this will be derived during the business case update that is underway. This is drawn from the Business Case Sensitivity Tests Version 1.0 15 March 2013. All figures are presented in 2010 prices/values. The benefits already delivered by the Thameslink Programme include, lengthening of platforms on the Midland Main Line to accommodate 12 car trains and improvements to Blackfriars and Farringdon stations. 
There are limited negative benefits for Indirect Tax Revenues, now shown separately due to updated guidance. Indirect tax revenues will be foregone as a result of less fuel paid as passengers switch from road to rail and less VAT associated with expenditure foregone to pay rail fares. These impacts are treated as negative benefits to Government as set out in WebTAG. </v>
          </cell>
          <cell r="AW683" t="str">
            <v>Growth of UK genomics market. Baseline is £0.8bn, £1.2bn by 2018, £1.5bn by 2020. Number of jobs – baseline and trajectory tbc so not included above. These figures come from a deep-dive into the UK genomics sector commissioned by Office For Life Sciences and undertaken by Deloitte. They provided three different scenarios for growth, this is the most conservative scenario. It is attributable to upon the 100,000 Genomes Project and other investments in genomics eg from the Wellcome Trust. This is part of the aim to kick-start the development of a UK genomic industry. Other benefits of the Project are not monetised.</v>
          </cell>
          <cell r="AX683" t="str">
            <v xml:space="preserve">The monetised benefit will be quantified in the the Business Cases for Phases 1-3. </v>
          </cell>
          <cell r="AY683" t="str">
            <v>Benefits for the programme have been calculated at different points as information on the roll-out profile has been known.  Early calculations were not broken down, hence the total pre 2016/17 figure is shown in column E.  Benefits are calculated over a 10 year period.</v>
          </cell>
          <cell r="AZ683" t="str">
            <v>The total Actual / Forecast benefit value has increased slightly from FY15/16 Q4 - up from £2,099.21m to £2.108.10m.This increase has arisen from some previously unreported emerging benefits being reported by Trusts in their latest returns.</v>
          </cell>
          <cell r="BA683" t="str">
            <v>This Q1 return presents updated figures compared to the Q4 2015/16 return. At the time of the Q4 return we were in the middle of calculating the benefits and were therefore not able to provide updated figures at that time. The figures here are therefore our latest projections.                     The achievement of income above the pre-2016/17 baseline was due to the introduction of the Immigration Health Surcharge (IHS) in April 2015, which added £164m to the total income recovered through the Programme.                                                                                                                                                                                         The projections for 2016/17 and 2017/18 incorporate an increasing trend (based on previous trend and the fact the Programme is continuing to embed across the NHS) and also incoporates income generated by additional policy changes known to take place during this period. For example, in April 2016 the IHS was extended to apply to those coming from Australia and New Zealand, who had previously been exempt, and later this year (assumed October 2016) the IHS is due to be extended to also include Intra-Company Transfers (employers who transfer staff into the UK will have to pay the surcharge for their employees). In addition, DH International Team are implementing an S1 project aiming to improve the identification of pensioner visitors and migrants, which is estimated to generate £26m each year from 2017 onwards.                               These projections are presented as the baseline. We are considering further policy measures that we anticipate will increase income beyond those figures provided here. These have not yet been incoporated into projections because of the uncertainty around them, especially following the EU referendum.                                                                                                                                                                                                                                                  The cashable/non-cashable split given here is based on the split presented in previous returns (23% of the total income is non-cashable). Further work will be done over the coming quarter to reassess this split, which will be updated in the Q2 return.                                                                      Projections are made up to 2017/18, when the Programme is due to be transferred out of DH and into NHS Improvement.</v>
          </cell>
          <cell r="BB683" t="str">
            <v>• A thorough series of activities have been undertaken to validate and update the Benefits Realisation Plan, including an independent audit, confirmation of the validity of all benefits (through an independent study of community pharmacies as well as a working group of subject matter experts), an update of all reference data, stakeholder engagement and thus addition of new validation data, identification of emergent benefits/dis-benefits; confirmation of the spreadsheet formulae and a Portfolio Benefits Assurance audit. These many activities have changed (improved) the overall benefits value (Act/F'cast) significantly compared to the last GMPP return, partly because newer data has been used, but largely because the original benefits were deliberately conservative until validated and evidenced data unavailable (which has now been remedied).• Incorporating the above extensive investigations, the Benefits Realisation Plan and Benefits Profiles have been updated to provide a fully valued and validated EPS Release 2 benefits output that will be used for reporting throughout the final nine months of the programme (from 1 April 2016 to 31 December 2016). The full findings and resultant final Benefits Realisation Plan were approved by Programme Board on 14 April 2016.• This revised and full benefits position and all validation was presented to the EPS Stakeholder Forum on 11 May 2016 with positive feedback received.• The benefits baseline, forecast and actuals have also (as previously reported) been updated to include the projects that are being delivered as part of a January 2016 Informatics Portfolio Management Board (IPMB) Change Request process (that replaced a previous CR). The IPMB CR specified a baseline of £52 million - this corrected the previous CR baseline of £116 million hence the £64 million reduction in total baseline. This report now shows full Release 2 programme scope.</v>
          </cell>
          <cell r="BC683" t="str">
            <v>Benefits monitoring continues on track and new benefits are being updated to reflect new products and services available from the contract.The forecast is dynamically adjusted every month on basis of actual uptake of services and variation in the number of GP practices benefitting from these services. The current figures show a reduction in forecast NCRBs due to adjustment of GPSoC Estate numbers based on figures from finance. These numbers make assumptions about mergers and practice closures which are currently being verified. It is likely that the actual outturn figures for 2014-15, and the forecast figures for 2015/16 and onwards, will change once the number of  historical and forecast functional 'units' in the GPSoC estate is finally established. The forecast figures now reflect a  significant reduction in planned uptake of subsidiary modules. This action has been taken because of affordability considerations, and is also reflected in reduced costs. The VFM ratio has improved from 3.7 to 4.0, as the relative ratios of the other benefits are more favourable. NOTE: Based ABC v2.4 (pre-extension business case - see finance section).  An Appointment Business Case (ABC) for GPSoC Replacement was approved in March 2014 with an end date of December 2019.The framework approved in the ABC comprised an initial 2 year 9 month call off period from April 2014 to end-December 2016 and an optional follow-on 3 year period from January 2017 to end-December 2019.Given the projected spend and case duration, Cabinet Office decided to approve funding for an initial 2 year 9month period (April 2014 to December 2016). This meant that no new contracts could be placed beyond March 2016, however call offs continue to be paid until December 2016.The addendum Business case was approved at the end of March 2016 which ensured  that the GPSoC framework could continue for a further two years with Business case funding from Jan 2017 to Dec 2018.</v>
          </cell>
          <cell r="BD683" t="str">
            <v>HSCN as an enabling programme will deliver cost savings from the current N3 solution. As such,  it does not directly deliver Government non-cash releasing, quality or societal benefits. HSCN will be an essential enabler for other programmes which will directly in themselves deliver benefits within health and social care from improved processes, applications, services, integration and ways of working. HSCN will also indirectly enable Governmental and private partner non-cash releasing and quality benefits throughout health and social care by providing network connectivity and the capacity necessary to support the future direction for health and social care, as set out in the National Informatics Board “Personalised Health and Care 2020” and NHS England’s “Five Year Forward View” reports . Previous reporting on the N3 service and benefits as part of the NPfIT  also used the enablement of benefits for other programmes as a basis for vfm calculations, and this will be further developed within HSCN to provide a regularised and methodologically sound process for benefits evaluation.</v>
          </cell>
          <cell r="BE683" t="str">
            <v>Benefits are projected to 2025/26 in line with those presented in the FBC.  These figures include benefits to the justice system in the form of savings from reduced use of remand but do not include benefits from reduced reoffending and efficiency savings in the justice system which have not been quantified.   DH are in the process of commissioning follow up research which will measure and quantify these benefits as required in the conditions attached to FBC approval.  As with the profiling of costs, the timing of benefits may be subject to change following discussions beween DH and HMT around timetable and format for meeting FBC conditions.</v>
          </cell>
          <cell r="BF683" t="str">
            <v>The figures in the table above are the current estimates in the Outline Business Case that is currently going through the approvals process.  These do not constitute a baseline until approved.Each benefit is different, and will have different ‘realisation’, depending on who the beneficiary is. Beneficiaries includes CCG, CSU, Providers, Citizens, HSCIC, NHS England, PHE and other HSCIC customers. In general, the benefits are realised through better quality data, more streamlined processing and use of data, and better data protection. Detail on how these will be measured is work in progress.</v>
          </cell>
          <cell r="BG683" t="str">
            <v>The PIPP Programme Business case established the case for the use of antivirals as part of the 'defence in depth' strategy (along with antibiotics and vaccines).   The NPFS antiviral distribution system is a critical enabler in deploying these stock and as such does not have readily identifiable standalone benefits.  As such it contributes to the deliverability of the strategy: within the NPFS programme there is no mechanism to distribute the stockpile, and similarly without the stockpile there is no benefit from the NPFS programme.   The benefits are not profilled on a per yearly basis as the timing and nature of any future pandemic is unknown.  The benefits and value for money of the overall strategy NPFS, stockpile and other defence in depth strategies is assessed on the probability and impact of an attack over the business case period.The benefits from the overall programme stem from an improvement in the health of the UK population in the event of a pandemic.  This includes reducing social unrest and a direct impact of the country to maintain operations with knock on economic impacts.</v>
          </cell>
          <cell r="BH683" t="str">
            <v>Monetised Benefit CommentaryFrom the SOC (p14): "In developing the Strategic Outline Case, DH analysts applied Monte Carlo simulation modelling comparing the Quality Adjusted Life Year (QALY) gains of conventional radiotherapy and PBT where PBT is the most clinically effective treatment. Using this approach, enabling highly indicated patients to access PBT will generate 48,000 additional QALYs, using the DH value of £60,000 per QALY, the benefit of PBT over conventional radiotherapy as measured by the QALY gain equates to £1bn." Specifically net benefits are calculated using:1. Costs for service based on SFBCs informed by modelling of running costs with service commencement in 2018/19. The SOC showed £39,500 per patient, 1350 patients. Service costs commencing 2016/17. Costs have reduced somewhat to around £38,300 per patient when full capacity is reached.2. Trust business cases show a 2 year ramp up to reach 650 patients per year per Trust. This reduced the monetised benefit relative to original reported assumptions by around £220m while not significantly reducing costs. Trusts have not shown an increase in capacity past the 650 patients per year per Trust but have noted DH assumptions that up to 750 could be treated. Given the 20 year life of service delivery and the additional 4th rooms it seems that an assumption of 650 patients per annum for 18 years after the ramp up could be conservative. 3. Based on SOC: Benefits in QALY: £60,000 per QALY, 1.8 QALY gain per patient over conventional advanced radiotherapy. Based on Trust business cases 1300 patients per year, over 18 years after a 2 year straight line ramp up, slightly lagging behind the cost ramp up. Benefits commencing 2018/19.The QALY gain relates to survivability. Additional benefits due to reduced side effects from conventional radio therapy (e.g. deafness, blindness, reduced intelligence) have not been brought into the calculation.Note that the equipment providers suggest that 750 patients per site with the current case-mix should be deliverable. The higher number of patients has little effect on costs as Trusts estimate that up to 96% of costs can be regarded as fixed (includes semi-fixed staff and other costs). The higher patient numbers would have significant effect (reduction) on the cost per patient.There is no change to Monetised Benefits from the previous report. Monetised benefits in the previous report had reduced to £2,683m by £24m due to a showing a full 20 years of service delivery from the commencement of service dates. That was due to prior reports using  a fixed window of time rather than a full 20 years. Given the slippage in service commencement dates it is appropriate to change the window.Net Present Value (NPV) CommentaryNPV is has reduced by £0.7m from the previous report to £758.48m due to a slight increase in estimated preservice costs. NPV has constantly been in the mid £700-£800m range. There is a significant change in NPV since the original report based on the SOC as Trust business cases refer to a 2 year ramp up to full service delivery levels. Total NPV is reduced from almost £1b based on the SOC but still high at approximately £758.5m.The net present value (net benefit) was determined by:1. Using 2013/14 as the first year of NPV calculation using 3.5% discount rate and assumptions inherent in Excel =NPV formula.2. CDEL figures above but excluding non-public funds now showing as £20.0m.3. Costs for service based on financial modelling. At full service delivery 1300 patients are treated at around £38,300 per patient. Service delivery costs commence 2018/19, with some interest and training during the development period.4. Benefits in QALY: £60,000 per QALY, 1.8 QALY gain per patient, 1300 patients per year, over 18 years after a 2 year straight line ramp up. Benefits commencing at the start of 2018/19. 5. Benefits beyond the assumed 20 years of major equipment life are not included in the NPV calculation.</v>
          </cell>
          <cell r="BI683" t="str">
            <v>The majority of benefits associated with the approved FBC relate to existing annual benefits released from the continuation of the ESR Service as ratified by by an OGC 5 review during 2008. The Benefits figures were validated by the 2008 Gateway 5 review as being recurrent. As such, this baseline benefit was enabled by the continuation of the ESR Programme. Additional Benefits associated with the FBC include operational efficiency benefits- planned to be introduced from 31 Aug 2015 (as included within the supplier cost model). Further benefits within the FBC are associated with the release of the enhancements to the solution, commencing March 2016 (as originally planned). Due to the delays introduced by the Supplier with the delivery of the first tranche of enhancements, adjustments will need to be made to the realisable benefits and profile. However, replanning activities have not yet completed so the benefit adjustments required remain unquantified. As a consequence, the forecast total benefits match those of the FBC but are reprofiled to take account of the Enhance delays.</v>
          </cell>
          <cell r="BK683" t="str">
            <v xml:space="preserve">There remains significant demand and use of current NHSmail service. Forecasts are significantly ahead of those predicted within the full business case but we continue to report to business case values in lieu of full review and update planned for mid 2016 (see below). A full re-appraisal of current benefits/forecasts along with evidencing and proving of additional benefits profiles derived from new service (NHSmail 2) are scheduled to take place immediately after the new service goes live in late 2016. Contract dates reset agreed (to 2020/2021) resulting in additional benefits derived which will be reported in next return once full re-appraisal is completed. </v>
          </cell>
          <cell r="BL683" t="str">
            <v xml:space="preserve">The OBC has an assumed level of saving increasing to circa £8.1m P.A. by 2020/21, on a service cost of circa £27m PA,  with total anticipated savings of £68.2m by the end of the period covered by  the OBC. These savings are expected to be as a result of increased automation and fewer manual processes within the service. </v>
          </cell>
          <cell r="BM683" t="str">
            <v>High level benefit categories have been identified, and will be validated through the production of the business case. There are no anticipated benefits in 16/17 while the programme is in start-up mode and future benefit forecasts depend on the scope of the programme, which is still to be defined post 16/17.</v>
          </cell>
          <cell r="BN683" t="str">
            <v>This section includes HE benefits accruing from the collocation of the main microbiology sites. The HE benefits calcualted by external advisors indicate a benefit of approx. £150m p.a. doe to collocation and this has been included in full from 2031/32 onwards through to 2083/84</v>
          </cell>
          <cell r="BO683" t="str">
            <v>The benefits are driven by changes in price and volume of the overall Supply Chain service.  Active category management, coupled with increases in volumes and the ability to place larger, forward commitments / purchases of goods are expected to reduce unit costs. Higher quality service offering, couple with lower prices and a shift to 'buy price = sell price' reduction price perception are expected to increase the volume of business through the NHS Supply Chain service.A combination of these two factors, applied to a large current cost (£5.5b) drives the benefits calculations above.There are also some cost efficiencies assumed, however the scale of the overall cost base is small (£250m) compared to the scale of the products purchased.  The combined effect of a small efficiency on a small cost base is relatively insignificant when compared to the price and volume effects above.</v>
          </cell>
          <cell r="BP683" t="str">
            <v>Benefits have been re-baselined to the updated business case at June 2016. Benefits are avoidance of costs payable to current incumbent supplier.</v>
          </cell>
          <cell r="BQ683" t="str">
            <v xml:space="preserve">Social welfare benefit is based on the economic concept of consumption smoothing whereby consumption is transferred from a period in someone's life where they can afford to consume a lot to one where they could afford to consume only a little. In the context of pension saving, this means an individual forgoing a fraction of their income during their working life to have more income in retirement. The expectation is that society as a whole will feel better off. The methodology involves estimating the value of income smoothing for the individual, aggregating this up to the population for a given year, and then adding the results over time (between 2010 and 2050). We express this as a range of between £32-£65bn, the figure given being the mid-point. SWB has already been discounted which is why the benefit and NPV are the same. </v>
          </cell>
          <cell r="BR683" t="str">
            <v xml:space="preserve">The updated baselines and benefits reflect the higher number of clients who are making family based arrangements and paying maintenance directly between themselves, supporting the strategic case. Consequently, this leads to a reduction in both application fees and collection charges and reduces the level of overall income, which is one of the main areas of benefit.The forecasted benefits for 2016/17 have been slightly reduced since the last quarter to reflect current client behaviour in relation to income.In addition to the monetary benefits of the Child Maintenance reforms we are also expected to realise a number of non-cash benefits. These include: • an increase in family based arrangements arising from family support services, the Options gateway and charging – meaning greater collaboration between separated parents which is shown to have a positive impact on children • An increase in efficiency through greater automation and productivity improvements resulting in a more efficient service for our clients, this is reflected in the reducing numbers of people required to administer the 2012 scheme compared to the 1993 &amp; 2003 schemes • Improved business outcomes including the total number of children benefitting through both family based arrangements and the statutory scheme • An improved client service resulting in greater customer satisfaction with our services The benefits are monitored, and reported internally on a quarterly basis, in addition to reporting progress against monetary targets. </v>
          </cell>
          <cell r="BS683" t="str">
            <v>The benefits shown are based on the data in the People and Locations Programme Outline Business Case (OBC)  version 0.05 baseline in November 2015.They reflect the projected overall impact on property and service management costs as we move from the expiry of the PRIME contract into more granular contractual arrangements and optimise alignment with the cross Governent hub strategy.  The figures support alignment between our space requirements and projected strategic workforce needs utilising more modern working practices and environments where cost effective, but aim to ensure that customer service, performance and people engagement are are protected.Review of the underlying assumptions will be carried out in the lead up to the next version of the business case expected in October/November 2016.Note: The benefits have been calculated to the end of the business case period but would continue beyond this date, subject to any further business case for changes</v>
          </cell>
          <cell r="BT683" t="str">
            <v>Forecast savings are broadly in line with baselines.2015-16 figures remain provisional and contain some initial estimates.  Further work is in train to verify these and this may result in changes to prior year numbers and/or a minor re-profiling across financial years. AME forecasts are estimates and may change as the Programme develops.</v>
          </cell>
          <cell r="BU683" t="str">
            <v>As described above, the benefits associated with the rollout of the new operational services will be received slighltly later due to the updated migration plans.  This is offset by similar reductions in the ramp up of new operating services</v>
          </cell>
          <cell r="BV683" t="str">
            <v>The benefit baseline reflects the baselined Updated Full Business Case (June 2016).                                                                                                           The Government cashable forecast and baseline are aligned at £12,533m as follows:£506m AME benefits£391m AME costs£15.586m DEL benefits£51.055m HMRC DEL Benefits£12,351m Exchequer benefitsThe DEL benefits figure has increased from Q4 (15/16) to Q1 (16/17) and reflects the benefits figures agreed after further review with DWP Operational Finance Business Partner team and re-calibration of the underlying business model. These numbers now form the basis of the benefit realisation certificate agreed between the Programme and DWP Operations Finance (Pensions). Since Q4 (15/16) guidance dictates that OGD (HMRC )savings are included and AME costs are now excluded.</v>
          </cell>
          <cell r="BW683" t="str">
            <v>The benefits are based around the latest set of volume forecasts (Summer 2016), which reflect  the profile for Natural Reassessment and Full PIP Rollout. There is no significant difference between Q1 forecast and the baseline.</v>
          </cell>
          <cell r="BX683" t="str">
            <v>The economic case is over a 10 year period to 2024/25 - the NPV of £20.3bn equates to an undiscounted amount of £27.2bn. Forecast benefits are consistent with assumptions in the Outline Business Case approved by HMT on 4th December 2015.</v>
          </cell>
          <cell r="BY683" t="str">
            <v>This accords with the approved HMT FBC</v>
          </cell>
          <cell r="BZ683" t="str">
            <v>We are expecting savings to be made by reducing the management fee and redesigning the incentive structure. We expect a saving of £51,800 to be made on management fees and a saving of £70,000 on the incentive payment structure, giving a total of £121,800 per year, approx. £365,000 over three years and £609,000 if the project lasts for the full five years.</v>
          </cell>
          <cell r="CA683" t="str">
            <v>In order to fully understand the impact of the recent revisions to plans, including the deployment schedule, the Programme has undertaken a full rebaseline of the benefits profile.  The result is that the overall monetised amounts are in line with the original estimates, and this move from cashable to non-cashable benefits.  This switch was largely driven by commercial constraints meaning the cashable benefits for the Cloud element will now be realisable towards the end of the reporting period.  The figures above were reported to the Programme Board in June 2016.The “Do Nothing” option for Tech Overhaul is the option that maintains the current system whilst accepting increased failure rates and possibly degraded functionality for the next 2-3 years. This option is assessed as costing circa £14m. The Tech Overhaul benefits recorded here therefore include this £14m cost avoidance distributed between 2016/17 and 2018/19.</v>
          </cell>
          <cell r="CB683" t="str">
            <v>Key benefits are an annual saving of around £5 million on running costs following move out of OAB plus new ways of working and lower occupancy rates per FTE.</v>
          </cell>
          <cell r="CC683" t="str">
            <v>Benefits shown are the figures reflected in the Programme SOC approved by Investment Committee in Feb 2016. Figures shown above refer to Accomodation Savings and cashable benefits. The Remaining Unprofiled Benefits of £270m refers to benefits in 2022/23 to 2024/25.It is expected that further cashable benefits will arise, such as IT savings, &amp; that further environmental benefits will arise. Work is ongoing to identify &amp; quantify benefits in these areas.The programme delivers significant cashable savings, but key will also be delivering better working environments for staff, improved training facilities, etc. We expect this will improve staff engagement, another area where work is ongoing to explore benefits, which will be non cashable in nature.The plan is to revise the Programme SOC in late 2016 following a rebaselining exercise, at which stage the benefits will also be reviewed. The programme will be broken down into tranches for Regional Centres, Outline Business Cases will be produced at Regional Centre project level. To validate benefits the same approach will be applied as used with previous office closure programmes, which have been validated by IA &amp; NAO. The forecast shown is in line with the baseline, until revisions are made to the benefits model.           It is worth noting that the RDEL/CDEL split is based on the assumption that leases will be operating leases.The negative benefits shown for 2019/20 reflect costs being greater than savings in that year, potentially due to dual running costs in that year - not all savings from legacy sites commence immediately that a new centre opens, there are also costs for Transitional &amp; Stepping Stone sites.</v>
          </cell>
          <cell r="CD683" t="str">
            <v>The above benefits reflect OBC 4.1 cash releasing benefits incl. optimism bias for option 5a Max.This OBC v4.1 was formally submitted to HMT and Cabinet Office on 23 November. The PAR took place w/c 14 December and following MPRG on 18 January the OBC was submitted to Ministers for considerationWe then received formal approval to proceed to the next stage from the Chancellor in February 2016.</v>
          </cell>
          <cell r="CE683" t="str">
            <v xml:space="preserve">The primary objective of CDS is to replace CHIEF with a more flexible and strategically compliant service to customers to ensure that HMT revenues are maintained. It is not in itself aimed at generating benefits, although we are aiming to reduce the overall IT maintenance and live running costs, increase internal productivity, reduce customer cost and increase revenue. The benefits figures were re-baselined in October 2015 when the OBC was approved by Investment Committee (7th October 2015).  The notable change being in ATR whereby £15m p.a. has been removed, due in part to uncertainties around another Government Department redeploying staff onto this work, but also because this would be a secondary Benefit.  Baseline &amp; Forecast figures are now aligned.Work is on-going to establish whether there are opportunities for any further Benefits.Currently we expect the running costs for the new system to be the same as the current running costs, but will continue to monitor this.The Government cashable figures include Performance Improvements (ATR) and efficiency savings (2 FTE).Variance Total Baseline and Forecast Explanation:  The slight difference results from baseline figures being calculated using the Business case Financial Template, whereas the Forecast is cashed up by Change Assurance &amp; Investment and includes an element of annualisation arising from efficiencies.  </v>
          </cell>
          <cell r="CF683" t="str">
            <v xml:space="preserve"> Feasibility studies have been completed to ascertain whether UK Economic Benefits can be captured - further analysis of UK Economic benefits will not take place until 2019/20, when final data will be available. There are no Government benefits to the scheme.</v>
          </cell>
          <cell r="CG683" t="str">
            <v xml:space="preserve">These are new benefit figures that have been rebaselined in support of the Programme Business Case 2016-2020. This includes assessment of all current capabilities and projected uplifted capabilities as part of the Investigatory Powers Bill.These figures are derived from the  judgement of operational subject matter experts who have specialist knowledge about the use of CD and LI in investigations - the programme visited 28 stakeholders in July 2015 to elicit this information.  A paper describing the benefits methodology in full is available on request.  Other benefits, such as disrupting human trafficking, drug and firearm seizures have also been noted by our stakeholders, but are not monetised due to data availability and proportionality.  These benefit figures reflect the uplift in capability for operational stakeholders, leading to positive investigative outcomes.  Quantitative outcomes include safeguarding children from sexual abuse, preventing revenue loss, saving lives, disrupting paedophile rings, and reducing surveillance costs.  The difference in the estimated value from the previous quarter is due to an update in the economic position following a review with stakeholders.  The previous figure only related to the uplift from the Counter Terrorism Security Act assessed as at December 2015. </v>
          </cell>
          <cell r="CH683" t="str">
            <v xml:space="preserve">Due to reset work once revised benefits  are established, validated and submitted in a business case  they will need to be updated here to reflect changes in programme approach. </v>
          </cell>
          <cell r="CI683" t="str">
            <v xml:space="preserve">Benefits are targeted  at increasing the efficiency and effectiveness of the operation of the Cyclamen capability, reducing risk whilst making operational savings.Note that the majority of UK Economic benefits are around risk reduction and are non monetised. The realisation of benefits will start FY17/18 as opposed to FY16/17, this is a more realistic timescale and supports the regional roll out plan. There is little impact to the total benefit value. The programme is working through the Target Operating Model which will provide further clarity and a basis for the future rollout plan. </v>
          </cell>
          <cell r="CJ683" t="str">
            <v>(1) No differences between baselines and forecasts have been identified. Minor changes have been made to profiles due to a re-prioritisation of deliverables, and some delay sin the delivery schedule. Non-cashable benefits have also been re-catgorised as cashable, as it was realised that the benefits previously identified as non-cashable do in fact have an impact upon the exchequer. Other (small) operational benefits have also been identified and monetised.(2) All identified and monetised benefits are cashable, as they each have an impact on the exchequer(3) N/A(4) In addition to the cashable benefits identified, the programme is expected to save money by reducing the running costs of legacy IT systems. This saving has not been set out here, as it has been presented as a negative cost rather than cashable benefit in the Programme Business Case.</v>
          </cell>
          <cell r="CK683" t="str">
            <v>Benefits in future years are due to a ticket price reduction by Tata Consultancy Services - Paper to DBS Senior Management Team 20/6/16</v>
          </cell>
          <cell r="CL683" t="str">
            <v xml:space="preserve">All these benefits are discounted.The Gov. Cashable savings (column D) are the product of subtracting the cost of ESN from a notional "base case" which represents the assumed costs of staying on the current system. This means that they are negative in the early years during investment and transition due to running (and paying for) ESN and Airwave systems, but realise significant positive savings in future years.The main non-cashable benefits relate to police and ambulance productivity improvements from time saved through mobile working, savings for non-emergency services users, the release of the emergency spectrum and negating the need for the  Highways Agency to replace the roadside emergency phone network. The UK economic benefits covers benefits from: individual and commercial coverage in not-spots and preventing deaths in remote areas as a result of coverage to call mountain rescue services in current not-spots.  </v>
          </cell>
          <cell r="CM683" t="str">
            <v>HOB finance and benefit data was reviewed as part of the PBC submission in June 2016 and are is aligned to the approved PIC envelope. Legacy systems projects, BAU costs and Strategic projects are now included as part of the profiled figures.The "disbenefits" that occur can be considered future investment costs as it is simply the difference between how much the Programme spends on the preferred option compared to the baseline. This means that the Programme would spend more in the immediate years as this reflects the investment required to gain future savings.A breakdown of the benefits is as follows:Economic benefits (Non cashable, "monetised", discounted - FOG passports) = £178.9mFinancial benefits (Cashable savings, undiscounted - difference between preferred option and baseline) = £47.2m (including £12.3m sunk costs)None of the above figures include Optimism Bias.Other Benefits;Other benefits that are not included in the above figures include developments in technology that enhance the ability for Police to match, search and identify criminals at earlier stages of an investigation therefore preventing any future criminal activitiy. The HOB Programme is supporting this through projects such as the Strategic Matcher and Strategic Mobile.</v>
          </cell>
          <cell r="CN683" t="str">
            <v xml:space="preserve">In total, IPT is expected to deliver approximately £230m of benefits.  These have been recorded as cashable benefits but on a like for like basis.  As noted in the latest IPT business case (Feb 2016), whilst the IPT Programme is working with the operational business to deliver efficiency gains, these are not necessarily directly cashable savings.  Efficiency gains have been calculated on a like for like basis, and do not take into account increasing / decreasing volumes or redistribution of existing or new work.   Benefits are broken down as follows:            - Operational efficiencies for Immigration Enforcement (£50m up to 2022/23 )            - Cost savings compared to the do minimum option (£180m up to 2022/23).  This represents the cost savings from not carrying on with the exisiting systems, and a full breakdown of this is shown in the most recent IPT business case (29th February 2016).    In the breakdown above, there are negative benefits for years 2016/17 and 2017/18, as the costs of IPT (including ongoing service costs for IPT and existing IT systems prior to their decommissioning, both of which are covered by the Home Office Technology budget) are greater than the costs of the do minimum option for these years, and it is assumed that operational efficiencies to business areas (currently Immigration Enforcement) will only start to be realised in 2018/19.As recommended by the recent PAR, live monitoring of benefit will be captured as and when new capabilities are delivered to UKVI and Border Force. Once benefits from delivered capabilities have been robustly assured they will be included in subsequent benefits schedules. </v>
          </cell>
          <cell r="CO683" t="str">
            <v>The cashable benefits baselined cover estates costs reduction through identified planned exits of identied buildings and re balancing of UKVI overseas operations.The cashable benefits forecast totalling 0.53m for 16/17 results from the identified planned estates savings.  The Programme is engaging closely with the Estates Directorate to achieve the original baseline of £7.2m as planned for 16/17. Work is ongoing to identify estate plans for 17/18 onwards that would achieve required savings target.Productivity savings work is in progress and currently covers implementation of Smarter Working and mobile technology.</v>
          </cell>
          <cell r="CP683" t="str">
            <v>The benefits are based against the option of going for another large supplier which  results in higher transition costs for the first transition but large savings in the future as would not have to do another large transition in 5 years.  The other main benefits are reduction of ongoing BAU costs of approximately £5.5m per annum and also a reduction in cost of change of £8.5m per annum.  Also the transition costs have been broken down over three years to enable a managable transition rather than 1 year for a large supplier.</v>
          </cell>
          <cell r="CQ683" t="str">
            <v xml:space="preserve">The PGB issue has produced a negative impact on 'increased serviceability' benefit. The sustainment of C130J in SDSR 15 means that the AM fleet can now “Sustain provision of Tactical AT aircraft to fulfil DSD concurrency requirements” but it also sustains (increases on anticipated) DASS set requirements. A400M had hoped to be allocated more DASS sets coincident with the drawdown of C130J which has negatively impacted sub-measure 4-5. </v>
          </cell>
          <cell r="CV683" t="str">
            <v>Work has now completed on the combined Army and DIO cost and benefits model and therefore the Programme is now ready to start reporting against its benefit costs/savings. The ABP is underpinned by the requirement to deliver financial benefits building to circa £240M per annum by FY 22/23. The agreed value for money assessment for the programme represented a Net benefit derived from Gross savings that result from withdrawing the Army from Germany, off-set against the additional costs of relocating the Army to its new locations and handing back the German estate. The Gross savings from this value for money assessment has been extracted and used to form the Marginal Benefits Target for the first time in this return and the Marginal Benefits Forecast has accordingly been assessed taking account of gross savings generated by the ABP. Marginal Benefits Forecast up to the end of FY 2015/16 are based on actual benefits, whereas Marginal Benefits Forecast for FY 2016/17 onwards represent the Programme’s latest assessment of anticipated benefits. This assessment takes account of the position confirmed in late 2015 that the withdrawal of the final Army unit’s in Germany will now take place in 2019. Further refinement of forecast for future years will be undertaken this year to reflect trend analysis of actual savings achieved to date._x000D_
 _x000D_
In FY 15/16, the ABP achieved Marginal Benefits of £191M (£21M CDEL and £170M RDEL) against a target of £101M (£21M CDEL and £80M RDEL), resulting in a £90M positive variance is largely attributable to reduced LOA rates, civilian manning savings being realised earlier than anticipated, reduced utility costs and early hand-backs of Germany estates has reduced FM costs. At Quarter 1, the Programme is currently forecasting a whole life gross benefit total of £2903M, resulting in a favourable whole life variance of £1259M against the target. These numbers do not yet consider the Ashdown Estate.</v>
          </cell>
          <cell r="CZ683" t="str">
            <v>Figures represent 'GROSS BENEFIT' (the delta between Team CW and stove-pipe contracts with UK suppliers). This is different to 'NET BENEFIT' (the delta between Team CW and the baseline of open international competition), i.e. the true benefit to Defence. Both Gross and Net Benefit were calculated by Deloitte Benefits Analysis which underpinned IMG1. These were calculated to be £2.1Bn and £1.2Bn respectively over the period 2010 to 2019. It should be noted that, whilst this appears to be roughly a ratio of 2:1, it cannot be inferred that a pro-rata relationship exists i.e realising 10% of Gross Benefit does not necessarily result in a realisation of 10% of the Net Benefit (there is no equation to support this). A refresh of the benefit analysis has been conducted as a CW Sector Level COEIA which has confirmed the Net Benefit figures at over £1Bn for the whole portfolio (not just the post MG figures), and this is anticpated to be conducted every five years, in advance of the SDSRs. It is not technically possible to dynamically track Net Benefit, which is why in the interim Gross Benefit data is provided, as this provides a measure of confidence that essential programmatic, technical and project interdependencies are being managed to ensure that Net Benefit will be realised. The benefit profile shown is a composite of multiple individual benefits. Each may be identified as 'Banked'; 'Banked At Risk of Forecast', depending on its maturity. Banked means that the benefit has been secured regardless of future activities. Banked At Risk is spend avoided by the project, but cannot be confirmed until that phase is completed. Thus whilst Banked At Risk is historic, its value may alter retrospectively when finally banked. Forecast benefits are those benefits identified, but not yet banked/banked at risk. To note: 1. benefit is tracked in terms of spent deltas and not split into RDEL/CDEL. Hence in agreement with DPAS, all benefit reported has been identified as CDEL, as the majority is realised during the D&amp;M phases. 2. In terms of the marginal benefits target, there are no future years, as the targets are based on those in IMG1 BC which identified 10 yrs of benefits: 2010/11-2019/20. 3. The benefits shown exclude the USE (Unified Support Environment), as DMPP only extends to the end of the Manufacture Phase.</v>
          </cell>
          <cell r="DA683" t="str">
            <v>Variance as Programme IOC has slipped from Feb 2016 to Aug 2016 and so the start of Benefits realisation has slipped accordingly. _x000D_
A deep dive of the CP&amp;amp;F benefits will took place on the 2 Feb 2016 and resulted in the decision to complete a further deep dive planned for the 19th April 2016</v>
          </cell>
          <cell r="DE683" t="str">
            <v>Key elements of FBLOS - SK6A and SDW - only secured IAC Approval to enter Assessment Phase on 16 Jun 16, Outletter pending, so it is too early to determine what the marginal benefits might be. (The remaining element of FBLOS, SK6 EC, is still in Concept Phase).</v>
          </cell>
          <cell r="DF683" t="str">
            <v>Not identified.</v>
          </cell>
          <cell r="DH683" t="str">
            <v>No changes since the last report._x000D_
As reported previously, the variance against target remains due to changes made to the Final Bid at Contract Award. This largely arose due to profile changes in the Global Removals Management Services, where benefits are lower in earlier years and greater in the later years._x000D_
Note: As per previous reports, included in the above figures is a £27m benefit in FY2017/18 relating to the Disposal of Land (Bicester D&amp;amp;E site). This was noted in the MGBC but was excluded from the core numbers presented to the IAC (these Benefits had already been assumed by DIO).</v>
          </cell>
          <cell r="DJ683" t="str">
            <v>No Change from 1516 Q4</v>
          </cell>
          <cell r="DK683" t="str">
            <v>No variance since the Q4 15/16.  _x000D_
_x000D_
The Variance across years 2014/15 to 2019/20 is against the Reduced Mobility benefit. _x000D_
The Reduced Mobility benefits line which was scored to Service TLB CTs since the start of the programme assumed that  there would be the opportunity for an early change in approach by the personnel departments of the single Services to adopt the NEM Guiding Principle of (domestic) Stability by lengthening time in post wherever possible. Analysis by Dstl/CORDA on the effect of reduced mobility delivered to the NEM team in 2014 showed the significant effect in direct and indirect costs that an increase in mean length of time in a location would deliver. Further work on this was discussed with the NEXUS group on 24 Feb 15, including a deep dive investigation into posting lengths which has shown that the Services have achieved no meaningful increase in posting lengths since the baseline year 2010/11.</v>
          </cell>
          <cell r="DM683" t="str">
            <v>The benefits of this programme are the delivery and sustainment of CASD. There are no cash benefits.</v>
          </cell>
          <cell r="DQ683" t="str">
            <v>N/A</v>
          </cell>
          <cell r="DS683" t="str">
            <v>Revised Benefit analysis has been produced as a result of MSP production of Milestone 10 for the Transformation Plan._x000D_
This includes Operating Cost benefits for PSS, Manpower subs, DE&amp;amp;S labour and Non Labour costs.</v>
          </cell>
          <cell r="DW683" t="str">
            <v>Benefits start to flow in 18-19 when the prison reaches full capacity and older prison places are decommissioned elsewhere. Benefits are anticipate to be being realised in full from 19-20</v>
          </cell>
          <cell r="DX683" t="str">
            <v>Steady State Gross benefits are planned for 19/20 and are circa £57m ( all agencies).  The business case is currently being refreshed and is going through the approvals process where benefits will also be aligned with the release plans.  The forecast represents what is included in the refreshed business case except fot the 16/17 benefits which reflect the latest known position.  There is a reduction from the refreshed business case because DMU has been delayed due to the identification and rectification of defects - . There is also a delay associated with Single Justice Procedure (SJP).  A number of police forces and courts are still to adopt SJP, this currently equates to 13 sites remaining before National Rollout is completes. The current impact is approximately £0.3m reduction in benefits.                                                                                                                                                                                                                                                                                                                        Benefits are expected for both CPS and HMCTS and figures include benefits attributable to both agencies. Savings of £1m in 14/15 have been achieved through ICT budget reductions for legacy systems. The savings for 15/16 were for  magistrates' Rota and Plea on-line ( Summary Motoring cases).                                         One-off non-cashables in 16/17 and 17/18 are excluded.</v>
          </cell>
          <cell r="DY683" t="str">
            <v>The planned numbers reflect the latest approved business case. The forecast benefits have reduced partly because of a delay to the launch of the VEDs scheme but also due to the delay in the role out of HMCTS Store.  The steady state benefits are from 16/17 but are shown for the whole lifetime of the programme which includes the inflationarly impact from 2017/18 onwards.Return now includes non-cashable benefits, with a small variation.  The non-cashable benefits include a significant proportin for the defence community £17m, this mostly arises as due to wifi etc as the defence community are able to work more productively  in the court environment  , progressing cases, taking instructions, and receiving case paperwork as equired this also benefits CPS prosecutors (£9m)  , £1.5m HMCTS associated with legal advisor efficency ( bench solution).</v>
          </cell>
          <cell r="DZ683" t="str">
            <v xml:space="preserve">The programme has changed significantly since FBC a savings profile will be included following development of the FBC.                                                                                                                                                                                                                       </v>
          </cell>
          <cell r="EA683" t="str">
            <v xml:space="preserve">The benefits presented in this return are consistent with the Programme FBC currently undergoing keyholder review. </v>
          </cell>
          <cell r="EB683" t="str">
            <v xml:space="preserve">Benefits shown above are gross benefits and include one off processed from asset sales which will be used to fund the programme.Baseline benefits above reflect presentation of the recently presented business case.Forecast beenfits above reflect the latest planning based on the decompresion option put forward following the MPRG review feedback recommending including contingency within the programme to decrease risk. This has incrased Rdel and Cdel costs and the expected lenght of the programme.Investment will deliver gross savings of £206m in 2019/20 (end of the current SR period). Please note there are also judicial benefits of £485m2015/16 to 2024-25 which result from the programme but which are not reflected above as they are not reflected in the PBC for the Reform Programme.  *Costs and benefits have been show over a 10 year period. However the project moves into steady state in the 2020/21 year. </v>
          </cell>
          <cell r="EC683" t="str">
            <v>Programme benefits and associated profiles are currently being revalidated and the figures are therefore subject to change. Benefits under review resulting from the programme fall into the following main categories: - Headcount reductions within LAA processing teams due to system efficiencies; - Reduced document production costs resulting from increased digitisation; - Reduce write off of debt as a result of increased data quality and removal of the need for multiple system reconciliations for Civil debt; - Savings associated with assuring Fund spend as a result of the implementation of IDP/ CCMS.  This was estimated as a percentage of the extrapolated error rate within the Agency's accounts and the reduction seen during the period CCMS has been in use. Following the success of a Stewardship programme within the organsiation, the overall error rate has dropped and therefore it is likely that benefits attributable to CCMS will reduce.Benefits that legal aid providers will be experiencing will be removed from calculations as cannot be reliably estimated as a non-cashable benefit for IDP.  The benefit to providers results from increased digitisation.  The FBC also included estimates for cost avoidance associated with replacing the existing CIS IT system.  Following discussions with MOJ, these were excluded from the monetised benefits profile above as they are non-recurring.National rollout took place from 2014/15, with the system being mandated in early 2016, which was later than originally planned.  This pushed the proposed benefits profile back from original estiamtes.  The business case recorded benefits to 2017/18, as detailed above, although the system will reamin in use over a longer period.</v>
          </cell>
          <cell r="ED683" t="str">
            <v xml:space="preserve">The baseline reflects the amended FBC position. The amended FBC benefits reflect the forecast as at the time the FBC was prepared. The Fund forecast has taken account of the latest volume estimates and case mix.  Expected savings have increased since the original FBC due to an increase in volumes and  a lower than anticipated pull forward effect because the up take of interim billing has been low.  Savings have a direct correlation with volume, therefore when volume increase, savings also increase, so higher spend drives higher savings and vice versa.The pull forward effect of interim billing is a pressure on savings. A change in policy concerning the Crime Tender  and the decision to reverse the 2nd fee cut for 12 months from April 2016 has led to reduction in savings in 2016/17 and 2017/18, compared to the previous GMPP reports. </v>
          </cell>
          <cell r="EE683" t="str">
            <v>Benefts are calculated to the end of the NICTS Contract (Dec 15) and are calculated by comparing the cost of the Legacy Quantum Contract to the new NICTS Contract costs.There have been significant variances in planned v actual due to delays in implementing the NICTS Programme, which have moved costs into 15/16 (and thus increased the benefit in 14/15 and decreased it in 15/16).A new contract (with a new FBC) has now been in place since Jan 16. Any benefits relating to that contract are not included in this return</v>
          </cell>
          <cell r="EF683" t="str">
            <v>The programme began implementation into business as usual from 2013/14 savings are measured up to and including 2015/16.Overall the total savings are currently forecast at £271m against a business case target of £306m (89% vs planned savings).  The savings shortfall is due to resources added back into the benchmarks to ensure a safe, decent and secure environment and to maintain the sustainability of the benchmark.  Since Q4 there has been a reduction to the savings of £17m due to remodelling of benchmark savings and an evaluation of the Competing the Delivery of Services (CDS) contract costs (as mentioned in the cost narrative).The  business case was predicated on the cashable savings derived from Prison Closures, Benchmarking and Competing Delivery of Services.  Non-cashable benefits have not been quantified but would include improved service delivery through CDS, and supporting  new ways of working.</v>
          </cell>
          <cell r="EG683" t="str">
            <v>2015-16 onwards: competition savings taken from revised  version of Table 22 of the FBC which takes into account the 5 month extension at Rainsbrook and updated indexation rates. These are the savings compared to the baseline. The Medway STC savings have been excluded from the project benefits as that site is now out of scope from this Project.The Project has also put in place previous contract extensions to maintain services pending procurement of new contracts. The NPVs stated exclude any savings made from the contract extensions as these have already been taken.  The YJB estimates these will have delivered cumulative savings of over £11m since 2013, not including savings from the removal of PFI capital debt. In addition, Hassockfield STC (annual contract cost of £8m) was decommissioned and removed from the Project in January 2013 (not included above as savings already taken).The benefits above exclude the savings achieved at Medway STC for the first 3 months of 2016/17 (before the STC was taken over by NOMS). The 3 month savings for Medway STC total around £0.14m.</v>
          </cell>
          <cell r="EH683" t="str">
            <v xml:space="preserve">Benefits shown as incremental benefits. All benefits are recurring.Benefits figures include business case inflation assumptions. Benefits were achieved following the outsourcing of Shared Services in 2014 and the subsequent cancellation of associated budgets. </v>
          </cell>
          <cell r="EI683" t="str">
            <v xml:space="preserve">Anticipated Gov Cashable Benefits (in NCA spending only) to be enabled by the Transformation Programme over the business case period (in nominal and including VAT).                                                                            Not stated in the tables but noted are Wider Economic Benefits from potential reduction in cost of Serious and Organized Crime (SOC) impacted by the ‘effectiveness gain’ which NCA will achieve after the Transformation. For example, 0.5% reduction in £24 billion estimated cost of SOC towards the end of business case period, would accumulate c£345m savings to UK Economy.     </v>
          </cell>
          <cell r="EJ683" t="str">
            <v>ALL BENEFIT FIGURES QUOTED IN SECTION 9 ARE UNDISCOUNTED AND FOR 10 YEARS OF BENEFIT.   The benefits calculations have been updated since the interim OBC in autumn 2014  and now total £4,956bn compared to £4,950m previously. None of the underlying logic has changed but all the source numbers have been updated . Almost all the benefits of the Census occur after the release of the Outputs.  2031/32 is assumed to be last year of benefits from 2021 Census and it assumed that there will be a 2031 Census and outputs from that will be released in 2032/33. these haven't been included as, until their precise nature is known, they cannot be quantified. There will be other benefits earlier (from research statistics and re-use).  The Programme is progressing development of a technology road map, with an initial focus on the 2017 Test. There are internal ONS cost avoidance benefits which need to be quantified and documented within the Benefits Realisation Management Plan.</v>
          </cell>
        </row>
        <row r="684">
          <cell r="B684">
            <v>0.2</v>
          </cell>
          <cell r="C684">
            <v>0.15</v>
          </cell>
          <cell r="D684">
            <v>0.3</v>
          </cell>
          <cell r="E684">
            <v>0.3</v>
          </cell>
          <cell r="F684">
            <v>0.5</v>
          </cell>
          <cell r="G684">
            <v>0.25</v>
          </cell>
          <cell r="H684">
            <v>0.1</v>
          </cell>
          <cell r="I684">
            <v>0.3</v>
          </cell>
          <cell r="J684">
            <v>0.3</v>
          </cell>
          <cell r="K684">
            <v>0.05</v>
          </cell>
          <cell r="L684">
            <v>1</v>
          </cell>
          <cell r="M684">
            <v>0.5</v>
          </cell>
          <cell r="N684">
            <v>0.05</v>
          </cell>
          <cell r="O684">
            <v>0.25</v>
          </cell>
          <cell r="P684">
            <v>0.2</v>
          </cell>
          <cell r="Q684">
            <v>0.5</v>
          </cell>
          <cell r="R684">
            <v>0.3</v>
          </cell>
          <cell r="S684">
            <v>0.1</v>
          </cell>
          <cell r="T684">
            <v>0.8</v>
          </cell>
          <cell r="U684">
            <v>0.15</v>
          </cell>
          <cell r="V684">
            <v>0.05</v>
          </cell>
          <cell r="W684">
            <v>0.3</v>
          </cell>
          <cell r="X684">
            <v>0.5</v>
          </cell>
          <cell r="Y684">
            <v>0.5</v>
          </cell>
          <cell r="Z684">
            <v>0.6</v>
          </cell>
          <cell r="AA684">
            <v>0.1</v>
          </cell>
          <cell r="AB684">
            <v>0.1</v>
          </cell>
          <cell r="AC684">
            <v>0.5</v>
          </cell>
          <cell r="AD684">
            <v>0.1</v>
          </cell>
          <cell r="AE684">
            <v>0.15</v>
          </cell>
          <cell r="AF684">
            <v>0.3</v>
          </cell>
          <cell r="AG684">
            <v>0.3</v>
          </cell>
          <cell r="AH684">
            <v>0.2</v>
          </cell>
          <cell r="AI684">
            <v>1</v>
          </cell>
          <cell r="AJ684">
            <v>0.2</v>
          </cell>
          <cell r="AK684">
            <v>0.1</v>
          </cell>
          <cell r="AL684">
            <v>0.1</v>
          </cell>
          <cell r="AM684">
            <v>1</v>
          </cell>
          <cell r="AN684">
            <v>0.3</v>
          </cell>
          <cell r="AO684">
            <v>0.25</v>
          </cell>
          <cell r="AP684">
            <v>0.1</v>
          </cell>
          <cell r="AQ684">
            <v>0.1</v>
          </cell>
          <cell r="AR684">
            <v>1</v>
          </cell>
          <cell r="AS684">
            <v>0.4</v>
          </cell>
          <cell r="AT684">
            <v>0.15</v>
          </cell>
          <cell r="AU684">
            <v>0.1</v>
          </cell>
          <cell r="AV684">
            <v>0.3</v>
          </cell>
          <cell r="AX684">
            <v>0.6</v>
          </cell>
          <cell r="AY684">
            <v>0.2</v>
          </cell>
          <cell r="AZ684">
            <v>0.1</v>
          </cell>
          <cell r="BA684">
            <v>0.1</v>
          </cell>
          <cell r="BB684">
            <v>0.4</v>
          </cell>
          <cell r="BC684">
            <v>0.8</v>
          </cell>
          <cell r="BD684">
            <v>0.2</v>
          </cell>
          <cell r="BE684">
            <v>0.05</v>
          </cell>
          <cell r="BF684">
            <v>0.15</v>
          </cell>
          <cell r="BG684">
            <v>0.2</v>
          </cell>
          <cell r="BH684">
            <v>0.05</v>
          </cell>
          <cell r="BI684">
            <v>0.1</v>
          </cell>
          <cell r="BK684">
            <v>0.35</v>
          </cell>
          <cell r="BL684">
            <v>0.15</v>
          </cell>
          <cell r="BN684">
            <v>0.2</v>
          </cell>
          <cell r="BO684">
            <v>0.6</v>
          </cell>
          <cell r="BP684">
            <v>0.2</v>
          </cell>
          <cell r="BQ684">
            <v>0.5</v>
          </cell>
          <cell r="BR684">
            <v>0.1</v>
          </cell>
          <cell r="BS684">
            <v>1</v>
          </cell>
          <cell r="BT684">
            <v>0.2</v>
          </cell>
          <cell r="BU684">
            <v>0.2</v>
          </cell>
          <cell r="BV684">
            <v>0.15</v>
          </cell>
          <cell r="BW684">
            <v>1</v>
          </cell>
          <cell r="BX684">
            <v>1</v>
          </cell>
          <cell r="BY684">
            <v>0.15</v>
          </cell>
          <cell r="BZ684">
            <v>0.1</v>
          </cell>
          <cell r="CA684">
            <v>0.5</v>
          </cell>
          <cell r="CB684">
            <v>0.2</v>
          </cell>
          <cell r="CC684">
            <v>0.1</v>
          </cell>
          <cell r="CD684">
            <v>0.4</v>
          </cell>
          <cell r="CE684">
            <v>0.1</v>
          </cell>
          <cell r="CF684">
            <v>0.1</v>
          </cell>
          <cell r="CG684">
            <v>1</v>
          </cell>
          <cell r="CH684">
            <v>0.1</v>
          </cell>
          <cell r="CI684">
            <v>0.05</v>
          </cell>
          <cell r="CJ684">
            <v>0.25</v>
          </cell>
          <cell r="CK684">
            <v>0.2</v>
          </cell>
          <cell r="CL684">
            <v>0.25</v>
          </cell>
          <cell r="CM684">
            <v>0.25</v>
          </cell>
          <cell r="CN684">
            <v>0.15</v>
          </cell>
          <cell r="CO684">
            <v>0.2</v>
          </cell>
          <cell r="CP684">
            <v>0.05</v>
          </cell>
          <cell r="CQ684">
            <v>0.25</v>
          </cell>
          <cell r="CR684">
            <v>0.1</v>
          </cell>
          <cell r="CS684">
            <v>0.1</v>
          </cell>
          <cell r="CT684">
            <v>0.1</v>
          </cell>
          <cell r="CU684">
            <v>0.1</v>
          </cell>
          <cell r="CV684">
            <v>0.35</v>
          </cell>
          <cell r="CW684">
            <v>0.05</v>
          </cell>
          <cell r="CX684">
            <v>0.2</v>
          </cell>
          <cell r="CY684">
            <v>0.15</v>
          </cell>
          <cell r="CZ684">
            <v>0.7</v>
          </cell>
          <cell r="DA684">
            <v>0.15</v>
          </cell>
          <cell r="DB684">
            <v>0.05</v>
          </cell>
          <cell r="DC684">
            <v>0.2</v>
          </cell>
          <cell r="DD684">
            <v>0.1</v>
          </cell>
          <cell r="DE684">
            <v>0.1</v>
          </cell>
          <cell r="DF684">
            <v>0.2</v>
          </cell>
          <cell r="DG684">
            <v>0.5</v>
          </cell>
          <cell r="DH684">
            <v>0.05</v>
          </cell>
          <cell r="DI684">
            <v>0.3</v>
          </cell>
          <cell r="DJ684">
            <v>0.25</v>
          </cell>
          <cell r="DK684">
            <v>0.1</v>
          </cell>
          <cell r="DL684">
            <v>0.15</v>
          </cell>
          <cell r="DM684">
            <v>1</v>
          </cell>
          <cell r="DN684">
            <v>0.2</v>
          </cell>
          <cell r="DO684">
            <v>0.15</v>
          </cell>
          <cell r="DP684">
            <v>0.25</v>
          </cell>
          <cell r="DQ684">
            <v>0.25</v>
          </cell>
          <cell r="DR684">
            <v>0.35</v>
          </cell>
          <cell r="DS684">
            <v>0.15</v>
          </cell>
          <cell r="DT684">
            <v>0.3</v>
          </cell>
          <cell r="DU684">
            <v>0.6</v>
          </cell>
          <cell r="DV684">
            <v>0.2</v>
          </cell>
          <cell r="DW684">
            <v>0.25</v>
          </cell>
          <cell r="DX684">
            <v>0.1</v>
          </cell>
          <cell r="DY684">
            <v>0.05</v>
          </cell>
          <cell r="DZ684">
            <v>1</v>
          </cell>
          <cell r="EA684">
            <v>1</v>
          </cell>
          <cell r="EB684">
            <v>0.2</v>
          </cell>
          <cell r="EC684">
            <v>0.05</v>
          </cell>
          <cell r="ED684">
            <v>0.25</v>
          </cell>
          <cell r="EE684">
            <v>0.1</v>
          </cell>
          <cell r="EF684">
            <v>0.05</v>
          </cell>
          <cell r="EG684">
            <v>0.05</v>
          </cell>
          <cell r="EH684">
            <v>0.5</v>
          </cell>
          <cell r="EI684">
            <v>0.5</v>
          </cell>
          <cell r="EJ684">
            <v>1</v>
          </cell>
        </row>
        <row r="685">
          <cell r="B685">
            <v>40452</v>
          </cell>
          <cell r="C685">
            <v>42088</v>
          </cell>
          <cell r="D685">
            <v>41640</v>
          </cell>
          <cell r="E685">
            <v>42177</v>
          </cell>
          <cell r="F685">
            <v>41609</v>
          </cell>
          <cell r="G685">
            <v>42440</v>
          </cell>
          <cell r="H685">
            <v>42191</v>
          </cell>
          <cell r="I685">
            <v>42170</v>
          </cell>
          <cell r="J685">
            <v>42125</v>
          </cell>
          <cell r="K685">
            <v>42095</v>
          </cell>
          <cell r="L685">
            <v>42464</v>
          </cell>
          <cell r="M685">
            <v>42095</v>
          </cell>
          <cell r="N685">
            <v>41640</v>
          </cell>
          <cell r="O685">
            <v>41731</v>
          </cell>
          <cell r="P685">
            <v>42472</v>
          </cell>
          <cell r="Q685">
            <v>41731</v>
          </cell>
          <cell r="R685">
            <v>41731</v>
          </cell>
          <cell r="S685">
            <v>41456</v>
          </cell>
          <cell r="T685">
            <v>40725</v>
          </cell>
          <cell r="U685">
            <v>42125</v>
          </cell>
          <cell r="V685">
            <v>41002</v>
          </cell>
          <cell r="W685">
            <v>42017</v>
          </cell>
          <cell r="X685">
            <v>40388</v>
          </cell>
          <cell r="Y685">
            <v>42139</v>
          </cell>
          <cell r="Z685">
            <v>42186</v>
          </cell>
          <cell r="AA685">
            <v>42461</v>
          </cell>
          <cell r="AB685">
            <v>42339</v>
          </cell>
          <cell r="AC685">
            <v>42135</v>
          </cell>
          <cell r="AD685">
            <v>41061</v>
          </cell>
          <cell r="AE685">
            <v>41061</v>
          </cell>
          <cell r="AF685">
            <v>42075</v>
          </cell>
          <cell r="AG685">
            <v>41870</v>
          </cell>
          <cell r="AH685">
            <v>42309</v>
          </cell>
          <cell r="AI685">
            <v>42170</v>
          </cell>
          <cell r="AJ685">
            <v>42345</v>
          </cell>
          <cell r="AK685">
            <v>42370</v>
          </cell>
          <cell r="AL685">
            <v>42370</v>
          </cell>
          <cell r="AM685">
            <v>41275</v>
          </cell>
          <cell r="AN685">
            <v>42345</v>
          </cell>
          <cell r="AO685">
            <v>41921</v>
          </cell>
          <cell r="AP685">
            <v>42370</v>
          </cell>
          <cell r="AQ685">
            <v>42370</v>
          </cell>
          <cell r="AR685">
            <v>41465</v>
          </cell>
          <cell r="AS685">
            <v>41465</v>
          </cell>
          <cell r="AT685">
            <v>42527</v>
          </cell>
          <cell r="AU685">
            <v>42370</v>
          </cell>
          <cell r="AV685">
            <v>42440</v>
          </cell>
          <cell r="AW685">
            <v>42450</v>
          </cell>
          <cell r="AX685">
            <v>42370</v>
          </cell>
          <cell r="AY685">
            <v>41990</v>
          </cell>
          <cell r="AZ685">
            <v>42036</v>
          </cell>
          <cell r="BA685">
            <v>41533</v>
          </cell>
          <cell r="BB685">
            <v>42552</v>
          </cell>
          <cell r="BC685">
            <v>42095</v>
          </cell>
          <cell r="BD685">
            <v>42522</v>
          </cell>
          <cell r="BE685">
            <v>41968</v>
          </cell>
          <cell r="BF685">
            <v>41974</v>
          </cell>
          <cell r="BG685">
            <v>42036</v>
          </cell>
          <cell r="BH685">
            <v>41548</v>
          </cell>
          <cell r="BI685">
            <v>42552</v>
          </cell>
          <cell r="BK685">
            <v>39448</v>
          </cell>
          <cell r="BL685">
            <v>42095</v>
          </cell>
          <cell r="BN685">
            <v>41365</v>
          </cell>
          <cell r="BO685">
            <v>42461</v>
          </cell>
          <cell r="BP685">
            <v>42370</v>
          </cell>
          <cell r="BQ685">
            <v>41841</v>
          </cell>
          <cell r="BR685">
            <v>41913</v>
          </cell>
          <cell r="BS685">
            <v>42129</v>
          </cell>
          <cell r="BT685">
            <v>41848</v>
          </cell>
          <cell r="BU685">
            <v>42461</v>
          </cell>
          <cell r="BV685">
            <v>41883</v>
          </cell>
          <cell r="BW685">
            <v>41862</v>
          </cell>
          <cell r="BX685">
            <v>41913</v>
          </cell>
          <cell r="BY685">
            <v>42331</v>
          </cell>
          <cell r="BZ685">
            <v>42228</v>
          </cell>
          <cell r="CA685">
            <v>42064</v>
          </cell>
          <cell r="CB685">
            <v>42331</v>
          </cell>
          <cell r="CC685">
            <v>42551</v>
          </cell>
          <cell r="CD685">
            <v>41548</v>
          </cell>
          <cell r="CE685">
            <v>42551</v>
          </cell>
          <cell r="CF685">
            <v>41821</v>
          </cell>
          <cell r="CG685">
            <v>40848</v>
          </cell>
          <cell r="CH685">
            <v>42430</v>
          </cell>
          <cell r="CI685">
            <v>41820</v>
          </cell>
          <cell r="CJ685">
            <v>42133</v>
          </cell>
          <cell r="CK685">
            <v>42339</v>
          </cell>
          <cell r="CL685">
            <v>40545</v>
          </cell>
          <cell r="CM685">
            <v>42093</v>
          </cell>
          <cell r="CN685">
            <v>41365</v>
          </cell>
          <cell r="CO685">
            <v>42401</v>
          </cell>
          <cell r="CP685">
            <v>42156</v>
          </cell>
          <cell r="CQ685">
            <v>42214</v>
          </cell>
          <cell r="CR685">
            <v>42257</v>
          </cell>
          <cell r="CS685">
            <v>42334</v>
          </cell>
          <cell r="CT685">
            <v>42334</v>
          </cell>
          <cell r="CU685">
            <v>42501</v>
          </cell>
          <cell r="CV685">
            <v>42508</v>
          </cell>
          <cell r="CW685">
            <v>42068</v>
          </cell>
          <cell r="CX685">
            <v>42117</v>
          </cell>
          <cell r="CY685">
            <v>42381</v>
          </cell>
          <cell r="CZ685">
            <v>41548</v>
          </cell>
          <cell r="DA685">
            <v>42117</v>
          </cell>
          <cell r="DB685">
            <v>42429</v>
          </cell>
          <cell r="DC685">
            <v>41954</v>
          </cell>
          <cell r="DD685">
            <v>42117</v>
          </cell>
          <cell r="DE685">
            <v>42377</v>
          </cell>
          <cell r="DF685">
            <v>42310</v>
          </cell>
          <cell r="DG685">
            <v>42117</v>
          </cell>
          <cell r="DH685">
            <v>42437</v>
          </cell>
          <cell r="DI685">
            <v>42300</v>
          </cell>
          <cell r="DJ685">
            <v>42257</v>
          </cell>
          <cell r="DK685">
            <v>42490</v>
          </cell>
          <cell r="DL685">
            <v>42310</v>
          </cell>
          <cell r="DM685">
            <v>41822</v>
          </cell>
          <cell r="DN685">
            <v>42380</v>
          </cell>
          <cell r="DO685">
            <v>42537</v>
          </cell>
          <cell r="DP685">
            <v>42194</v>
          </cell>
          <cell r="DQ685">
            <v>42194</v>
          </cell>
          <cell r="DR685">
            <v>41652</v>
          </cell>
          <cell r="DS685">
            <v>42339</v>
          </cell>
          <cell r="DT685">
            <v>42400</v>
          </cell>
          <cell r="DU685">
            <v>42005</v>
          </cell>
          <cell r="DV685">
            <v>41954</v>
          </cell>
          <cell r="DW685">
            <v>41711</v>
          </cell>
          <cell r="DX685">
            <v>42522</v>
          </cell>
          <cell r="DY685">
            <v>42081</v>
          </cell>
          <cell r="DZ685">
            <v>42370</v>
          </cell>
          <cell r="EA685">
            <v>42226</v>
          </cell>
          <cell r="EB685">
            <v>42522</v>
          </cell>
          <cell r="EC685">
            <v>40966</v>
          </cell>
          <cell r="ED685">
            <v>41247</v>
          </cell>
          <cell r="EE685">
            <v>42065</v>
          </cell>
          <cell r="EF685">
            <v>41246</v>
          </cell>
          <cell r="EG685">
            <v>42130</v>
          </cell>
          <cell r="EH685">
            <v>42247</v>
          </cell>
          <cell r="EI685">
            <v>41813</v>
          </cell>
          <cell r="EJ685">
            <v>41640</v>
          </cell>
        </row>
        <row r="686">
          <cell r="B686">
            <v>44286</v>
          </cell>
          <cell r="C686">
            <v>45291</v>
          </cell>
          <cell r="D686">
            <v>44286</v>
          </cell>
          <cell r="E686">
            <v>43191</v>
          </cell>
          <cell r="F686">
            <v>43070</v>
          </cell>
          <cell r="G686">
            <v>43190</v>
          </cell>
          <cell r="H686">
            <v>43282</v>
          </cell>
          <cell r="I686">
            <v>43893</v>
          </cell>
          <cell r="J686">
            <v>44561</v>
          </cell>
          <cell r="K686">
            <v>42552</v>
          </cell>
          <cell r="L686">
            <v>43194</v>
          </cell>
          <cell r="M686">
            <v>44287</v>
          </cell>
          <cell r="N686">
            <v>42582</v>
          </cell>
          <cell r="O686">
            <v>43100</v>
          </cell>
          <cell r="P686">
            <v>45016</v>
          </cell>
          <cell r="Q686">
            <v>43100</v>
          </cell>
          <cell r="R686">
            <v>43100</v>
          </cell>
          <cell r="S686">
            <v>42825</v>
          </cell>
          <cell r="T686">
            <v>42460</v>
          </cell>
          <cell r="U686">
            <v>42947</v>
          </cell>
          <cell r="V686">
            <v>42644</v>
          </cell>
          <cell r="W686">
            <v>42879</v>
          </cell>
          <cell r="X686">
            <v>43100</v>
          </cell>
          <cell r="Y686">
            <v>42460</v>
          </cell>
          <cell r="Z686">
            <v>43252</v>
          </cell>
          <cell r="AA686">
            <v>43921</v>
          </cell>
          <cell r="AB686">
            <v>42705</v>
          </cell>
          <cell r="AC686">
            <v>43190</v>
          </cell>
          <cell r="AD686">
            <v>44500</v>
          </cell>
          <cell r="AE686">
            <v>43617</v>
          </cell>
          <cell r="AF686">
            <v>42674</v>
          </cell>
          <cell r="AG686" t="str">
            <v>TBC</v>
          </cell>
          <cell r="AH686">
            <v>45016</v>
          </cell>
          <cell r="AI686">
            <v>43008</v>
          </cell>
          <cell r="AJ686">
            <v>42886</v>
          </cell>
          <cell r="AL686">
            <v>43465</v>
          </cell>
          <cell r="AM686">
            <v>42766</v>
          </cell>
          <cell r="AN686">
            <v>43830</v>
          </cell>
          <cell r="AO686">
            <v>46022</v>
          </cell>
          <cell r="AQ686">
            <v>43465</v>
          </cell>
          <cell r="AR686">
            <v>42889</v>
          </cell>
          <cell r="AS686">
            <v>43008</v>
          </cell>
          <cell r="AT686" t="str">
            <v>31/04/2017</v>
          </cell>
          <cell r="AV686">
            <v>43465</v>
          </cell>
          <cell r="AW686">
            <v>43100</v>
          </cell>
          <cell r="AX686">
            <v>43921</v>
          </cell>
          <cell r="AY686">
            <v>42551</v>
          </cell>
          <cell r="AZ686">
            <v>44651</v>
          </cell>
          <cell r="BA686">
            <v>42825</v>
          </cell>
          <cell r="BB686">
            <v>42552</v>
          </cell>
          <cell r="BC686">
            <v>43189</v>
          </cell>
          <cell r="BD686">
            <v>43922</v>
          </cell>
          <cell r="BE686">
            <v>42825</v>
          </cell>
          <cell r="BF686">
            <v>43190</v>
          </cell>
          <cell r="BG686">
            <v>42643</v>
          </cell>
          <cell r="BH686">
            <v>43830</v>
          </cell>
          <cell r="BK686">
            <v>44229</v>
          </cell>
          <cell r="BL686">
            <v>42947</v>
          </cell>
          <cell r="BN686">
            <v>45016</v>
          </cell>
          <cell r="BO686">
            <v>43555</v>
          </cell>
          <cell r="BP686">
            <v>42767</v>
          </cell>
          <cell r="BQ686">
            <v>43434</v>
          </cell>
          <cell r="BR686">
            <v>42735</v>
          </cell>
          <cell r="BS686">
            <v>43190</v>
          </cell>
          <cell r="BT686">
            <v>43465</v>
          </cell>
          <cell r="BU686">
            <v>43160</v>
          </cell>
          <cell r="BV686">
            <v>42644</v>
          </cell>
          <cell r="BW686">
            <v>43191</v>
          </cell>
          <cell r="BX686">
            <v>44408</v>
          </cell>
          <cell r="BY686">
            <v>43100</v>
          </cell>
          <cell r="BZ686">
            <v>42856</v>
          </cell>
          <cell r="CA686">
            <v>43160</v>
          </cell>
          <cell r="CB686">
            <v>43100</v>
          </cell>
          <cell r="CC686">
            <v>44291</v>
          </cell>
          <cell r="CD686">
            <v>42643</v>
          </cell>
          <cell r="CE686">
            <v>43465</v>
          </cell>
          <cell r="CF686">
            <v>43281</v>
          </cell>
          <cell r="CG686">
            <v>43190</v>
          </cell>
          <cell r="CH686">
            <v>42825</v>
          </cell>
          <cell r="CI686">
            <v>44287</v>
          </cell>
          <cell r="CJ686">
            <v>42825</v>
          </cell>
          <cell r="CK686">
            <v>42826</v>
          </cell>
          <cell r="CL686">
            <v>44196</v>
          </cell>
          <cell r="CM686">
            <v>43799</v>
          </cell>
          <cell r="CN686">
            <v>42825</v>
          </cell>
          <cell r="CO686">
            <v>43921</v>
          </cell>
          <cell r="CP686">
            <v>42825</v>
          </cell>
          <cell r="CQ686">
            <v>43675</v>
          </cell>
          <cell r="CR686">
            <v>42988</v>
          </cell>
          <cell r="CS686">
            <v>43191</v>
          </cell>
          <cell r="CT686">
            <v>43191</v>
          </cell>
          <cell r="CU686">
            <v>43373</v>
          </cell>
          <cell r="CV686">
            <v>42674</v>
          </cell>
          <cell r="CW686">
            <v>43038</v>
          </cell>
          <cell r="CX686">
            <v>43220</v>
          </cell>
          <cell r="CY686">
            <v>43495</v>
          </cell>
          <cell r="CZ686">
            <v>43038</v>
          </cell>
          <cell r="DA686">
            <v>42551</v>
          </cell>
          <cell r="DB686">
            <v>43161</v>
          </cell>
          <cell r="DC686">
            <v>42585</v>
          </cell>
          <cell r="DD686">
            <v>42767</v>
          </cell>
          <cell r="DE686">
            <v>43040</v>
          </cell>
          <cell r="DF686">
            <v>43220</v>
          </cell>
          <cell r="DG686">
            <v>43132</v>
          </cell>
          <cell r="DH686">
            <v>43532</v>
          </cell>
          <cell r="DI686">
            <v>43761</v>
          </cell>
          <cell r="DJ686">
            <v>43707</v>
          </cell>
          <cell r="DK686">
            <v>43585</v>
          </cell>
          <cell r="DL686">
            <v>42614</v>
          </cell>
          <cell r="DM686">
            <v>43939</v>
          </cell>
          <cell r="DN686">
            <v>43901</v>
          </cell>
          <cell r="DO686">
            <v>43768</v>
          </cell>
          <cell r="DP686">
            <v>43252</v>
          </cell>
          <cell r="DQ686">
            <v>43342</v>
          </cell>
          <cell r="DR686">
            <v>43403</v>
          </cell>
          <cell r="DS686">
            <v>44165</v>
          </cell>
          <cell r="DT686">
            <v>43131</v>
          </cell>
          <cell r="DU686">
            <v>42737</v>
          </cell>
          <cell r="DV686">
            <v>42585</v>
          </cell>
          <cell r="DW686">
            <v>43251</v>
          </cell>
          <cell r="DX686">
            <v>43553</v>
          </cell>
          <cell r="DY686">
            <v>42735</v>
          </cell>
          <cell r="DZ686">
            <v>42704</v>
          </cell>
          <cell r="EA686">
            <v>43061</v>
          </cell>
          <cell r="EB686">
            <v>42734</v>
          </cell>
          <cell r="EC686">
            <v>42490</v>
          </cell>
          <cell r="ED686">
            <v>42520</v>
          </cell>
          <cell r="EE686">
            <v>42490</v>
          </cell>
          <cell r="EF686">
            <v>42705</v>
          </cell>
          <cell r="EG686">
            <v>42560</v>
          </cell>
          <cell r="EH686">
            <v>42735</v>
          </cell>
          <cell r="EI686">
            <v>43555</v>
          </cell>
          <cell r="EJ686">
            <v>45747</v>
          </cell>
        </row>
        <row r="687">
          <cell r="B687">
            <v>0.9</v>
          </cell>
          <cell r="C687">
            <v>1</v>
          </cell>
          <cell r="D687">
            <v>0.6</v>
          </cell>
          <cell r="E687">
            <v>0.7</v>
          </cell>
          <cell r="F687">
            <v>0.8</v>
          </cell>
          <cell r="G687">
            <v>1</v>
          </cell>
          <cell r="H687">
            <v>1</v>
          </cell>
          <cell r="I687">
            <v>1</v>
          </cell>
          <cell r="J687">
            <v>0.6</v>
          </cell>
          <cell r="K687">
            <v>0.05</v>
          </cell>
          <cell r="L687">
            <v>1</v>
          </cell>
          <cell r="M687">
            <v>1</v>
          </cell>
          <cell r="N687">
            <v>1</v>
          </cell>
          <cell r="O687">
            <v>1</v>
          </cell>
          <cell r="P687">
            <v>1</v>
          </cell>
          <cell r="Q687">
            <v>1</v>
          </cell>
          <cell r="R687">
            <v>1</v>
          </cell>
          <cell r="S687">
            <v>1</v>
          </cell>
          <cell r="T687">
            <v>1</v>
          </cell>
          <cell r="U687">
            <v>0.25</v>
          </cell>
          <cell r="V687">
            <v>0.9</v>
          </cell>
          <cell r="W687">
            <v>0.7</v>
          </cell>
          <cell r="X687">
            <v>1</v>
          </cell>
          <cell r="Y687">
            <v>1</v>
          </cell>
          <cell r="Z687">
            <v>0.6</v>
          </cell>
          <cell r="AA687">
            <v>0.4</v>
          </cell>
          <cell r="AB687">
            <v>0.5</v>
          </cell>
          <cell r="AC687">
            <v>0.8</v>
          </cell>
          <cell r="AD687">
            <v>1</v>
          </cell>
          <cell r="AE687">
            <v>1</v>
          </cell>
          <cell r="AF687">
            <v>0.4</v>
          </cell>
          <cell r="AG687">
            <v>1</v>
          </cell>
          <cell r="AH687">
            <v>1</v>
          </cell>
          <cell r="AI687">
            <v>1</v>
          </cell>
          <cell r="AJ687">
            <v>1</v>
          </cell>
          <cell r="AK687">
            <v>0.15</v>
          </cell>
          <cell r="AL687">
            <v>0.4</v>
          </cell>
          <cell r="AM687">
            <v>1</v>
          </cell>
          <cell r="AN687">
            <v>1</v>
          </cell>
          <cell r="AO687">
            <v>1</v>
          </cell>
          <cell r="AP687">
            <v>0.4</v>
          </cell>
          <cell r="AQ687">
            <v>0.6</v>
          </cell>
          <cell r="AR687">
            <v>1</v>
          </cell>
          <cell r="AS687">
            <v>1</v>
          </cell>
          <cell r="AT687">
            <v>1</v>
          </cell>
          <cell r="AU687">
            <v>0.3</v>
          </cell>
          <cell r="AV687">
            <v>1</v>
          </cell>
          <cell r="AW687">
            <v>0.2</v>
          </cell>
          <cell r="AX687">
            <v>1</v>
          </cell>
          <cell r="AY687">
            <v>0.3</v>
          </cell>
          <cell r="AZ687">
            <v>0.7</v>
          </cell>
          <cell r="BA687">
            <v>1</v>
          </cell>
          <cell r="BB687">
            <v>1</v>
          </cell>
          <cell r="BC687">
            <v>0.5</v>
          </cell>
          <cell r="BD687">
            <v>1</v>
          </cell>
          <cell r="BE687">
            <v>1</v>
          </cell>
          <cell r="BF687">
            <v>1</v>
          </cell>
          <cell r="BG687">
            <v>0.3</v>
          </cell>
          <cell r="BH687">
            <v>1</v>
          </cell>
          <cell r="BI687">
            <v>1</v>
          </cell>
          <cell r="BK687">
            <v>1</v>
          </cell>
          <cell r="BL687">
            <v>1</v>
          </cell>
          <cell r="BM687">
            <v>1</v>
          </cell>
          <cell r="BN687">
            <v>1</v>
          </cell>
          <cell r="BO687">
            <v>1</v>
          </cell>
          <cell r="BP687">
            <v>0.6</v>
          </cell>
          <cell r="BQ687">
            <v>0.8</v>
          </cell>
          <cell r="BR687">
            <v>0.4</v>
          </cell>
          <cell r="BS687">
            <v>1</v>
          </cell>
          <cell r="BT687">
            <v>0.8</v>
          </cell>
          <cell r="BU687">
            <v>0.7</v>
          </cell>
          <cell r="BV687">
            <v>0.5</v>
          </cell>
          <cell r="BW687">
            <v>1</v>
          </cell>
          <cell r="BX687">
            <v>1</v>
          </cell>
          <cell r="BY687">
            <v>0.15</v>
          </cell>
          <cell r="BZ687">
            <v>0.5</v>
          </cell>
          <cell r="CA687">
            <v>1</v>
          </cell>
          <cell r="CB687">
            <v>0.2</v>
          </cell>
          <cell r="CC687">
            <v>0.5</v>
          </cell>
          <cell r="CD687">
            <v>1</v>
          </cell>
          <cell r="CE687">
            <v>0.5</v>
          </cell>
          <cell r="CF687">
            <v>0.95</v>
          </cell>
          <cell r="CG687">
            <v>1</v>
          </cell>
          <cell r="CH687">
            <v>0.9</v>
          </cell>
          <cell r="CI687">
            <v>1</v>
          </cell>
          <cell r="CJ687">
            <v>0.95</v>
          </cell>
          <cell r="CK687">
            <v>0.9</v>
          </cell>
          <cell r="CL687">
            <v>1</v>
          </cell>
          <cell r="CM687">
            <v>1</v>
          </cell>
          <cell r="CN687">
            <v>0.8</v>
          </cell>
          <cell r="CO687">
            <v>1</v>
          </cell>
          <cell r="CP687">
            <v>1</v>
          </cell>
          <cell r="CQ687">
            <v>0.55000000000000004</v>
          </cell>
          <cell r="CR687">
            <v>0.1</v>
          </cell>
          <cell r="CS687">
            <v>0.8</v>
          </cell>
          <cell r="CT687">
            <v>0.5</v>
          </cell>
          <cell r="CU687">
            <v>0.1</v>
          </cell>
          <cell r="CV687">
            <v>1</v>
          </cell>
          <cell r="CW687">
            <v>0.2</v>
          </cell>
          <cell r="CX687">
            <v>0.9</v>
          </cell>
          <cell r="CY687">
            <v>1</v>
          </cell>
          <cell r="CZ687">
            <v>1</v>
          </cell>
          <cell r="DA687">
            <v>0.7</v>
          </cell>
          <cell r="DC687">
            <v>0.2</v>
          </cell>
          <cell r="DD687">
            <v>0.3</v>
          </cell>
          <cell r="DE687">
            <v>0.1</v>
          </cell>
          <cell r="DF687">
            <v>0.5</v>
          </cell>
          <cell r="DG687">
            <v>0.8</v>
          </cell>
          <cell r="DH687">
            <v>0.2</v>
          </cell>
          <cell r="DI687">
            <v>0.5</v>
          </cell>
          <cell r="DJ687">
            <v>0.3</v>
          </cell>
          <cell r="DK687">
            <v>0.1</v>
          </cell>
          <cell r="DL687">
            <v>0.75</v>
          </cell>
          <cell r="DM687">
            <v>0.9</v>
          </cell>
          <cell r="DN687">
            <v>0.4</v>
          </cell>
          <cell r="DO687">
            <v>0.15</v>
          </cell>
          <cell r="DP687">
            <v>0.4</v>
          </cell>
          <cell r="DQ687">
            <v>0.1</v>
          </cell>
          <cell r="DR687">
            <v>0.5</v>
          </cell>
          <cell r="DS687">
            <v>1</v>
          </cell>
          <cell r="DT687">
            <v>1</v>
          </cell>
          <cell r="DU687">
            <v>0.6</v>
          </cell>
          <cell r="DV687">
            <v>0.2</v>
          </cell>
          <cell r="DW687">
            <v>1</v>
          </cell>
          <cell r="DX687">
            <v>1</v>
          </cell>
          <cell r="DY687">
            <v>1</v>
          </cell>
          <cell r="DZ687">
            <v>1</v>
          </cell>
          <cell r="EA687">
            <v>1</v>
          </cell>
          <cell r="EB687">
            <v>1</v>
          </cell>
          <cell r="EC687">
            <v>1</v>
          </cell>
          <cell r="ED687">
            <v>1</v>
          </cell>
          <cell r="EE687">
            <v>0.5</v>
          </cell>
          <cell r="EF687">
            <v>0.05</v>
          </cell>
          <cell r="EG687">
            <v>0.1</v>
          </cell>
          <cell r="EH687">
            <v>1</v>
          </cell>
          <cell r="EI687">
            <v>0.75</v>
          </cell>
          <cell r="EJ687">
            <v>1</v>
          </cell>
        </row>
        <row r="688">
          <cell r="B688">
            <v>41640</v>
          </cell>
          <cell r="C688">
            <v>42310</v>
          </cell>
          <cell r="D688">
            <v>42552</v>
          </cell>
          <cell r="E688">
            <v>42163</v>
          </cell>
          <cell r="F688">
            <v>41974</v>
          </cell>
          <cell r="G688">
            <v>42461</v>
          </cell>
          <cell r="H688">
            <v>42095</v>
          </cell>
          <cell r="I688">
            <v>42170</v>
          </cell>
          <cell r="J688">
            <v>42125</v>
          </cell>
          <cell r="K688">
            <v>42005</v>
          </cell>
          <cell r="L688">
            <v>41828</v>
          </cell>
          <cell r="M688">
            <v>42217</v>
          </cell>
          <cell r="N688">
            <v>41645</v>
          </cell>
          <cell r="O688">
            <v>41730</v>
          </cell>
          <cell r="P688">
            <v>42443</v>
          </cell>
          <cell r="Q688">
            <v>41365</v>
          </cell>
          <cell r="R688">
            <v>42009</v>
          </cell>
          <cell r="S688">
            <v>39630</v>
          </cell>
          <cell r="T688">
            <v>42385</v>
          </cell>
          <cell r="U688">
            <v>42009</v>
          </cell>
          <cell r="V688">
            <v>42401</v>
          </cell>
          <cell r="W688">
            <v>42017</v>
          </cell>
          <cell r="X688">
            <v>42309</v>
          </cell>
          <cell r="Y688">
            <v>40634</v>
          </cell>
          <cell r="Z688">
            <v>42570</v>
          </cell>
          <cell r="AA688">
            <v>42036</v>
          </cell>
          <cell r="AB688">
            <v>42369</v>
          </cell>
          <cell r="AC688">
            <v>42156</v>
          </cell>
          <cell r="AD688">
            <v>40634</v>
          </cell>
          <cell r="AE688">
            <v>41579</v>
          </cell>
          <cell r="AF688">
            <v>40360</v>
          </cell>
          <cell r="AG688">
            <v>42255</v>
          </cell>
          <cell r="AH688">
            <v>42548</v>
          </cell>
          <cell r="AJ688">
            <v>42430</v>
          </cell>
          <cell r="AK688">
            <v>42430</v>
          </cell>
          <cell r="AL688">
            <v>42005</v>
          </cell>
          <cell r="AN688">
            <v>41730</v>
          </cell>
          <cell r="AO688">
            <v>41699</v>
          </cell>
          <cell r="AP688">
            <v>42401</v>
          </cell>
          <cell r="AQ688">
            <v>38596</v>
          </cell>
          <cell r="AR688">
            <v>41465</v>
          </cell>
          <cell r="AS688">
            <v>42095</v>
          </cell>
          <cell r="AT688">
            <v>42278</v>
          </cell>
          <cell r="AU688">
            <v>42005</v>
          </cell>
          <cell r="AV688">
            <v>42375</v>
          </cell>
          <cell r="AW688">
            <v>42064</v>
          </cell>
          <cell r="AX688">
            <v>41548</v>
          </cell>
          <cell r="AY688">
            <v>42036</v>
          </cell>
          <cell r="AZ688">
            <v>42053</v>
          </cell>
          <cell r="BA688">
            <v>42310</v>
          </cell>
          <cell r="BB688">
            <v>42036</v>
          </cell>
          <cell r="BC688">
            <v>42095</v>
          </cell>
          <cell r="BD688">
            <v>42312</v>
          </cell>
          <cell r="BE688">
            <v>42461</v>
          </cell>
          <cell r="BF688">
            <v>42095</v>
          </cell>
          <cell r="BG688">
            <v>42217</v>
          </cell>
          <cell r="BH688">
            <v>42095</v>
          </cell>
          <cell r="BI688">
            <v>40422</v>
          </cell>
          <cell r="BK688">
            <v>42464</v>
          </cell>
          <cell r="BL688">
            <v>42506</v>
          </cell>
          <cell r="BM688">
            <v>42562</v>
          </cell>
          <cell r="BN688">
            <v>39448</v>
          </cell>
          <cell r="BO688">
            <v>42248</v>
          </cell>
          <cell r="BP688">
            <v>42370</v>
          </cell>
          <cell r="BQ688">
            <v>41944</v>
          </cell>
          <cell r="BR688">
            <v>41913</v>
          </cell>
          <cell r="BS688">
            <v>42534</v>
          </cell>
          <cell r="BT688">
            <v>41426</v>
          </cell>
          <cell r="BU688">
            <v>42217</v>
          </cell>
          <cell r="BV688">
            <v>40969</v>
          </cell>
          <cell r="BW688">
            <v>41791</v>
          </cell>
          <cell r="BX688">
            <v>41883</v>
          </cell>
          <cell r="BY688">
            <v>42156</v>
          </cell>
          <cell r="BZ688">
            <v>42262</v>
          </cell>
          <cell r="CA688">
            <v>42036</v>
          </cell>
          <cell r="CB688">
            <v>41306</v>
          </cell>
          <cell r="CC688">
            <v>42310</v>
          </cell>
          <cell r="CD688">
            <v>42227</v>
          </cell>
          <cell r="CE688">
            <v>42064</v>
          </cell>
          <cell r="CF688">
            <v>42401</v>
          </cell>
          <cell r="CG688">
            <v>42186</v>
          </cell>
          <cell r="CH688">
            <v>42139</v>
          </cell>
          <cell r="CI688">
            <v>41730</v>
          </cell>
          <cell r="CJ688">
            <v>41932</v>
          </cell>
          <cell r="CK688">
            <v>42186</v>
          </cell>
          <cell r="CL688">
            <v>41351</v>
          </cell>
          <cell r="CM688">
            <v>41730</v>
          </cell>
          <cell r="CN688">
            <v>41365</v>
          </cell>
          <cell r="CO688">
            <v>42278</v>
          </cell>
          <cell r="CP688">
            <v>42552</v>
          </cell>
          <cell r="CQ688">
            <v>41701</v>
          </cell>
          <cell r="CR688">
            <v>41547</v>
          </cell>
          <cell r="CS688">
            <v>42485</v>
          </cell>
          <cell r="CT688">
            <v>42478</v>
          </cell>
          <cell r="CU688">
            <v>42501</v>
          </cell>
          <cell r="CV688">
            <v>42401</v>
          </cell>
          <cell r="CW688">
            <v>42461</v>
          </cell>
          <cell r="CX688">
            <v>41518</v>
          </cell>
          <cell r="CY688">
            <v>41760</v>
          </cell>
          <cell r="CZ688">
            <v>42408</v>
          </cell>
          <cell r="DA688">
            <v>41426</v>
          </cell>
          <cell r="DC688">
            <v>42217</v>
          </cell>
          <cell r="DD688">
            <v>42064</v>
          </cell>
          <cell r="DE688">
            <v>41855</v>
          </cell>
          <cell r="DF688">
            <v>42339</v>
          </cell>
          <cell r="DG688">
            <v>41344</v>
          </cell>
          <cell r="DH688">
            <v>41883</v>
          </cell>
          <cell r="DI688">
            <v>42248</v>
          </cell>
          <cell r="DJ688">
            <v>42252</v>
          </cell>
          <cell r="DK688">
            <v>42036</v>
          </cell>
          <cell r="DL688">
            <v>42310</v>
          </cell>
          <cell r="DM688">
            <v>42339</v>
          </cell>
          <cell r="DN688">
            <v>42380</v>
          </cell>
          <cell r="DO688">
            <v>42537</v>
          </cell>
          <cell r="DP688">
            <v>41751</v>
          </cell>
          <cell r="DQ688">
            <v>41426</v>
          </cell>
          <cell r="DR688">
            <v>42117</v>
          </cell>
          <cell r="DS688">
            <v>42177</v>
          </cell>
          <cell r="DT688">
            <v>41901</v>
          </cell>
          <cell r="DU688">
            <v>41913</v>
          </cell>
          <cell r="DV688">
            <v>42233</v>
          </cell>
          <cell r="DW688">
            <v>42186</v>
          </cell>
          <cell r="DX688">
            <v>41699</v>
          </cell>
          <cell r="DY688">
            <v>41730</v>
          </cell>
          <cell r="DZ688">
            <v>42548</v>
          </cell>
          <cell r="EA688">
            <v>42051</v>
          </cell>
          <cell r="EB688">
            <v>42458</v>
          </cell>
          <cell r="EC688">
            <v>41610</v>
          </cell>
          <cell r="ED688">
            <v>42095</v>
          </cell>
          <cell r="EE688">
            <v>42248</v>
          </cell>
          <cell r="EF688">
            <v>41255</v>
          </cell>
          <cell r="EG688">
            <v>41218</v>
          </cell>
          <cell r="EH688">
            <v>42522</v>
          </cell>
          <cell r="EI688">
            <v>41884</v>
          </cell>
          <cell r="EJ688">
            <v>42005</v>
          </cell>
        </row>
        <row r="689">
          <cell r="B689">
            <v>44286</v>
          </cell>
          <cell r="C689">
            <v>45291</v>
          </cell>
          <cell r="D689">
            <v>44286</v>
          </cell>
          <cell r="E689">
            <v>43258</v>
          </cell>
          <cell r="F689">
            <v>42608</v>
          </cell>
          <cell r="G689">
            <v>43190</v>
          </cell>
          <cell r="H689">
            <v>43282</v>
          </cell>
          <cell r="I689">
            <v>42643</v>
          </cell>
          <cell r="J689">
            <v>44561</v>
          </cell>
          <cell r="K689">
            <v>42369</v>
          </cell>
          <cell r="L689">
            <v>42560</v>
          </cell>
          <cell r="M689">
            <v>44409</v>
          </cell>
          <cell r="N689">
            <v>42551</v>
          </cell>
          <cell r="O689">
            <v>43100</v>
          </cell>
          <cell r="P689">
            <v>43172</v>
          </cell>
          <cell r="Q689">
            <v>43100</v>
          </cell>
          <cell r="R689">
            <v>42594</v>
          </cell>
          <cell r="S689">
            <v>43100</v>
          </cell>
          <cell r="T689">
            <v>42522</v>
          </cell>
          <cell r="U689">
            <v>42947</v>
          </cell>
          <cell r="V689">
            <v>46843</v>
          </cell>
          <cell r="W689">
            <v>42879</v>
          </cell>
          <cell r="X689">
            <v>43100</v>
          </cell>
          <cell r="Y689">
            <v>42643</v>
          </cell>
          <cell r="Z689">
            <v>43252</v>
          </cell>
          <cell r="AA689">
            <v>42735</v>
          </cell>
          <cell r="AB689">
            <v>42917</v>
          </cell>
          <cell r="AC689">
            <v>43190</v>
          </cell>
          <cell r="AD689">
            <v>44651</v>
          </cell>
          <cell r="AE689">
            <v>43617</v>
          </cell>
          <cell r="AF689">
            <v>42551</v>
          </cell>
          <cell r="AH689" t="str">
            <v>TBC</v>
          </cell>
          <cell r="AO689" t="str">
            <v>Ongoing</v>
          </cell>
          <cell r="AQ689" t="str">
            <v>on going</v>
          </cell>
          <cell r="AR689">
            <v>42889</v>
          </cell>
          <cell r="AT689">
            <v>42569</v>
          </cell>
          <cell r="AV689" t="str">
            <v>n/a</v>
          </cell>
          <cell r="AW689">
            <v>43100</v>
          </cell>
          <cell r="AX689">
            <v>43921</v>
          </cell>
          <cell r="AY689">
            <v>43344</v>
          </cell>
          <cell r="AZ689">
            <v>44651</v>
          </cell>
          <cell r="BA689">
            <v>42825</v>
          </cell>
          <cell r="BB689">
            <v>42735</v>
          </cell>
          <cell r="BC689">
            <v>43465</v>
          </cell>
          <cell r="BD689">
            <v>43922</v>
          </cell>
          <cell r="BE689">
            <v>42825</v>
          </cell>
          <cell r="BF689">
            <v>43190</v>
          </cell>
          <cell r="BG689">
            <v>42643</v>
          </cell>
          <cell r="BH689">
            <v>43830</v>
          </cell>
          <cell r="BI689">
            <v>44804</v>
          </cell>
          <cell r="BK689">
            <v>44229</v>
          </cell>
          <cell r="BL689">
            <v>42939</v>
          </cell>
          <cell r="BM689">
            <v>42674</v>
          </cell>
          <cell r="BN689">
            <v>45016</v>
          </cell>
          <cell r="BO689">
            <v>43555</v>
          </cell>
          <cell r="BP689">
            <v>42767</v>
          </cell>
          <cell r="BQ689">
            <v>43405</v>
          </cell>
          <cell r="BR689">
            <v>42735</v>
          </cell>
          <cell r="BS689">
            <v>43190</v>
          </cell>
          <cell r="BT689">
            <v>42825</v>
          </cell>
          <cell r="BU689">
            <v>43191</v>
          </cell>
          <cell r="BV689">
            <v>42644</v>
          </cell>
          <cell r="BW689">
            <v>43191</v>
          </cell>
          <cell r="BX689">
            <v>44408</v>
          </cell>
          <cell r="BY689">
            <v>42979</v>
          </cell>
          <cell r="BZ689">
            <v>42573</v>
          </cell>
          <cell r="CA689">
            <v>43132</v>
          </cell>
          <cell r="CB689">
            <v>42614</v>
          </cell>
          <cell r="CC689">
            <v>44291</v>
          </cell>
          <cell r="CD689">
            <v>43313</v>
          </cell>
          <cell r="CE689">
            <v>43465</v>
          </cell>
          <cell r="CF689">
            <v>43281</v>
          </cell>
          <cell r="CG689">
            <v>43190</v>
          </cell>
          <cell r="CH689">
            <v>42824</v>
          </cell>
          <cell r="CI689">
            <v>44287</v>
          </cell>
          <cell r="CJ689">
            <v>43555</v>
          </cell>
          <cell r="CK689">
            <v>42736</v>
          </cell>
          <cell r="CL689">
            <v>44196</v>
          </cell>
          <cell r="CM689">
            <v>43799</v>
          </cell>
          <cell r="CN689">
            <v>42825</v>
          </cell>
          <cell r="CO689">
            <v>43921</v>
          </cell>
          <cell r="CP689">
            <v>42825</v>
          </cell>
          <cell r="CQ689">
            <v>42797</v>
          </cell>
          <cell r="CR689">
            <v>42979</v>
          </cell>
          <cell r="CS689">
            <v>43586</v>
          </cell>
          <cell r="CT689">
            <v>43208</v>
          </cell>
          <cell r="CU689">
            <v>43373</v>
          </cell>
          <cell r="CV689">
            <v>44286</v>
          </cell>
          <cell r="CW689">
            <v>43556</v>
          </cell>
          <cell r="CX689">
            <v>43130</v>
          </cell>
          <cell r="CY689">
            <v>42856</v>
          </cell>
          <cell r="CZ689">
            <v>43503</v>
          </cell>
          <cell r="DA689">
            <v>43374</v>
          </cell>
          <cell r="DC689">
            <v>43313</v>
          </cell>
          <cell r="DD689">
            <v>43524</v>
          </cell>
          <cell r="DE689">
            <v>42981</v>
          </cell>
          <cell r="DF689">
            <v>42977</v>
          </cell>
          <cell r="DG689">
            <v>43131</v>
          </cell>
          <cell r="DH689">
            <v>43312</v>
          </cell>
          <cell r="DI689">
            <v>43344</v>
          </cell>
          <cell r="DJ689">
            <v>43713</v>
          </cell>
          <cell r="DK689">
            <v>43101</v>
          </cell>
          <cell r="DL689">
            <v>42614</v>
          </cell>
          <cell r="DM689">
            <v>43070</v>
          </cell>
          <cell r="DN689">
            <v>43111</v>
          </cell>
          <cell r="DP689">
            <v>42856</v>
          </cell>
          <cell r="DQ689">
            <v>43009</v>
          </cell>
          <cell r="DR689">
            <v>43220</v>
          </cell>
          <cell r="DS689">
            <v>43281</v>
          </cell>
          <cell r="DT689">
            <v>42573</v>
          </cell>
          <cell r="DU689">
            <v>43009</v>
          </cell>
          <cell r="DV689">
            <v>43313</v>
          </cell>
          <cell r="DW689">
            <v>43646</v>
          </cell>
          <cell r="DX689">
            <v>43553</v>
          </cell>
          <cell r="DY689">
            <v>42460</v>
          </cell>
          <cell r="DZ689">
            <v>42704</v>
          </cell>
          <cell r="EA689">
            <v>43069</v>
          </cell>
          <cell r="EB689">
            <v>43921</v>
          </cell>
          <cell r="EC689">
            <v>42490</v>
          </cell>
          <cell r="ED689">
            <v>42520</v>
          </cell>
          <cell r="EE689">
            <v>42518</v>
          </cell>
          <cell r="EF689">
            <v>42705</v>
          </cell>
          <cell r="EG689">
            <v>42856</v>
          </cell>
          <cell r="EH689">
            <v>42735</v>
          </cell>
          <cell r="EI689">
            <v>43555</v>
          </cell>
          <cell r="EJ689">
            <v>45747</v>
          </cell>
        </row>
        <row r="690">
          <cell r="B690" t="str">
            <v>Government Transformation and Service Delivery</v>
          </cell>
          <cell r="C690" t="str">
            <v>ICT</v>
          </cell>
          <cell r="D690" t="str">
            <v>Infrastructure and Construction</v>
          </cell>
          <cell r="E690" t="str">
            <v>Government Transformation and Service Delivery</v>
          </cell>
          <cell r="F690" t="str">
            <v>Infrastructure and Construction</v>
          </cell>
          <cell r="G690" t="str">
            <v>Government Transformation and Service Delivery</v>
          </cell>
          <cell r="H690" t="str">
            <v>ICT</v>
          </cell>
          <cell r="I690" t="str">
            <v>ICT</v>
          </cell>
          <cell r="J690" t="str">
            <v>Government Transformation and Service Delivery</v>
          </cell>
          <cell r="K690" t="str">
            <v>Government Transformation and Service Delivery</v>
          </cell>
          <cell r="L690" t="str">
            <v>Government Transformation and Service Delivery</v>
          </cell>
          <cell r="M690" t="str">
            <v>Government Transformation and Service Delivery</v>
          </cell>
          <cell r="N690" t="str">
            <v>ICT</v>
          </cell>
          <cell r="O690" t="str">
            <v>Infrastructure and Construction</v>
          </cell>
          <cell r="P690" t="str">
            <v>Infrastructure and Construction</v>
          </cell>
          <cell r="Q690" t="str">
            <v>Infrastructure and Construction</v>
          </cell>
          <cell r="R690" t="str">
            <v>Infrastructure and Construction</v>
          </cell>
          <cell r="S690" t="str">
            <v>Infrastructure and Construction</v>
          </cell>
          <cell r="T690" t="str">
            <v>Infrastructure and Construction</v>
          </cell>
          <cell r="U690" t="str">
            <v>Infrastructure and Construction</v>
          </cell>
          <cell r="V690" t="str">
            <v>Infrastructure and Construction</v>
          </cell>
          <cell r="W690" t="str">
            <v>Government Transformation and Service Delivery</v>
          </cell>
          <cell r="X690" t="str">
            <v>Infrastructure and Construction</v>
          </cell>
          <cell r="Y690" t="str">
            <v>Government Transformation and Service Delivery</v>
          </cell>
          <cell r="Z690" t="str">
            <v>ICT</v>
          </cell>
          <cell r="AA690" t="str">
            <v>Infrastructure and Construction</v>
          </cell>
          <cell r="AB690" t="str">
            <v>Infrastructure and Construction</v>
          </cell>
          <cell r="AC690" t="str">
            <v>Government Transformation and Service Delivery</v>
          </cell>
          <cell r="AD690" t="str">
            <v>Infrastructure and Construction</v>
          </cell>
          <cell r="AE690" t="str">
            <v>Infrastructure and Construction</v>
          </cell>
          <cell r="AF690" t="str">
            <v>Infrastructure and Construction</v>
          </cell>
          <cell r="AG690" t="str">
            <v>Infrastructure and Contructions</v>
          </cell>
          <cell r="AH690" t="str">
            <v>Infrastructure and Contructions</v>
          </cell>
          <cell r="AI690" t="str">
            <v>Infrastructure and Contructions</v>
          </cell>
          <cell r="AJ690" t="str">
            <v>Infrastructure and Contructions</v>
          </cell>
          <cell r="AK690" t="str">
            <v>Infrastructure and Contructions</v>
          </cell>
          <cell r="AL690" t="str">
            <v>Infrastructure and Contructions</v>
          </cell>
          <cell r="AM690" t="str">
            <v>Infrastructure and Contructions</v>
          </cell>
          <cell r="AN690" t="str">
            <v>Infrastructure and Contructions</v>
          </cell>
          <cell r="AO690" t="str">
            <v>Infrastructure and Contructions</v>
          </cell>
          <cell r="AP690" t="str">
            <v>Infrastructure and Contructions</v>
          </cell>
          <cell r="AQ690" t="str">
            <v>Infrastructure and Contructions</v>
          </cell>
          <cell r="AR690" t="str">
            <v>Government Transformation and Service Delivery</v>
          </cell>
          <cell r="AS690" t="str">
            <v>Government Transformation and Service Delivery</v>
          </cell>
          <cell r="AT690" t="str">
            <v>Government Transformation and Service Delivery</v>
          </cell>
          <cell r="AU690" t="str">
            <v>Infrastructure and Contructions</v>
          </cell>
          <cell r="AV690" t="str">
            <v>Infrastructure and Contructions</v>
          </cell>
          <cell r="AW690" t="str">
            <v>Government Transformation and Service Delivery</v>
          </cell>
          <cell r="AX690" t="str">
            <v>ICT</v>
          </cell>
          <cell r="AY690" t="str">
            <v>Government Transformation and Service Delivery</v>
          </cell>
          <cell r="AZ690" t="str">
            <v>Government Transformation and Service Delivery</v>
          </cell>
          <cell r="BA690" t="str">
            <v>Government Transformation and Service Delivery</v>
          </cell>
          <cell r="BB690" t="str">
            <v>ICT</v>
          </cell>
          <cell r="BC690" t="str">
            <v>ICT</v>
          </cell>
          <cell r="BD690" t="str">
            <v>ICT</v>
          </cell>
          <cell r="BE690" t="str">
            <v>Government Transformation and Service Delivery</v>
          </cell>
          <cell r="BF690" t="str">
            <v>ICT</v>
          </cell>
          <cell r="BG690" t="str">
            <v>ICT</v>
          </cell>
          <cell r="BH690" t="str">
            <v>Government Transformation and Service Delivery</v>
          </cell>
          <cell r="BI690" t="str">
            <v>ICT</v>
          </cell>
          <cell r="BJ690" t="str">
            <v>ICT</v>
          </cell>
          <cell r="BK690" t="str">
            <v>ICT</v>
          </cell>
          <cell r="BL690" t="str">
            <v>Government Transformation and Service Delivery</v>
          </cell>
          <cell r="BM690" t="str">
            <v>Government Transformation and Service Delivery</v>
          </cell>
          <cell r="BN690" t="str">
            <v>Infrastructure and Construction</v>
          </cell>
          <cell r="BO690" t="str">
            <v>Government Transformation and Service Delivery</v>
          </cell>
          <cell r="BP690" t="str">
            <v>ICT</v>
          </cell>
          <cell r="BQ690" t="str">
            <v>Government Transformation and Service Delivery</v>
          </cell>
          <cell r="BR690" t="str">
            <v>Government Transformation and Service Delivery</v>
          </cell>
          <cell r="BS690" t="str">
            <v>Government Transformation and Service Delivery</v>
          </cell>
          <cell r="BT690" t="str">
            <v>Government Transformation and Service Delivery</v>
          </cell>
          <cell r="BU690" t="str">
            <v>ICT</v>
          </cell>
          <cell r="BV690" t="str">
            <v>Government Transformation and Service Delivery</v>
          </cell>
          <cell r="BW690" t="str">
            <v>Government Transformation and Service Delivery</v>
          </cell>
          <cell r="BX690" t="str">
            <v>Government Transformation and Service Delivery</v>
          </cell>
          <cell r="BY690" t="str">
            <v>Infrastructure and Construction</v>
          </cell>
          <cell r="BZ690" t="str">
            <v>Government Transformation and Service Delivery</v>
          </cell>
          <cell r="CA690" t="str">
            <v>ICT</v>
          </cell>
          <cell r="CB690" t="str">
            <v>Infrastructure and Construction</v>
          </cell>
          <cell r="CC690" t="str">
            <v>Government Transformation and Service Delivery</v>
          </cell>
          <cell r="CD690" t="str">
            <v>ICT</v>
          </cell>
          <cell r="CE690" t="str">
            <v>ICT</v>
          </cell>
          <cell r="CF690" t="str">
            <v>Government Transformation and Service Delivery</v>
          </cell>
          <cell r="CG690" t="str">
            <v>ICT</v>
          </cell>
          <cell r="CH690" t="str">
            <v>ICT</v>
          </cell>
          <cell r="CI690" t="str">
            <v>ICT</v>
          </cell>
          <cell r="CJ690" t="str">
            <v>ICT</v>
          </cell>
          <cell r="CK690" t="str">
            <v>Government Transformation and Service Delivery</v>
          </cell>
          <cell r="CL690" t="str">
            <v>Infrastructure and Construction</v>
          </cell>
          <cell r="CM690" t="str">
            <v>ICT</v>
          </cell>
          <cell r="CN690" t="str">
            <v>ICT</v>
          </cell>
          <cell r="CO690" t="str">
            <v>ICT</v>
          </cell>
          <cell r="CP690" t="str">
            <v>ICT</v>
          </cell>
          <cell r="CQ690" t="str">
            <v>Military Capability</v>
          </cell>
          <cell r="CR690" t="str">
            <v>Military Capability</v>
          </cell>
          <cell r="CS690" t="str">
            <v>Military Capability</v>
          </cell>
          <cell r="CT690" t="str">
            <v>Military Capability</v>
          </cell>
          <cell r="CU690" t="str">
            <v>Military Capability</v>
          </cell>
          <cell r="CV690" t="str">
            <v>Government Transformation and Service Delivery</v>
          </cell>
          <cell r="CW690" t="str">
            <v>Military Capability</v>
          </cell>
          <cell r="CX690" t="str">
            <v>Military Capability</v>
          </cell>
          <cell r="CY690" t="str">
            <v>Government Transformation and Service Delivery</v>
          </cell>
          <cell r="CZ690" t="str">
            <v>Military Capability</v>
          </cell>
          <cell r="DA690" t="str">
            <v>Government Transformation and Service Delivery</v>
          </cell>
          <cell r="DB690" t="str">
            <v>Military Capability</v>
          </cell>
          <cell r="DC690" t="str">
            <v>Military Capability</v>
          </cell>
          <cell r="DD690" t="str">
            <v>Military Capability</v>
          </cell>
          <cell r="DE690" t="str">
            <v>Military Capability</v>
          </cell>
          <cell r="DF690" t="str">
            <v>Military Capability</v>
          </cell>
          <cell r="DG690" t="str">
            <v>Military Capability</v>
          </cell>
          <cell r="DH690" t="str">
            <v>Government Transformation and Service Delivery</v>
          </cell>
          <cell r="DI690" t="str">
            <v>Military Capability</v>
          </cell>
          <cell r="DJ690" t="str">
            <v>Military Capability</v>
          </cell>
          <cell r="DK690" t="str">
            <v>Government Transformation and Service Delivery</v>
          </cell>
          <cell r="DL690" t="str">
            <v>Government Transformation and Service Delivery</v>
          </cell>
          <cell r="DM690" t="str">
            <v>Military Capability</v>
          </cell>
          <cell r="DN690" t="str">
            <v>Military Capability</v>
          </cell>
          <cell r="DO690" t="str">
            <v>Military Capability</v>
          </cell>
          <cell r="DP690" t="str">
            <v>Military Capability</v>
          </cell>
          <cell r="DQ690" t="str">
            <v>Military Capability</v>
          </cell>
          <cell r="DR690" t="str">
            <v>Military Capability</v>
          </cell>
          <cell r="DS690" t="str">
            <v>Government Transformation and Service Delivery</v>
          </cell>
          <cell r="DT690" t="str">
            <v>Military Capability</v>
          </cell>
          <cell r="DU690" t="str">
            <v>Military Capability</v>
          </cell>
          <cell r="DV690" t="str">
            <v>Military Capability</v>
          </cell>
          <cell r="DW690" t="str">
            <v>Infrastructure and Construction</v>
          </cell>
          <cell r="DX690" t="str">
            <v>ICT</v>
          </cell>
          <cell r="DY690" t="str">
            <v>ICT</v>
          </cell>
          <cell r="DZ690" t="str">
            <v>Government Transformation and Service Delivery</v>
          </cell>
          <cell r="EA690" t="str">
            <v>ICT</v>
          </cell>
          <cell r="EB690" t="str">
            <v>Government Transformation and Service Delivery</v>
          </cell>
          <cell r="EC690" t="str">
            <v>ICT</v>
          </cell>
          <cell r="ED690" t="str">
            <v>Government Transformation and Service Delivery</v>
          </cell>
          <cell r="EE690" t="str">
            <v>ICT</v>
          </cell>
          <cell r="EF690" t="str">
            <v>Government Transformation and Service Delivery</v>
          </cell>
          <cell r="EG690" t="str">
            <v>Government Transformation and Service Delivery</v>
          </cell>
          <cell r="EH690" t="str">
            <v>ICT</v>
          </cell>
          <cell r="EI690" t="str">
            <v>Government Transformation and Service Delivery</v>
          </cell>
          <cell r="EJ690" t="str">
            <v>Government Transformation and Service Delivery</v>
          </cell>
        </row>
        <row r="691">
          <cell r="C691" t="str">
            <v>Version 66</v>
          </cell>
          <cell r="D691">
            <v>3</v>
          </cell>
          <cell r="E691">
            <v>41730</v>
          </cell>
          <cell r="F691" t="str">
            <v>V8</v>
          </cell>
          <cell r="H691">
            <v>1.2</v>
          </cell>
          <cell r="I691" t="str">
            <v>v7</v>
          </cell>
          <cell r="J691">
            <v>42437</v>
          </cell>
          <cell r="L691" t="str">
            <v>v0.2</v>
          </cell>
          <cell r="M691" t="str">
            <v>v4.0</v>
          </cell>
          <cell r="N691">
            <v>4.3</v>
          </cell>
          <cell r="T691">
            <v>2</v>
          </cell>
          <cell r="V691">
            <v>5</v>
          </cell>
          <cell r="W691">
            <v>4</v>
          </cell>
          <cell r="Y691" t="str">
            <v>Version1. 1st September 2015</v>
          </cell>
          <cell r="Z691">
            <v>1</v>
          </cell>
          <cell r="AA691" t="str">
            <v>Version 1.4; 5 September 2014</v>
          </cell>
          <cell r="AB691" t="str">
            <v>Version 3.2; 4 June 2015</v>
          </cell>
          <cell r="AH691">
            <v>1</v>
          </cell>
          <cell r="AI691">
            <v>1.9</v>
          </cell>
          <cell r="AJ691" t="str">
            <v>July 2011 Updated BCS</v>
          </cell>
          <cell r="AL691">
            <v>5.3</v>
          </cell>
          <cell r="AM691" t="str">
            <v>published jan 2016</v>
          </cell>
          <cell r="AN691" t="str">
            <v>Final</v>
          </cell>
          <cell r="AO691">
            <v>5</v>
          </cell>
          <cell r="AP691">
            <v>16</v>
          </cell>
          <cell r="AR691" t="str">
            <v>LTF 15.51</v>
          </cell>
          <cell r="AS691" t="str">
            <v>N/A</v>
          </cell>
          <cell r="AT691" t="str">
            <v>130215 SSF FBC Full Approval</v>
          </cell>
          <cell r="AU691" t="str">
            <v>N/A</v>
          </cell>
          <cell r="AV691" t="str">
            <v>N/A</v>
          </cell>
          <cell r="BF691" t="str">
            <v>not approved</v>
          </cell>
          <cell r="BP691" t="str">
            <v>v8 SC</v>
          </cell>
          <cell r="BS691">
            <v>1</v>
          </cell>
          <cell r="BU691" t="str">
            <v>Issue 2</v>
          </cell>
          <cell r="BX691" t="str">
            <v>v1 -Dec 2015</v>
          </cell>
          <cell r="CD691" t="str">
            <v>v4.1</v>
          </cell>
          <cell r="CF691" t="str">
            <v>v2</v>
          </cell>
          <cell r="CH691" t="str">
            <v>v1</v>
          </cell>
          <cell r="CI691">
            <v>1.8</v>
          </cell>
          <cell r="CJ691">
            <v>4.2300000000000004</v>
          </cell>
          <cell r="CK691" t="str">
            <v>V0.8</v>
          </cell>
          <cell r="CL691" t="str">
            <v>v1.0/Model v7.0</v>
          </cell>
          <cell r="CN691" t="str">
            <v>March 2016 PBC</v>
          </cell>
          <cell r="CO691" t="str">
            <v>1.2.1</v>
          </cell>
          <cell r="CP691">
            <v>5.3</v>
          </cell>
          <cell r="DW691">
            <v>1</v>
          </cell>
          <cell r="DX691">
            <v>1</v>
          </cell>
          <cell r="DY691" t="str">
            <v>V0.1</v>
          </cell>
          <cell r="DZ691">
            <v>41791</v>
          </cell>
          <cell r="EA691" t="str">
            <v>v1.0</v>
          </cell>
          <cell r="EB691" t="str">
            <v>v0.19</v>
          </cell>
          <cell r="EC691">
            <v>2</v>
          </cell>
          <cell r="EF691" t="str">
            <v>v2a</v>
          </cell>
          <cell r="EG691" t="str">
            <v>v2.1</v>
          </cell>
          <cell r="EH691" t="str">
            <v>v4</v>
          </cell>
        </row>
        <row r="692">
          <cell r="B692">
            <v>15.29</v>
          </cell>
          <cell r="C692">
            <v>180.6</v>
          </cell>
          <cell r="D692">
            <v>225</v>
          </cell>
          <cell r="E692">
            <v>32.299999999999997</v>
          </cell>
          <cell r="F692">
            <v>752.7</v>
          </cell>
          <cell r="G692">
            <v>12.5</v>
          </cell>
          <cell r="H692">
            <v>178.7</v>
          </cell>
          <cell r="I692">
            <v>266.5</v>
          </cell>
          <cell r="J692">
            <v>42</v>
          </cell>
          <cell r="K692">
            <v>6.5</v>
          </cell>
          <cell r="L692">
            <v>26.1</v>
          </cell>
          <cell r="M692">
            <v>20172</v>
          </cell>
          <cell r="N692">
            <v>8.1</v>
          </cell>
          <cell r="O692">
            <v>594.9</v>
          </cell>
          <cell r="P692">
            <v>338.31275299999999</v>
          </cell>
          <cell r="Q692">
            <v>2223.9</v>
          </cell>
          <cell r="R692">
            <v>43</v>
          </cell>
          <cell r="S692">
            <v>269</v>
          </cell>
          <cell r="T692">
            <v>25.8</v>
          </cell>
          <cell r="U692">
            <v>3900</v>
          </cell>
          <cell r="V692">
            <v>3860</v>
          </cell>
          <cell r="W692">
            <v>6849.9</v>
          </cell>
          <cell r="Y692">
            <v>171.3</v>
          </cell>
          <cell r="Z692">
            <v>85.2</v>
          </cell>
          <cell r="AA692">
            <v>318.42</v>
          </cell>
          <cell r="AB692">
            <v>4159.8</v>
          </cell>
          <cell r="AC692">
            <v>540.09955600000001</v>
          </cell>
          <cell r="AD692">
            <v>4398.1099999999997</v>
          </cell>
          <cell r="AE692">
            <v>650</v>
          </cell>
          <cell r="AF692">
            <v>46.63</v>
          </cell>
          <cell r="AG692">
            <v>1382.1</v>
          </cell>
          <cell r="AH692">
            <v>1275.7</v>
          </cell>
          <cell r="AJ692">
            <v>4.3710000000000004</v>
          </cell>
          <cell r="AO692">
            <v>3953</v>
          </cell>
          <cell r="AS692" t="str">
            <v xml:space="preserve">318.9m </v>
          </cell>
          <cell r="AW692">
            <v>250</v>
          </cell>
          <cell r="AX692">
            <v>11.93</v>
          </cell>
          <cell r="AY692">
            <v>164.21</v>
          </cell>
          <cell r="AZ692">
            <v>195.53</v>
          </cell>
          <cell r="BA692">
            <v>18.940000000000001</v>
          </cell>
          <cell r="BB692">
            <v>6.1829999999999998</v>
          </cell>
          <cell r="BC692">
            <v>326.36</v>
          </cell>
          <cell r="BD692">
            <v>478.72</v>
          </cell>
          <cell r="BE692">
            <v>266.2</v>
          </cell>
          <cell r="BF692">
            <v>165</v>
          </cell>
          <cell r="BG692">
            <v>17.899999999999999</v>
          </cell>
          <cell r="BH692">
            <v>2</v>
          </cell>
          <cell r="BI692">
            <v>17.399999999999999</v>
          </cell>
          <cell r="BK692">
            <v>94.22</v>
          </cell>
          <cell r="BL692">
            <v>20.399999999999999</v>
          </cell>
          <cell r="BM692">
            <v>31</v>
          </cell>
          <cell r="BN692">
            <v>882.98</v>
          </cell>
          <cell r="BO692">
            <v>140.93165101247999</v>
          </cell>
          <cell r="BP692">
            <v>60</v>
          </cell>
          <cell r="BQ692">
            <v>995.4</v>
          </cell>
          <cell r="BR692">
            <v>607.06299999999999</v>
          </cell>
          <cell r="BS692">
            <v>520.86599999999999</v>
          </cell>
          <cell r="BT692">
            <v>533.5</v>
          </cell>
          <cell r="BU692">
            <v>373.5</v>
          </cell>
          <cell r="BV692">
            <v>64.69</v>
          </cell>
          <cell r="BW692">
            <v>1990.454</v>
          </cell>
          <cell r="BX692">
            <v>7108.3810000000003</v>
          </cell>
          <cell r="BY692">
            <v>46</v>
          </cell>
          <cell r="BZ692">
            <v>62.5</v>
          </cell>
          <cell r="CA692">
            <v>105.4</v>
          </cell>
          <cell r="CB692">
            <v>64.900000000000006</v>
          </cell>
          <cell r="CC692">
            <v>1922.9</v>
          </cell>
          <cell r="CD692">
            <v>6310</v>
          </cell>
          <cell r="CE692">
            <v>87.35</v>
          </cell>
          <cell r="CF692">
            <v>197.6</v>
          </cell>
          <cell r="CG692">
            <v>1522.4</v>
          </cell>
          <cell r="CI692">
            <v>171.46</v>
          </cell>
          <cell r="CJ692">
            <v>112.1</v>
          </cell>
          <cell r="CK692">
            <v>561.79999999999995</v>
          </cell>
          <cell r="CL692">
            <v>2802.7</v>
          </cell>
          <cell r="CM692">
            <v>147</v>
          </cell>
          <cell r="CN692">
            <v>208.8</v>
          </cell>
          <cell r="CO692">
            <v>128.15</v>
          </cell>
          <cell r="CP692">
            <v>106</v>
          </cell>
          <cell r="CQ692">
            <v>3672.701</v>
          </cell>
          <cell r="CR692">
            <v>765.23900000000003</v>
          </cell>
          <cell r="CS692">
            <v>6379.4390000000003</v>
          </cell>
          <cell r="CT692">
            <v>1612.7090000000001</v>
          </cell>
          <cell r="CU692">
            <v>744.78300000000002</v>
          </cell>
          <cell r="CV692">
            <v>2008.5049999999999</v>
          </cell>
          <cell r="CW692">
            <v>1856.758</v>
          </cell>
          <cell r="CX692">
            <v>9869.6989999999987</v>
          </cell>
          <cell r="CY692">
            <v>21.800999999999998</v>
          </cell>
          <cell r="CZ692">
            <v>21355.093000000001</v>
          </cell>
          <cell r="DA692">
            <v>146.73400000000001</v>
          </cell>
          <cell r="DB692">
            <v>2203.3449999999998</v>
          </cell>
          <cell r="DC692">
            <v>393.37699999999995</v>
          </cell>
          <cell r="DD692">
            <v>531.96599999999989</v>
          </cell>
          <cell r="DE692">
            <v>6027.3539999999994</v>
          </cell>
          <cell r="DF692">
            <v>11163.531000000001</v>
          </cell>
          <cell r="DG692">
            <v>13393.26</v>
          </cell>
          <cell r="DH692">
            <v>652.41499999999996</v>
          </cell>
          <cell r="DI692">
            <v>596.49899999999991</v>
          </cell>
          <cell r="DJ692">
            <v>1783.163</v>
          </cell>
          <cell r="DK692">
            <v>211.07900000000001</v>
          </cell>
          <cell r="DL692">
            <v>1231.1480000000001</v>
          </cell>
          <cell r="DM692">
            <v>20301.41</v>
          </cell>
          <cell r="DN692">
            <v>4424.3779999999997</v>
          </cell>
          <cell r="DO692">
            <v>850.6579999999999</v>
          </cell>
          <cell r="DP692">
            <v>7355.7910000000002</v>
          </cell>
          <cell r="DQ692">
            <v>416.52500000000003</v>
          </cell>
          <cell r="DR692">
            <v>33437.728000000003</v>
          </cell>
          <cell r="DS692">
            <v>379.06599999999997</v>
          </cell>
          <cell r="DT692">
            <v>18251.600999999999</v>
          </cell>
          <cell r="DU692">
            <v>1116.75</v>
          </cell>
          <cell r="DV692">
            <v>1609.2449999999999</v>
          </cell>
          <cell r="DW692">
            <v>40</v>
          </cell>
          <cell r="DX692">
            <v>247.64</v>
          </cell>
          <cell r="DY692">
            <v>47.72</v>
          </cell>
          <cell r="DZ692">
            <v>83.6</v>
          </cell>
          <cell r="EA692">
            <v>382.87</v>
          </cell>
          <cell r="EB692">
            <v>1241</v>
          </cell>
          <cell r="EC692">
            <v>56.4</v>
          </cell>
          <cell r="ED692">
            <v>19.1856455825938</v>
          </cell>
          <cell r="EE692" t="str">
            <v>closed</v>
          </cell>
          <cell r="EF692">
            <v>135.5</v>
          </cell>
          <cell r="EG692">
            <v>84.58</v>
          </cell>
          <cell r="EH692">
            <v>25.734000000000002</v>
          </cell>
          <cell r="EI692">
            <v>283.02999999999997</v>
          </cell>
          <cell r="EJ692">
            <v>905</v>
          </cell>
        </row>
        <row r="693">
          <cell r="B693" t="str">
            <v>-</v>
          </cell>
          <cell r="C693" t="str">
            <v>-</v>
          </cell>
          <cell r="D693" t="str">
            <v>-</v>
          </cell>
          <cell r="E693" t="str">
            <v>-</v>
          </cell>
          <cell r="F693" t="str">
            <v>-</v>
          </cell>
          <cell r="G693" t="str">
            <v>-</v>
          </cell>
          <cell r="H693" t="str">
            <v>-</v>
          </cell>
          <cell r="I693" t="str">
            <v>-</v>
          </cell>
          <cell r="J693" t="str">
            <v>-</v>
          </cell>
          <cell r="K693" t="str">
            <v>-</v>
          </cell>
          <cell r="L693" t="str">
            <v>-</v>
          </cell>
          <cell r="M693" t="str">
            <v>-</v>
          </cell>
          <cell r="N693" t="str">
            <v>-</v>
          </cell>
          <cell r="O693" t="str">
            <v>-</v>
          </cell>
          <cell r="P693" t="str">
            <v>-</v>
          </cell>
          <cell r="Q693" t="str">
            <v>-</v>
          </cell>
          <cell r="R693" t="str">
            <v>-</v>
          </cell>
          <cell r="S693" t="str">
            <v>-</v>
          </cell>
          <cell r="T693" t="str">
            <v>-</v>
          </cell>
          <cell r="U693" t="str">
            <v>-</v>
          </cell>
          <cell r="V693" t="str">
            <v>-</v>
          </cell>
          <cell r="W693" t="str">
            <v>-</v>
          </cell>
          <cell r="X693" t="str">
            <v>-</v>
          </cell>
          <cell r="Y693" t="str">
            <v>-</v>
          </cell>
          <cell r="Z693" t="str">
            <v>-</v>
          </cell>
          <cell r="AA693" t="str">
            <v>-</v>
          </cell>
          <cell r="AB693" t="str">
            <v>-</v>
          </cell>
          <cell r="AC693" t="str">
            <v>-</v>
          </cell>
          <cell r="AD693" t="str">
            <v>-</v>
          </cell>
          <cell r="AE693" t="str">
            <v>Yes</v>
          </cell>
          <cell r="AF693" t="str">
            <v>-</v>
          </cell>
          <cell r="AW693" t="str">
            <v>-</v>
          </cell>
          <cell r="AX693" t="str">
            <v>-</v>
          </cell>
          <cell r="AY693" t="str">
            <v>-</v>
          </cell>
          <cell r="AZ693" t="str">
            <v>-</v>
          </cell>
          <cell r="BA693" t="str">
            <v>-</v>
          </cell>
          <cell r="BB693" t="str">
            <v>-</v>
          </cell>
          <cell r="BC693" t="str">
            <v>-</v>
          </cell>
          <cell r="BD693" t="str">
            <v>-</v>
          </cell>
          <cell r="BE693" t="str">
            <v>-</v>
          </cell>
          <cell r="BF693" t="str">
            <v>-</v>
          </cell>
          <cell r="BG693" t="str">
            <v>-</v>
          </cell>
          <cell r="BH693" t="str">
            <v>-</v>
          </cell>
          <cell r="BI693" t="str">
            <v>-</v>
          </cell>
          <cell r="BK693" t="str">
            <v>-</v>
          </cell>
          <cell r="BL693" t="str">
            <v>-</v>
          </cell>
          <cell r="BM693" t="str">
            <v>-</v>
          </cell>
          <cell r="BN693" t="str">
            <v>-</v>
          </cell>
          <cell r="BO693" t="str">
            <v>-</v>
          </cell>
          <cell r="BP693" t="str">
            <v>-</v>
          </cell>
          <cell r="BQ693" t="str">
            <v>-</v>
          </cell>
          <cell r="BR693" t="str">
            <v>-</v>
          </cell>
          <cell r="BS693" t="str">
            <v>-</v>
          </cell>
          <cell r="BT693" t="str">
            <v>-</v>
          </cell>
          <cell r="BU693" t="str">
            <v>-</v>
          </cell>
          <cell r="BV693" t="str">
            <v>-</v>
          </cell>
          <cell r="BW693" t="str">
            <v>Yes</v>
          </cell>
          <cell r="BX693" t="str">
            <v>-</v>
          </cell>
          <cell r="BY693" t="str">
            <v>-</v>
          </cell>
          <cell r="BZ693" t="str">
            <v>-</v>
          </cell>
          <cell r="CA693" t="str">
            <v>-</v>
          </cell>
          <cell r="CB693" t="str">
            <v>-</v>
          </cell>
          <cell r="CC693" t="str">
            <v>-</v>
          </cell>
          <cell r="CD693" t="str">
            <v>-</v>
          </cell>
          <cell r="CE693" t="str">
            <v>-</v>
          </cell>
          <cell r="CF693" t="str">
            <v>-</v>
          </cell>
          <cell r="CG693" t="str">
            <v>-</v>
          </cell>
          <cell r="CH693" t="str">
            <v>-</v>
          </cell>
          <cell r="CI693" t="str">
            <v>-</v>
          </cell>
          <cell r="CJ693" t="str">
            <v>-</v>
          </cell>
          <cell r="CK693" t="str">
            <v>-</v>
          </cell>
          <cell r="CL693" t="str">
            <v>-</v>
          </cell>
          <cell r="CM693" t="str">
            <v>-</v>
          </cell>
          <cell r="CN693" t="str">
            <v>-</v>
          </cell>
          <cell r="CO693" t="str">
            <v>-</v>
          </cell>
          <cell r="CP693" t="str">
            <v>-</v>
          </cell>
          <cell r="DW693" t="str">
            <v>-</v>
          </cell>
          <cell r="DY693" t="str">
            <v>-</v>
          </cell>
          <cell r="DZ693" t="str">
            <v>-</v>
          </cell>
          <cell r="EA693" t="str">
            <v>-</v>
          </cell>
          <cell r="EB693" t="str">
            <v>-</v>
          </cell>
          <cell r="EC693" t="str">
            <v>-</v>
          </cell>
          <cell r="ED693" t="str">
            <v>-</v>
          </cell>
          <cell r="EE693" t="str">
            <v>-</v>
          </cell>
          <cell r="EF693" t="str">
            <v>-</v>
          </cell>
          <cell r="EG693" t="str">
            <v>-</v>
          </cell>
          <cell r="EH693" t="str">
            <v>-</v>
          </cell>
          <cell r="EI693" t="str">
            <v>-</v>
          </cell>
          <cell r="EJ693" t="str">
            <v>-</v>
          </cell>
        </row>
        <row r="694">
          <cell r="B694">
            <v>0</v>
          </cell>
          <cell r="C694">
            <v>0</v>
          </cell>
          <cell r="D694">
            <v>0</v>
          </cell>
          <cell r="E694">
            <v>0</v>
          </cell>
          <cell r="F694">
            <v>0</v>
          </cell>
          <cell r="G694">
            <v>0</v>
          </cell>
          <cell r="H694">
            <v>0</v>
          </cell>
          <cell r="I694">
            <v>0</v>
          </cell>
          <cell r="J694">
            <v>0</v>
          </cell>
          <cell r="K694">
            <v>0</v>
          </cell>
          <cell r="L694">
            <v>0</v>
          </cell>
          <cell r="M694">
            <v>0</v>
          </cell>
          <cell r="N694">
            <v>0</v>
          </cell>
          <cell r="O694">
            <v>0</v>
          </cell>
          <cell r="P694">
            <v>0</v>
          </cell>
          <cell r="Q694">
            <v>0</v>
          </cell>
          <cell r="R694">
            <v>0</v>
          </cell>
          <cell r="S694">
            <v>0</v>
          </cell>
          <cell r="T694">
            <v>0</v>
          </cell>
          <cell r="U694">
            <v>0</v>
          </cell>
          <cell r="V694">
            <v>0</v>
          </cell>
          <cell r="W694">
            <v>0</v>
          </cell>
          <cell r="X694">
            <v>0</v>
          </cell>
          <cell r="Y694">
            <v>0</v>
          </cell>
          <cell r="Z694">
            <v>0</v>
          </cell>
          <cell r="AA694">
            <v>0</v>
          </cell>
          <cell r="AB694">
            <v>0</v>
          </cell>
          <cell r="AC694">
            <v>0</v>
          </cell>
          <cell r="AD694">
            <v>0</v>
          </cell>
          <cell r="AE694">
            <v>0</v>
          </cell>
          <cell r="AF694">
            <v>0</v>
          </cell>
          <cell r="AG694">
            <v>0</v>
          </cell>
          <cell r="AH694">
            <v>0</v>
          </cell>
          <cell r="AI694">
            <v>0</v>
          </cell>
          <cell r="AJ694">
            <v>0</v>
          </cell>
          <cell r="AK694">
            <v>0</v>
          </cell>
          <cell r="AL694">
            <v>0</v>
          </cell>
          <cell r="AM694">
            <v>0</v>
          </cell>
          <cell r="AN694">
            <v>0</v>
          </cell>
          <cell r="AO694">
            <v>0</v>
          </cell>
          <cell r="AP694">
            <v>0</v>
          </cell>
          <cell r="AQ694">
            <v>0</v>
          </cell>
          <cell r="AR694">
            <v>0</v>
          </cell>
          <cell r="AS694">
            <v>0</v>
          </cell>
          <cell r="AT694">
            <v>0</v>
          </cell>
          <cell r="AU694">
            <v>0</v>
          </cell>
          <cell r="AV694">
            <v>0</v>
          </cell>
          <cell r="AW694">
            <v>0</v>
          </cell>
          <cell r="AX694">
            <v>0</v>
          </cell>
          <cell r="AY694">
            <v>0</v>
          </cell>
          <cell r="AZ694">
            <v>0</v>
          </cell>
          <cell r="BA694">
            <v>0</v>
          </cell>
          <cell r="BB694">
            <v>0</v>
          </cell>
          <cell r="BC694">
            <v>0</v>
          </cell>
          <cell r="BD694">
            <v>0</v>
          </cell>
          <cell r="BE694">
            <v>0</v>
          </cell>
          <cell r="BF694">
            <v>0</v>
          </cell>
          <cell r="BG694">
            <v>0</v>
          </cell>
          <cell r="BH694">
            <v>0</v>
          </cell>
          <cell r="BI694">
            <v>0</v>
          </cell>
          <cell r="BK694">
            <v>0</v>
          </cell>
          <cell r="BL694">
            <v>0</v>
          </cell>
          <cell r="BM694">
            <v>0</v>
          </cell>
          <cell r="BN694">
            <v>0</v>
          </cell>
          <cell r="BO694">
            <v>0</v>
          </cell>
          <cell r="BP694">
            <v>0</v>
          </cell>
          <cell r="BQ694">
            <v>0</v>
          </cell>
          <cell r="BR694">
            <v>0</v>
          </cell>
          <cell r="BS694">
            <v>0</v>
          </cell>
          <cell r="BT694">
            <v>0</v>
          </cell>
          <cell r="BU694">
            <v>0</v>
          </cell>
          <cell r="BV694">
            <v>0</v>
          </cell>
          <cell r="BW694">
            <v>0</v>
          </cell>
          <cell r="BX694">
            <v>0</v>
          </cell>
          <cell r="BY694">
            <v>0</v>
          </cell>
          <cell r="BZ694">
            <v>0</v>
          </cell>
          <cell r="CA694">
            <v>0</v>
          </cell>
          <cell r="CB694">
            <v>0</v>
          </cell>
          <cell r="CC694">
            <v>0</v>
          </cell>
          <cell r="CD694">
            <v>0</v>
          </cell>
          <cell r="CE694">
            <v>0</v>
          </cell>
          <cell r="CF694">
            <v>0</v>
          </cell>
          <cell r="CG694">
            <v>0</v>
          </cell>
          <cell r="CH694">
            <v>0</v>
          </cell>
          <cell r="CI694">
            <v>0</v>
          </cell>
          <cell r="CJ694">
            <v>0</v>
          </cell>
          <cell r="CK694">
            <v>0</v>
          </cell>
          <cell r="CL694">
            <v>0</v>
          </cell>
          <cell r="CM694">
            <v>0</v>
          </cell>
          <cell r="CN694">
            <v>0</v>
          </cell>
          <cell r="CO694">
            <v>0</v>
          </cell>
          <cell r="CP694">
            <v>0</v>
          </cell>
          <cell r="DW694">
            <v>0</v>
          </cell>
          <cell r="DX694">
            <v>0</v>
          </cell>
          <cell r="DY694">
            <v>0</v>
          </cell>
          <cell r="DZ694">
            <v>0</v>
          </cell>
          <cell r="EA694">
            <v>0</v>
          </cell>
          <cell r="EB694">
            <v>0</v>
          </cell>
          <cell r="EC694">
            <v>0</v>
          </cell>
          <cell r="ED694">
            <v>0</v>
          </cell>
          <cell r="EE694">
            <v>0</v>
          </cell>
          <cell r="EF694">
            <v>0</v>
          </cell>
          <cell r="EG694">
            <v>0</v>
          </cell>
          <cell r="EH694">
            <v>0</v>
          </cell>
          <cell r="EI694">
            <v>0</v>
          </cell>
          <cell r="EJ694">
            <v>0</v>
          </cell>
        </row>
        <row r="695">
          <cell r="B695">
            <v>0</v>
          </cell>
          <cell r="C695">
            <v>0</v>
          </cell>
          <cell r="D695">
            <v>0</v>
          </cell>
          <cell r="E695">
            <v>0</v>
          </cell>
          <cell r="F695">
            <v>0</v>
          </cell>
          <cell r="G695">
            <v>0</v>
          </cell>
          <cell r="H695">
            <v>0</v>
          </cell>
          <cell r="I695">
            <v>0</v>
          </cell>
          <cell r="J695">
            <v>0</v>
          </cell>
          <cell r="K695">
            <v>0</v>
          </cell>
          <cell r="L695">
            <v>0</v>
          </cell>
          <cell r="M695">
            <v>0</v>
          </cell>
          <cell r="N695">
            <v>0</v>
          </cell>
          <cell r="O695">
            <v>0</v>
          </cell>
          <cell r="P695">
            <v>0</v>
          </cell>
          <cell r="Q695">
            <v>0</v>
          </cell>
          <cell r="R695">
            <v>0</v>
          </cell>
          <cell r="S695">
            <v>0</v>
          </cell>
          <cell r="T695">
            <v>0</v>
          </cell>
          <cell r="U695">
            <v>0</v>
          </cell>
          <cell r="V695">
            <v>0</v>
          </cell>
          <cell r="W695">
            <v>0</v>
          </cell>
          <cell r="X695">
            <v>0</v>
          </cell>
          <cell r="Y695">
            <v>0</v>
          </cell>
          <cell r="Z695">
            <v>0</v>
          </cell>
          <cell r="AA695">
            <v>0</v>
          </cell>
          <cell r="AB695">
            <v>0</v>
          </cell>
          <cell r="AC695">
            <v>0</v>
          </cell>
          <cell r="AD695">
            <v>0</v>
          </cell>
          <cell r="AE695">
            <v>0</v>
          </cell>
          <cell r="AF695">
            <v>0</v>
          </cell>
          <cell r="AG695">
            <v>0</v>
          </cell>
          <cell r="AH695">
            <v>0</v>
          </cell>
          <cell r="AI695">
            <v>0</v>
          </cell>
          <cell r="AJ695">
            <v>0</v>
          </cell>
          <cell r="AK695">
            <v>0</v>
          </cell>
          <cell r="AL695">
            <v>0</v>
          </cell>
          <cell r="AM695">
            <v>0</v>
          </cell>
          <cell r="AN695">
            <v>0</v>
          </cell>
          <cell r="AO695">
            <v>0</v>
          </cell>
          <cell r="AP695">
            <v>0</v>
          </cell>
          <cell r="AQ695">
            <v>0</v>
          </cell>
          <cell r="AR695">
            <v>0</v>
          </cell>
          <cell r="AS695">
            <v>0</v>
          </cell>
          <cell r="AT695">
            <v>0</v>
          </cell>
          <cell r="AU695">
            <v>0</v>
          </cell>
          <cell r="AV695">
            <v>0</v>
          </cell>
          <cell r="AW695">
            <v>0</v>
          </cell>
          <cell r="AX695">
            <v>0</v>
          </cell>
          <cell r="AY695">
            <v>0</v>
          </cell>
          <cell r="AZ695">
            <v>0</v>
          </cell>
          <cell r="BA695">
            <v>0</v>
          </cell>
          <cell r="BB695">
            <v>0</v>
          </cell>
          <cell r="BC695">
            <v>0</v>
          </cell>
          <cell r="BD695">
            <v>0</v>
          </cell>
          <cell r="BE695">
            <v>0</v>
          </cell>
          <cell r="BF695">
            <v>0</v>
          </cell>
          <cell r="BG695">
            <v>0</v>
          </cell>
          <cell r="BH695">
            <v>0</v>
          </cell>
          <cell r="BI695">
            <v>0</v>
          </cell>
          <cell r="BK695">
            <v>0</v>
          </cell>
          <cell r="BL695">
            <v>0</v>
          </cell>
          <cell r="BM695">
            <v>0</v>
          </cell>
          <cell r="BN695">
            <v>0</v>
          </cell>
          <cell r="BO695">
            <v>0</v>
          </cell>
          <cell r="BP695">
            <v>0</v>
          </cell>
          <cell r="BQ695">
            <v>0</v>
          </cell>
          <cell r="BR695">
            <v>0</v>
          </cell>
          <cell r="BS695">
            <v>0</v>
          </cell>
          <cell r="BT695">
            <v>0</v>
          </cell>
          <cell r="BU695">
            <v>0</v>
          </cell>
          <cell r="BV695">
            <v>0</v>
          </cell>
          <cell r="BW695">
            <v>0</v>
          </cell>
          <cell r="BX695">
            <v>0</v>
          </cell>
          <cell r="BY695">
            <v>0</v>
          </cell>
          <cell r="BZ695">
            <v>0</v>
          </cell>
          <cell r="CA695">
            <v>0</v>
          </cell>
          <cell r="CB695">
            <v>0</v>
          </cell>
          <cell r="CC695">
            <v>0</v>
          </cell>
          <cell r="CD695">
            <v>0</v>
          </cell>
          <cell r="CE695">
            <v>0</v>
          </cell>
          <cell r="CF695">
            <v>0</v>
          </cell>
          <cell r="CG695">
            <v>0</v>
          </cell>
          <cell r="CH695">
            <v>0</v>
          </cell>
          <cell r="CI695">
            <v>0</v>
          </cell>
          <cell r="CJ695">
            <v>0</v>
          </cell>
          <cell r="CK695">
            <v>0</v>
          </cell>
          <cell r="CL695">
            <v>0</v>
          </cell>
          <cell r="CM695">
            <v>0</v>
          </cell>
          <cell r="CN695">
            <v>0</v>
          </cell>
          <cell r="CO695">
            <v>0</v>
          </cell>
          <cell r="CP695">
            <v>0</v>
          </cell>
          <cell r="DW695">
            <v>0</v>
          </cell>
          <cell r="DX695">
            <v>0</v>
          </cell>
          <cell r="DY695">
            <v>0</v>
          </cell>
          <cell r="DZ695">
            <v>0</v>
          </cell>
          <cell r="EA695">
            <v>0</v>
          </cell>
          <cell r="EB695">
            <v>0</v>
          </cell>
          <cell r="EC695">
            <v>0</v>
          </cell>
          <cell r="ED695">
            <v>0</v>
          </cell>
          <cell r="EE695">
            <v>0</v>
          </cell>
          <cell r="EF695">
            <v>0</v>
          </cell>
          <cell r="EG695">
            <v>0</v>
          </cell>
          <cell r="EH695">
            <v>0</v>
          </cell>
          <cell r="EI695">
            <v>0</v>
          </cell>
          <cell r="EJ695">
            <v>0</v>
          </cell>
        </row>
        <row r="696">
          <cell r="B696">
            <v>0</v>
          </cell>
          <cell r="C696">
            <v>0</v>
          </cell>
          <cell r="D696">
            <v>0</v>
          </cell>
          <cell r="E696">
            <v>0</v>
          </cell>
          <cell r="F696">
            <v>0</v>
          </cell>
          <cell r="G696">
            <v>0</v>
          </cell>
          <cell r="H696">
            <v>0</v>
          </cell>
          <cell r="I696">
            <v>0</v>
          </cell>
          <cell r="J696">
            <v>0</v>
          </cell>
          <cell r="K696">
            <v>0</v>
          </cell>
          <cell r="L696">
            <v>0</v>
          </cell>
          <cell r="M696">
            <v>0</v>
          </cell>
          <cell r="N696">
            <v>0</v>
          </cell>
          <cell r="O696">
            <v>0</v>
          </cell>
          <cell r="P696">
            <v>0</v>
          </cell>
          <cell r="Q696">
            <v>0</v>
          </cell>
          <cell r="R696">
            <v>0</v>
          </cell>
          <cell r="S696">
            <v>0</v>
          </cell>
          <cell r="T696">
            <v>0</v>
          </cell>
          <cell r="U696">
            <v>0</v>
          </cell>
          <cell r="V696">
            <v>0</v>
          </cell>
          <cell r="W696">
            <v>0</v>
          </cell>
          <cell r="X696">
            <v>0</v>
          </cell>
          <cell r="Y696">
            <v>0</v>
          </cell>
          <cell r="Z696">
            <v>0</v>
          </cell>
          <cell r="AA696">
            <v>0</v>
          </cell>
          <cell r="AB696">
            <v>0</v>
          </cell>
          <cell r="AC696">
            <v>0</v>
          </cell>
          <cell r="AD696">
            <v>0</v>
          </cell>
          <cell r="AE696">
            <v>0</v>
          </cell>
          <cell r="AF696">
            <v>0</v>
          </cell>
          <cell r="AG696">
            <v>0</v>
          </cell>
          <cell r="AH696">
            <v>0</v>
          </cell>
          <cell r="AI696">
            <v>0</v>
          </cell>
          <cell r="AJ696">
            <v>0</v>
          </cell>
          <cell r="AK696">
            <v>0</v>
          </cell>
          <cell r="AL696">
            <v>0</v>
          </cell>
          <cell r="AM696">
            <v>0</v>
          </cell>
          <cell r="AN696">
            <v>0</v>
          </cell>
          <cell r="AO696">
            <v>0</v>
          </cell>
          <cell r="AP696">
            <v>0</v>
          </cell>
          <cell r="AQ696">
            <v>0</v>
          </cell>
          <cell r="AR696">
            <v>0</v>
          </cell>
          <cell r="AS696">
            <v>0</v>
          </cell>
          <cell r="AT696">
            <v>0</v>
          </cell>
          <cell r="AU696">
            <v>0</v>
          </cell>
          <cell r="AV696">
            <v>0</v>
          </cell>
          <cell r="AW696">
            <v>0</v>
          </cell>
          <cell r="AX696">
            <v>0</v>
          </cell>
          <cell r="AY696">
            <v>0</v>
          </cell>
          <cell r="AZ696">
            <v>0</v>
          </cell>
          <cell r="BA696">
            <v>0</v>
          </cell>
          <cell r="BB696">
            <v>0</v>
          </cell>
          <cell r="BC696">
            <v>0</v>
          </cell>
          <cell r="BD696">
            <v>0</v>
          </cell>
          <cell r="BE696">
            <v>0</v>
          </cell>
          <cell r="BF696">
            <v>0</v>
          </cell>
          <cell r="BG696">
            <v>0</v>
          </cell>
          <cell r="BH696">
            <v>0</v>
          </cell>
          <cell r="BI696">
            <v>0</v>
          </cell>
          <cell r="BK696">
            <v>0</v>
          </cell>
          <cell r="BL696">
            <v>0</v>
          </cell>
          <cell r="BM696">
            <v>0</v>
          </cell>
          <cell r="BN696">
            <v>0</v>
          </cell>
          <cell r="BO696">
            <v>0</v>
          </cell>
          <cell r="BP696">
            <v>0</v>
          </cell>
          <cell r="BQ696">
            <v>0</v>
          </cell>
          <cell r="BR696">
            <v>0</v>
          </cell>
          <cell r="BS696">
            <v>0</v>
          </cell>
          <cell r="BT696">
            <v>0</v>
          </cell>
          <cell r="BU696">
            <v>0</v>
          </cell>
          <cell r="BV696">
            <v>0</v>
          </cell>
          <cell r="BW696">
            <v>0</v>
          </cell>
          <cell r="BX696">
            <v>0</v>
          </cell>
          <cell r="BY696">
            <v>0</v>
          </cell>
          <cell r="BZ696">
            <v>0</v>
          </cell>
          <cell r="CA696">
            <v>0</v>
          </cell>
          <cell r="CB696">
            <v>0</v>
          </cell>
          <cell r="CC696">
            <v>0</v>
          </cell>
          <cell r="CD696">
            <v>0</v>
          </cell>
          <cell r="CE696">
            <v>0</v>
          </cell>
          <cell r="CF696">
            <v>0</v>
          </cell>
          <cell r="CG696">
            <v>0</v>
          </cell>
          <cell r="CH696">
            <v>0</v>
          </cell>
          <cell r="CI696">
            <v>0</v>
          </cell>
          <cell r="CJ696">
            <v>0</v>
          </cell>
          <cell r="CK696">
            <v>0</v>
          </cell>
          <cell r="CL696">
            <v>0</v>
          </cell>
          <cell r="CM696">
            <v>0</v>
          </cell>
          <cell r="CN696">
            <v>0</v>
          </cell>
          <cell r="CO696">
            <v>0</v>
          </cell>
          <cell r="CP696">
            <v>0</v>
          </cell>
          <cell r="DW696">
            <v>0</v>
          </cell>
          <cell r="DX696">
            <v>0</v>
          </cell>
          <cell r="DY696">
            <v>0</v>
          </cell>
          <cell r="DZ696">
            <v>0</v>
          </cell>
          <cell r="EA696">
            <v>0</v>
          </cell>
          <cell r="EB696">
            <v>0</v>
          </cell>
          <cell r="EC696">
            <v>0</v>
          </cell>
          <cell r="ED696">
            <v>0</v>
          </cell>
          <cell r="EE696">
            <v>0</v>
          </cell>
          <cell r="EF696">
            <v>0</v>
          </cell>
          <cell r="EG696">
            <v>0</v>
          </cell>
          <cell r="EH696">
            <v>0</v>
          </cell>
          <cell r="EI696">
            <v>0</v>
          </cell>
          <cell r="EJ696">
            <v>0</v>
          </cell>
        </row>
        <row r="697">
          <cell r="B697">
            <v>0</v>
          </cell>
          <cell r="C697">
            <v>0</v>
          </cell>
          <cell r="D697">
            <v>0</v>
          </cell>
          <cell r="E697">
            <v>0</v>
          </cell>
          <cell r="F697">
            <v>0</v>
          </cell>
          <cell r="G697">
            <v>0</v>
          </cell>
          <cell r="H697">
            <v>0</v>
          </cell>
          <cell r="I697">
            <v>0</v>
          </cell>
          <cell r="J697">
            <v>0</v>
          </cell>
          <cell r="K697">
            <v>0</v>
          </cell>
          <cell r="L697">
            <v>0</v>
          </cell>
          <cell r="M697">
            <v>0</v>
          </cell>
          <cell r="N697">
            <v>0</v>
          </cell>
          <cell r="O697">
            <v>0</v>
          </cell>
          <cell r="P697">
            <v>0</v>
          </cell>
          <cell r="Q697">
            <v>0</v>
          </cell>
          <cell r="R697">
            <v>0</v>
          </cell>
          <cell r="S697">
            <v>0</v>
          </cell>
          <cell r="T697">
            <v>0</v>
          </cell>
          <cell r="U697">
            <v>0</v>
          </cell>
          <cell r="V697">
            <v>0</v>
          </cell>
          <cell r="W697">
            <v>0</v>
          </cell>
          <cell r="X697">
            <v>0</v>
          </cell>
          <cell r="Y697">
            <v>0</v>
          </cell>
          <cell r="Z697">
            <v>0</v>
          </cell>
          <cell r="AA697">
            <v>0</v>
          </cell>
          <cell r="AB697">
            <v>0</v>
          </cell>
          <cell r="AC697">
            <v>0</v>
          </cell>
          <cell r="AD697">
            <v>0</v>
          </cell>
          <cell r="AE697">
            <v>0</v>
          </cell>
          <cell r="AF697">
            <v>0</v>
          </cell>
          <cell r="AG697">
            <v>0</v>
          </cell>
          <cell r="AH697">
            <v>0</v>
          </cell>
          <cell r="AI697">
            <v>0</v>
          </cell>
          <cell r="AJ697">
            <v>0</v>
          </cell>
          <cell r="AK697">
            <v>0</v>
          </cell>
          <cell r="AL697">
            <v>0</v>
          </cell>
          <cell r="AM697">
            <v>0</v>
          </cell>
          <cell r="AN697">
            <v>0</v>
          </cell>
          <cell r="AO697">
            <v>0</v>
          </cell>
          <cell r="AP697">
            <v>0</v>
          </cell>
          <cell r="AQ697">
            <v>0</v>
          </cell>
          <cell r="AR697">
            <v>0</v>
          </cell>
          <cell r="AS697">
            <v>0</v>
          </cell>
          <cell r="AT697">
            <v>0</v>
          </cell>
          <cell r="AU697">
            <v>0</v>
          </cell>
          <cell r="AV697">
            <v>0</v>
          </cell>
          <cell r="AW697">
            <v>0</v>
          </cell>
          <cell r="AX697">
            <v>0</v>
          </cell>
          <cell r="AY697">
            <v>0</v>
          </cell>
          <cell r="AZ697">
            <v>0</v>
          </cell>
          <cell r="BA697">
            <v>0</v>
          </cell>
          <cell r="BB697">
            <v>0</v>
          </cell>
          <cell r="BC697">
            <v>0</v>
          </cell>
          <cell r="BD697">
            <v>0</v>
          </cell>
          <cell r="BE697">
            <v>0</v>
          </cell>
          <cell r="BF697">
            <v>0</v>
          </cell>
          <cell r="BG697">
            <v>0</v>
          </cell>
          <cell r="BH697">
            <v>0</v>
          </cell>
          <cell r="BI697">
            <v>0</v>
          </cell>
          <cell r="BK697">
            <v>0</v>
          </cell>
          <cell r="BL697">
            <v>0</v>
          </cell>
          <cell r="BM697">
            <v>0</v>
          </cell>
          <cell r="BN697">
            <v>0</v>
          </cell>
          <cell r="BO697">
            <v>0</v>
          </cell>
          <cell r="BP697">
            <v>0</v>
          </cell>
          <cell r="BQ697">
            <v>0</v>
          </cell>
          <cell r="BR697">
            <v>0</v>
          </cell>
          <cell r="BS697">
            <v>0</v>
          </cell>
          <cell r="BT697">
            <v>0</v>
          </cell>
          <cell r="BU697">
            <v>0</v>
          </cell>
          <cell r="BV697">
            <v>0</v>
          </cell>
          <cell r="BW697">
            <v>0</v>
          </cell>
          <cell r="BX697">
            <v>0</v>
          </cell>
          <cell r="BY697">
            <v>0</v>
          </cell>
          <cell r="BZ697">
            <v>0</v>
          </cell>
          <cell r="CA697">
            <v>0</v>
          </cell>
          <cell r="CB697">
            <v>0</v>
          </cell>
          <cell r="CC697">
            <v>0</v>
          </cell>
          <cell r="CD697">
            <v>0</v>
          </cell>
          <cell r="CE697">
            <v>0</v>
          </cell>
          <cell r="CF697">
            <v>0</v>
          </cell>
          <cell r="CG697">
            <v>0</v>
          </cell>
          <cell r="CH697">
            <v>0</v>
          </cell>
          <cell r="CI697">
            <v>0</v>
          </cell>
          <cell r="CJ697">
            <v>0</v>
          </cell>
          <cell r="CK697">
            <v>0</v>
          </cell>
          <cell r="CL697">
            <v>0</v>
          </cell>
          <cell r="CM697">
            <v>0</v>
          </cell>
          <cell r="CN697">
            <v>0</v>
          </cell>
          <cell r="CO697">
            <v>0</v>
          </cell>
          <cell r="CP697">
            <v>0</v>
          </cell>
          <cell r="DW697">
            <v>0</v>
          </cell>
          <cell r="DX697">
            <v>0</v>
          </cell>
          <cell r="DY697">
            <v>0</v>
          </cell>
          <cell r="DZ697">
            <v>0</v>
          </cell>
          <cell r="EA697">
            <v>0</v>
          </cell>
          <cell r="EB697">
            <v>0</v>
          </cell>
          <cell r="EC697">
            <v>0</v>
          </cell>
          <cell r="ED697">
            <v>0</v>
          </cell>
          <cell r="EE697">
            <v>0</v>
          </cell>
          <cell r="EF697">
            <v>0</v>
          </cell>
          <cell r="EG697">
            <v>0</v>
          </cell>
          <cell r="EH697">
            <v>0</v>
          </cell>
          <cell r="EI697">
            <v>0</v>
          </cell>
          <cell r="EJ697">
            <v>0</v>
          </cell>
        </row>
        <row r="698">
          <cell r="B698">
            <v>0</v>
          </cell>
          <cell r="C698">
            <v>1.242</v>
          </cell>
          <cell r="D698">
            <v>0</v>
          </cell>
          <cell r="E698">
            <v>0</v>
          </cell>
          <cell r="F698">
            <v>0</v>
          </cell>
          <cell r="G698">
            <v>0</v>
          </cell>
          <cell r="H698">
            <v>0</v>
          </cell>
          <cell r="I698">
            <v>0</v>
          </cell>
          <cell r="J698">
            <v>0</v>
          </cell>
          <cell r="K698">
            <v>0</v>
          </cell>
          <cell r="L698">
            <v>0</v>
          </cell>
          <cell r="M698">
            <v>0</v>
          </cell>
          <cell r="N698">
            <v>0</v>
          </cell>
          <cell r="O698">
            <v>0</v>
          </cell>
          <cell r="P698">
            <v>0</v>
          </cell>
          <cell r="Q698">
            <v>0</v>
          </cell>
          <cell r="R698">
            <v>0</v>
          </cell>
          <cell r="S698">
            <v>0</v>
          </cell>
          <cell r="T698">
            <v>0</v>
          </cell>
          <cell r="U698">
            <v>0</v>
          </cell>
          <cell r="V698">
            <v>0</v>
          </cell>
          <cell r="W698">
            <v>0</v>
          </cell>
          <cell r="X698">
            <v>0</v>
          </cell>
          <cell r="Y698">
            <v>0</v>
          </cell>
          <cell r="Z698">
            <v>0</v>
          </cell>
          <cell r="AA698">
            <v>0</v>
          </cell>
          <cell r="AB698">
            <v>0</v>
          </cell>
          <cell r="AC698">
            <v>0</v>
          </cell>
          <cell r="AD698">
            <v>0</v>
          </cell>
          <cell r="AE698">
            <v>0</v>
          </cell>
          <cell r="AF698">
            <v>0</v>
          </cell>
          <cell r="AG698">
            <v>0</v>
          </cell>
          <cell r="AH698">
            <v>0</v>
          </cell>
          <cell r="AI698">
            <v>0</v>
          </cell>
          <cell r="AJ698">
            <v>0</v>
          </cell>
          <cell r="AK698">
            <v>0</v>
          </cell>
          <cell r="AL698">
            <v>0</v>
          </cell>
          <cell r="AM698">
            <v>0</v>
          </cell>
          <cell r="AN698">
            <v>0</v>
          </cell>
          <cell r="AO698">
            <v>0</v>
          </cell>
          <cell r="AP698">
            <v>0</v>
          </cell>
          <cell r="AQ698">
            <v>0</v>
          </cell>
          <cell r="AR698">
            <v>0</v>
          </cell>
          <cell r="AS698">
            <v>0</v>
          </cell>
          <cell r="AT698">
            <v>0</v>
          </cell>
          <cell r="AU698">
            <v>0</v>
          </cell>
          <cell r="AV698">
            <v>0</v>
          </cell>
          <cell r="AW698">
            <v>0</v>
          </cell>
          <cell r="AX698">
            <v>0</v>
          </cell>
          <cell r="AY698">
            <v>0</v>
          </cell>
          <cell r="AZ698">
            <v>0</v>
          </cell>
          <cell r="BA698">
            <v>0</v>
          </cell>
          <cell r="BB698">
            <v>0</v>
          </cell>
          <cell r="BC698">
            <v>0</v>
          </cell>
          <cell r="BD698">
            <v>0</v>
          </cell>
          <cell r="BE698">
            <v>0</v>
          </cell>
          <cell r="BF698">
            <v>0</v>
          </cell>
          <cell r="BG698">
            <v>0</v>
          </cell>
          <cell r="BH698">
            <v>0</v>
          </cell>
          <cell r="BI698">
            <v>0</v>
          </cell>
          <cell r="BK698">
            <v>0</v>
          </cell>
          <cell r="BL698">
            <v>0</v>
          </cell>
          <cell r="BM698">
            <v>0</v>
          </cell>
          <cell r="BN698">
            <v>0</v>
          </cell>
          <cell r="BO698">
            <v>0</v>
          </cell>
          <cell r="BP698">
            <v>0</v>
          </cell>
          <cell r="BQ698">
            <v>0</v>
          </cell>
          <cell r="BR698">
            <v>0</v>
          </cell>
          <cell r="BS698">
            <v>0</v>
          </cell>
          <cell r="BT698">
            <v>0</v>
          </cell>
          <cell r="BU698">
            <v>0</v>
          </cell>
          <cell r="BV698">
            <v>0</v>
          </cell>
          <cell r="BW698">
            <v>0</v>
          </cell>
          <cell r="BX698">
            <v>0</v>
          </cell>
          <cell r="BY698">
            <v>0</v>
          </cell>
          <cell r="BZ698">
            <v>0</v>
          </cell>
          <cell r="CA698">
            <v>0</v>
          </cell>
          <cell r="CB698">
            <v>0</v>
          </cell>
          <cell r="CC698">
            <v>0</v>
          </cell>
          <cell r="CD698">
            <v>0</v>
          </cell>
          <cell r="CE698">
            <v>0</v>
          </cell>
          <cell r="CF698">
            <v>0</v>
          </cell>
          <cell r="CG698">
            <v>0</v>
          </cell>
          <cell r="CH698">
            <v>0</v>
          </cell>
          <cell r="CI698">
            <v>0</v>
          </cell>
          <cell r="CJ698">
            <v>0</v>
          </cell>
          <cell r="CK698">
            <v>0</v>
          </cell>
          <cell r="CL698">
            <v>0</v>
          </cell>
          <cell r="CM698">
            <v>0</v>
          </cell>
          <cell r="CN698">
            <v>0</v>
          </cell>
          <cell r="CO698">
            <v>0</v>
          </cell>
          <cell r="CP698">
            <v>0</v>
          </cell>
          <cell r="DW698">
            <v>0</v>
          </cell>
          <cell r="DX698">
            <v>0</v>
          </cell>
          <cell r="DY698">
            <v>0</v>
          </cell>
          <cell r="DZ698">
            <v>0</v>
          </cell>
          <cell r="EA698">
            <v>0</v>
          </cell>
          <cell r="EB698">
            <v>0</v>
          </cell>
          <cell r="EC698">
            <v>0</v>
          </cell>
          <cell r="ED698">
            <v>0</v>
          </cell>
          <cell r="EE698">
            <v>0</v>
          </cell>
          <cell r="EF698">
            <v>0</v>
          </cell>
          <cell r="EG698">
            <v>0</v>
          </cell>
          <cell r="EH698">
            <v>0</v>
          </cell>
          <cell r="EI698">
            <v>0</v>
          </cell>
          <cell r="EJ698">
            <v>0</v>
          </cell>
        </row>
        <row r="699">
          <cell r="B699">
            <v>0</v>
          </cell>
          <cell r="C699">
            <v>1.242</v>
          </cell>
          <cell r="D699">
            <v>0</v>
          </cell>
          <cell r="E699">
            <v>0</v>
          </cell>
          <cell r="F699">
            <v>0</v>
          </cell>
          <cell r="G699">
            <v>0</v>
          </cell>
          <cell r="H699">
            <v>0</v>
          </cell>
          <cell r="I699">
            <v>0</v>
          </cell>
          <cell r="J699">
            <v>0</v>
          </cell>
          <cell r="K699">
            <v>0</v>
          </cell>
          <cell r="L699">
            <v>0</v>
          </cell>
          <cell r="M699">
            <v>0</v>
          </cell>
          <cell r="N699">
            <v>0</v>
          </cell>
          <cell r="O699">
            <v>0</v>
          </cell>
          <cell r="P699">
            <v>0</v>
          </cell>
          <cell r="Q699">
            <v>0</v>
          </cell>
          <cell r="R699">
            <v>0</v>
          </cell>
          <cell r="S699">
            <v>0</v>
          </cell>
          <cell r="T699">
            <v>0</v>
          </cell>
          <cell r="U699">
            <v>0</v>
          </cell>
          <cell r="V699">
            <v>0</v>
          </cell>
          <cell r="W699">
            <v>0</v>
          </cell>
          <cell r="X699">
            <v>0</v>
          </cell>
          <cell r="Y699">
            <v>0</v>
          </cell>
          <cell r="Z699">
            <v>0</v>
          </cell>
          <cell r="AA699">
            <v>0</v>
          </cell>
          <cell r="AB699">
            <v>0</v>
          </cell>
          <cell r="AC699">
            <v>0</v>
          </cell>
          <cell r="AD699">
            <v>0</v>
          </cell>
          <cell r="AE699">
            <v>0</v>
          </cell>
          <cell r="AF699">
            <v>0</v>
          </cell>
          <cell r="AG699">
            <v>0</v>
          </cell>
          <cell r="AH699">
            <v>0</v>
          </cell>
          <cell r="AI699">
            <v>0</v>
          </cell>
          <cell r="AJ699">
            <v>0</v>
          </cell>
          <cell r="AK699">
            <v>0</v>
          </cell>
          <cell r="AL699">
            <v>0</v>
          </cell>
          <cell r="AM699">
            <v>0</v>
          </cell>
          <cell r="AN699">
            <v>0</v>
          </cell>
          <cell r="AO699">
            <v>0</v>
          </cell>
          <cell r="AP699">
            <v>0</v>
          </cell>
          <cell r="AQ699">
            <v>0</v>
          </cell>
          <cell r="AR699">
            <v>0</v>
          </cell>
          <cell r="AS699">
            <v>0</v>
          </cell>
          <cell r="AT699">
            <v>0</v>
          </cell>
          <cell r="AU699">
            <v>0</v>
          </cell>
          <cell r="AV699">
            <v>0</v>
          </cell>
          <cell r="AW699">
            <v>0</v>
          </cell>
          <cell r="AX699">
            <v>0</v>
          </cell>
          <cell r="AY699">
            <v>0</v>
          </cell>
          <cell r="AZ699">
            <v>0</v>
          </cell>
          <cell r="BA699">
            <v>0</v>
          </cell>
          <cell r="BB699">
            <v>0</v>
          </cell>
          <cell r="BC699">
            <v>0</v>
          </cell>
          <cell r="BD699">
            <v>0</v>
          </cell>
          <cell r="BE699">
            <v>0</v>
          </cell>
          <cell r="BF699">
            <v>0</v>
          </cell>
          <cell r="BG699">
            <v>0</v>
          </cell>
          <cell r="BH699">
            <v>0</v>
          </cell>
          <cell r="BI699">
            <v>0</v>
          </cell>
          <cell r="BK699">
            <v>0</v>
          </cell>
          <cell r="BL699">
            <v>0</v>
          </cell>
          <cell r="BM699">
            <v>0</v>
          </cell>
          <cell r="BN699">
            <v>0</v>
          </cell>
          <cell r="BO699">
            <v>0</v>
          </cell>
          <cell r="BP699">
            <v>0</v>
          </cell>
          <cell r="BQ699">
            <v>0</v>
          </cell>
          <cell r="BR699">
            <v>0</v>
          </cell>
          <cell r="BS699">
            <v>0</v>
          </cell>
          <cell r="BT699">
            <v>0</v>
          </cell>
          <cell r="BU699">
            <v>0</v>
          </cell>
          <cell r="BV699">
            <v>0</v>
          </cell>
          <cell r="BW699">
            <v>0</v>
          </cell>
          <cell r="BX699">
            <v>0</v>
          </cell>
          <cell r="BY699">
            <v>0</v>
          </cell>
          <cell r="BZ699">
            <v>0</v>
          </cell>
          <cell r="CA699">
            <v>0</v>
          </cell>
          <cell r="CB699">
            <v>0</v>
          </cell>
          <cell r="CC699">
            <v>0</v>
          </cell>
          <cell r="CD699">
            <v>0</v>
          </cell>
          <cell r="CE699">
            <v>0</v>
          </cell>
          <cell r="CF699">
            <v>0</v>
          </cell>
          <cell r="CG699">
            <v>0</v>
          </cell>
          <cell r="CH699">
            <v>0</v>
          </cell>
          <cell r="CI699">
            <v>0</v>
          </cell>
          <cell r="CJ699">
            <v>0</v>
          </cell>
          <cell r="CK699">
            <v>0</v>
          </cell>
          <cell r="CL699">
            <v>0</v>
          </cell>
          <cell r="CM699">
            <v>0</v>
          </cell>
          <cell r="CN699">
            <v>0</v>
          </cell>
          <cell r="CO699">
            <v>0</v>
          </cell>
          <cell r="CP699">
            <v>0</v>
          </cell>
          <cell r="DW699">
            <v>0</v>
          </cell>
          <cell r="DX699">
            <v>0</v>
          </cell>
          <cell r="DY699">
            <v>0</v>
          </cell>
          <cell r="DZ699">
            <v>0</v>
          </cell>
          <cell r="EA699">
            <v>0</v>
          </cell>
          <cell r="EB699">
            <v>0</v>
          </cell>
          <cell r="EC699">
            <v>0</v>
          </cell>
          <cell r="ED699">
            <v>0</v>
          </cell>
          <cell r="EE699">
            <v>0</v>
          </cell>
          <cell r="EF699">
            <v>0</v>
          </cell>
          <cell r="EG699">
            <v>0</v>
          </cell>
          <cell r="EH699">
            <v>0</v>
          </cell>
          <cell r="EI699">
            <v>0</v>
          </cell>
          <cell r="EJ699">
            <v>0</v>
          </cell>
        </row>
        <row r="700">
          <cell r="B700">
            <v>0</v>
          </cell>
          <cell r="C700">
            <v>9.7710000000000008</v>
          </cell>
          <cell r="D700">
            <v>0</v>
          </cell>
          <cell r="E700">
            <v>0</v>
          </cell>
          <cell r="F700">
            <v>0</v>
          </cell>
          <cell r="G700">
            <v>0</v>
          </cell>
          <cell r="H700">
            <v>0</v>
          </cell>
          <cell r="I700">
            <v>0</v>
          </cell>
          <cell r="J700">
            <v>0</v>
          </cell>
          <cell r="K700">
            <v>0</v>
          </cell>
          <cell r="L700">
            <v>0</v>
          </cell>
          <cell r="M700">
            <v>0</v>
          </cell>
          <cell r="N700">
            <v>0</v>
          </cell>
          <cell r="O700">
            <v>0</v>
          </cell>
          <cell r="P700">
            <v>0</v>
          </cell>
          <cell r="Q700">
            <v>0</v>
          </cell>
          <cell r="R700">
            <v>0</v>
          </cell>
          <cell r="S700">
            <v>0</v>
          </cell>
          <cell r="T700">
            <v>0</v>
          </cell>
          <cell r="U700">
            <v>0</v>
          </cell>
          <cell r="V700">
            <v>0</v>
          </cell>
          <cell r="W700">
            <v>0</v>
          </cell>
          <cell r="X700">
            <v>0</v>
          </cell>
          <cell r="Y700">
            <v>0</v>
          </cell>
          <cell r="Z700">
            <v>0</v>
          </cell>
          <cell r="AA700">
            <v>0</v>
          </cell>
          <cell r="AB700">
            <v>0</v>
          </cell>
          <cell r="AC700">
            <v>0</v>
          </cell>
          <cell r="AD700">
            <v>0</v>
          </cell>
          <cell r="AE700">
            <v>0</v>
          </cell>
          <cell r="AF700">
            <v>0</v>
          </cell>
          <cell r="AG700">
            <v>0</v>
          </cell>
          <cell r="AH700">
            <v>0</v>
          </cell>
          <cell r="AI700">
            <v>0</v>
          </cell>
          <cell r="AJ700">
            <v>0</v>
          </cell>
          <cell r="AK700">
            <v>0</v>
          </cell>
          <cell r="AL700">
            <v>0</v>
          </cell>
          <cell r="AM700">
            <v>0</v>
          </cell>
          <cell r="AN700">
            <v>0</v>
          </cell>
          <cell r="AO700">
            <v>0</v>
          </cell>
          <cell r="AP700">
            <v>0</v>
          </cell>
          <cell r="AQ700">
            <v>0</v>
          </cell>
          <cell r="AR700">
            <v>0</v>
          </cell>
          <cell r="AS700">
            <v>0</v>
          </cell>
          <cell r="AT700">
            <v>0</v>
          </cell>
          <cell r="AU700">
            <v>0</v>
          </cell>
          <cell r="AV700">
            <v>0</v>
          </cell>
          <cell r="AW700">
            <v>0</v>
          </cell>
          <cell r="AX700">
            <v>0</v>
          </cell>
          <cell r="AY700">
            <v>0</v>
          </cell>
          <cell r="AZ700">
            <v>0</v>
          </cell>
          <cell r="BA700">
            <v>0</v>
          </cell>
          <cell r="BB700">
            <v>0</v>
          </cell>
          <cell r="BC700">
            <v>0</v>
          </cell>
          <cell r="BD700">
            <v>0</v>
          </cell>
          <cell r="BE700">
            <v>0</v>
          </cell>
          <cell r="BF700">
            <v>0</v>
          </cell>
          <cell r="BG700">
            <v>0</v>
          </cell>
          <cell r="BH700">
            <v>0</v>
          </cell>
          <cell r="BI700">
            <v>0</v>
          </cell>
          <cell r="BK700">
            <v>0</v>
          </cell>
          <cell r="BL700">
            <v>0</v>
          </cell>
          <cell r="BM700">
            <v>0</v>
          </cell>
          <cell r="BN700">
            <v>0</v>
          </cell>
          <cell r="BO700">
            <v>0</v>
          </cell>
          <cell r="BP700">
            <v>0</v>
          </cell>
          <cell r="BQ700">
            <v>0</v>
          </cell>
          <cell r="BR700">
            <v>0</v>
          </cell>
          <cell r="BS700">
            <v>0</v>
          </cell>
          <cell r="BT700">
            <v>0</v>
          </cell>
          <cell r="BU700">
            <v>0</v>
          </cell>
          <cell r="BV700">
            <v>0</v>
          </cell>
          <cell r="BW700">
            <v>0</v>
          </cell>
          <cell r="BX700">
            <v>0</v>
          </cell>
          <cell r="BY700">
            <v>0</v>
          </cell>
          <cell r="BZ700">
            <v>0</v>
          </cell>
          <cell r="CA700">
            <v>0</v>
          </cell>
          <cell r="CB700">
            <v>0</v>
          </cell>
          <cell r="CC700">
            <v>0</v>
          </cell>
          <cell r="CD700">
            <v>0</v>
          </cell>
          <cell r="CE700">
            <v>0</v>
          </cell>
          <cell r="CF700">
            <v>0</v>
          </cell>
          <cell r="CG700">
            <v>0</v>
          </cell>
          <cell r="CH700">
            <v>0</v>
          </cell>
          <cell r="CI700">
            <v>0</v>
          </cell>
          <cell r="CJ700">
            <v>0</v>
          </cell>
          <cell r="CK700">
            <v>0</v>
          </cell>
          <cell r="CL700">
            <v>0</v>
          </cell>
          <cell r="CM700">
            <v>0</v>
          </cell>
          <cell r="CN700">
            <v>0</v>
          </cell>
          <cell r="CO700">
            <v>0</v>
          </cell>
          <cell r="CP700">
            <v>0</v>
          </cell>
          <cell r="DW700">
            <v>0</v>
          </cell>
          <cell r="DX700">
            <v>0</v>
          </cell>
          <cell r="DY700">
            <v>0</v>
          </cell>
          <cell r="DZ700">
            <v>0</v>
          </cell>
          <cell r="EA700">
            <v>0</v>
          </cell>
          <cell r="EB700">
            <v>0</v>
          </cell>
          <cell r="EC700">
            <v>0</v>
          </cell>
          <cell r="ED700">
            <v>0</v>
          </cell>
          <cell r="EE700">
            <v>0</v>
          </cell>
          <cell r="EF700">
            <v>0</v>
          </cell>
          <cell r="EG700">
            <v>0</v>
          </cell>
          <cell r="EH700">
            <v>0</v>
          </cell>
          <cell r="EI700">
            <v>0</v>
          </cell>
          <cell r="EJ700">
            <v>0</v>
          </cell>
        </row>
        <row r="701">
          <cell r="B701">
            <v>0</v>
          </cell>
          <cell r="C701">
            <v>9.7710000000000008</v>
          </cell>
          <cell r="D701">
            <v>0</v>
          </cell>
          <cell r="E701">
            <v>0</v>
          </cell>
          <cell r="F701">
            <v>0</v>
          </cell>
          <cell r="G701">
            <v>0</v>
          </cell>
          <cell r="H701">
            <v>0</v>
          </cell>
          <cell r="I701">
            <v>0</v>
          </cell>
          <cell r="J701">
            <v>0</v>
          </cell>
          <cell r="K701">
            <v>0</v>
          </cell>
          <cell r="L701">
            <v>0</v>
          </cell>
          <cell r="M701">
            <v>0</v>
          </cell>
          <cell r="N701">
            <v>0</v>
          </cell>
          <cell r="O701">
            <v>0</v>
          </cell>
          <cell r="P701">
            <v>0</v>
          </cell>
          <cell r="Q701">
            <v>0</v>
          </cell>
          <cell r="R701">
            <v>0</v>
          </cell>
          <cell r="S701">
            <v>0</v>
          </cell>
          <cell r="T701">
            <v>0</v>
          </cell>
          <cell r="U701">
            <v>0</v>
          </cell>
          <cell r="V701">
            <v>0</v>
          </cell>
          <cell r="W701">
            <v>0</v>
          </cell>
          <cell r="X701">
            <v>0</v>
          </cell>
          <cell r="Y701">
            <v>0</v>
          </cell>
          <cell r="Z701">
            <v>0</v>
          </cell>
          <cell r="AA701">
            <v>0</v>
          </cell>
          <cell r="AB701">
            <v>0</v>
          </cell>
          <cell r="AC701">
            <v>0</v>
          </cell>
          <cell r="AD701">
            <v>0</v>
          </cell>
          <cell r="AE701">
            <v>0</v>
          </cell>
          <cell r="AF701">
            <v>0</v>
          </cell>
          <cell r="AG701">
            <v>0</v>
          </cell>
          <cell r="AH701">
            <v>0</v>
          </cell>
          <cell r="AI701">
            <v>0</v>
          </cell>
          <cell r="AJ701">
            <v>0</v>
          </cell>
          <cell r="AK701">
            <v>0</v>
          </cell>
          <cell r="AL701">
            <v>0</v>
          </cell>
          <cell r="AM701">
            <v>0</v>
          </cell>
          <cell r="AN701">
            <v>0</v>
          </cell>
          <cell r="AO701">
            <v>0</v>
          </cell>
          <cell r="AP701">
            <v>0</v>
          </cell>
          <cell r="AQ701">
            <v>0</v>
          </cell>
          <cell r="AR701">
            <v>0</v>
          </cell>
          <cell r="AS701">
            <v>0</v>
          </cell>
          <cell r="AT701">
            <v>0</v>
          </cell>
          <cell r="AU701">
            <v>0</v>
          </cell>
          <cell r="AV701">
            <v>0</v>
          </cell>
          <cell r="AW701">
            <v>0</v>
          </cell>
          <cell r="AX701">
            <v>0</v>
          </cell>
          <cell r="AY701">
            <v>0</v>
          </cell>
          <cell r="AZ701">
            <v>0</v>
          </cell>
          <cell r="BA701">
            <v>0</v>
          </cell>
          <cell r="BB701">
            <v>0</v>
          </cell>
          <cell r="BC701">
            <v>0</v>
          </cell>
          <cell r="BD701">
            <v>0</v>
          </cell>
          <cell r="BE701">
            <v>0</v>
          </cell>
          <cell r="BF701">
            <v>0</v>
          </cell>
          <cell r="BG701">
            <v>0</v>
          </cell>
          <cell r="BH701">
            <v>0</v>
          </cell>
          <cell r="BI701">
            <v>0</v>
          </cell>
          <cell r="BK701">
            <v>0</v>
          </cell>
          <cell r="BL701">
            <v>0</v>
          </cell>
          <cell r="BM701">
            <v>0</v>
          </cell>
          <cell r="BN701">
            <v>0</v>
          </cell>
          <cell r="BO701">
            <v>0</v>
          </cell>
          <cell r="BP701">
            <v>0</v>
          </cell>
          <cell r="BQ701">
            <v>0</v>
          </cell>
          <cell r="BR701">
            <v>0</v>
          </cell>
          <cell r="BS701">
            <v>0</v>
          </cell>
          <cell r="BT701">
            <v>0</v>
          </cell>
          <cell r="BU701">
            <v>0</v>
          </cell>
          <cell r="BV701">
            <v>0</v>
          </cell>
          <cell r="BW701">
            <v>0</v>
          </cell>
          <cell r="BX701">
            <v>0</v>
          </cell>
          <cell r="BY701">
            <v>0</v>
          </cell>
          <cell r="BZ701">
            <v>0</v>
          </cell>
          <cell r="CA701">
            <v>0</v>
          </cell>
          <cell r="CB701">
            <v>0</v>
          </cell>
          <cell r="CC701">
            <v>0</v>
          </cell>
          <cell r="CD701">
            <v>0</v>
          </cell>
          <cell r="CE701">
            <v>0</v>
          </cell>
          <cell r="CF701">
            <v>0</v>
          </cell>
          <cell r="CG701">
            <v>0</v>
          </cell>
          <cell r="CH701">
            <v>0</v>
          </cell>
          <cell r="CI701">
            <v>0</v>
          </cell>
          <cell r="CJ701">
            <v>0</v>
          </cell>
          <cell r="CK701">
            <v>0</v>
          </cell>
          <cell r="CL701">
            <v>0</v>
          </cell>
          <cell r="CM701">
            <v>0</v>
          </cell>
          <cell r="CN701">
            <v>0</v>
          </cell>
          <cell r="CO701">
            <v>0</v>
          </cell>
          <cell r="CP701">
            <v>0</v>
          </cell>
          <cell r="DW701">
            <v>0</v>
          </cell>
          <cell r="DX701">
            <v>0</v>
          </cell>
          <cell r="DY701">
            <v>0</v>
          </cell>
          <cell r="DZ701">
            <v>0</v>
          </cell>
          <cell r="EA701">
            <v>0</v>
          </cell>
          <cell r="EB701">
            <v>0</v>
          </cell>
          <cell r="EC701">
            <v>0</v>
          </cell>
          <cell r="ED701">
            <v>0</v>
          </cell>
          <cell r="EE701">
            <v>0</v>
          </cell>
          <cell r="EF701">
            <v>0</v>
          </cell>
          <cell r="EG701">
            <v>0</v>
          </cell>
          <cell r="EH701">
            <v>0</v>
          </cell>
          <cell r="EI701">
            <v>0</v>
          </cell>
          <cell r="EJ701">
            <v>0</v>
          </cell>
        </row>
        <row r="702">
          <cell r="B702">
            <v>0</v>
          </cell>
          <cell r="C702">
            <v>20.013000000000002</v>
          </cell>
          <cell r="D702">
            <v>0</v>
          </cell>
          <cell r="E702">
            <v>0</v>
          </cell>
          <cell r="F702">
            <v>0</v>
          </cell>
          <cell r="G702">
            <v>0</v>
          </cell>
          <cell r="H702">
            <v>0</v>
          </cell>
          <cell r="I702">
            <v>0</v>
          </cell>
          <cell r="J702">
            <v>0</v>
          </cell>
          <cell r="K702">
            <v>0</v>
          </cell>
          <cell r="L702">
            <v>0</v>
          </cell>
          <cell r="M702">
            <v>0</v>
          </cell>
          <cell r="N702">
            <v>0</v>
          </cell>
          <cell r="O702">
            <v>0</v>
          </cell>
          <cell r="P702">
            <v>0</v>
          </cell>
          <cell r="Q702">
            <v>0</v>
          </cell>
          <cell r="R702">
            <v>0</v>
          </cell>
          <cell r="S702">
            <v>0</v>
          </cell>
          <cell r="T702">
            <v>0</v>
          </cell>
          <cell r="U702">
            <v>0</v>
          </cell>
          <cell r="V702">
            <v>0</v>
          </cell>
          <cell r="W702">
            <v>0</v>
          </cell>
          <cell r="X702">
            <v>0</v>
          </cell>
          <cell r="Y702">
            <v>0</v>
          </cell>
          <cell r="Z702">
            <v>0</v>
          </cell>
          <cell r="AA702">
            <v>0</v>
          </cell>
          <cell r="AB702">
            <v>0</v>
          </cell>
          <cell r="AC702">
            <v>0</v>
          </cell>
          <cell r="AD702">
            <v>0</v>
          </cell>
          <cell r="AE702">
            <v>0</v>
          </cell>
          <cell r="AF702">
            <v>0</v>
          </cell>
          <cell r="AG702">
            <v>0</v>
          </cell>
          <cell r="AH702">
            <v>0</v>
          </cell>
          <cell r="AI702">
            <v>0</v>
          </cell>
          <cell r="AJ702">
            <v>0</v>
          </cell>
          <cell r="AK702">
            <v>0</v>
          </cell>
          <cell r="AL702">
            <v>0</v>
          </cell>
          <cell r="AM702">
            <v>0</v>
          </cell>
          <cell r="AN702">
            <v>0</v>
          </cell>
          <cell r="AO702">
            <v>0</v>
          </cell>
          <cell r="AP702">
            <v>0</v>
          </cell>
          <cell r="AQ702">
            <v>0</v>
          </cell>
          <cell r="AR702">
            <v>0</v>
          </cell>
          <cell r="AS702">
            <v>0</v>
          </cell>
          <cell r="AT702">
            <v>0</v>
          </cell>
          <cell r="AU702">
            <v>0</v>
          </cell>
          <cell r="AV702">
            <v>0</v>
          </cell>
          <cell r="AW702">
            <v>0</v>
          </cell>
          <cell r="AX702">
            <v>0</v>
          </cell>
          <cell r="AY702">
            <v>0</v>
          </cell>
          <cell r="AZ702">
            <v>0</v>
          </cell>
          <cell r="BA702">
            <v>0</v>
          </cell>
          <cell r="BB702">
            <v>0</v>
          </cell>
          <cell r="BC702">
            <v>0</v>
          </cell>
          <cell r="BD702">
            <v>0</v>
          </cell>
          <cell r="BE702">
            <v>0</v>
          </cell>
          <cell r="BF702">
            <v>0</v>
          </cell>
          <cell r="BG702">
            <v>0</v>
          </cell>
          <cell r="BH702">
            <v>0</v>
          </cell>
          <cell r="BI702">
            <v>0</v>
          </cell>
          <cell r="BK702">
            <v>0</v>
          </cell>
          <cell r="BL702">
            <v>0</v>
          </cell>
          <cell r="BM702">
            <v>0</v>
          </cell>
          <cell r="BN702">
            <v>0</v>
          </cell>
          <cell r="BO702">
            <v>0</v>
          </cell>
          <cell r="BP702">
            <v>0</v>
          </cell>
          <cell r="BQ702">
            <v>0</v>
          </cell>
          <cell r="BR702">
            <v>0</v>
          </cell>
          <cell r="BS702">
            <v>0</v>
          </cell>
          <cell r="BT702">
            <v>0</v>
          </cell>
          <cell r="BU702">
            <v>0</v>
          </cell>
          <cell r="BV702">
            <v>0</v>
          </cell>
          <cell r="BW702">
            <v>0</v>
          </cell>
          <cell r="BX702">
            <v>0</v>
          </cell>
          <cell r="BY702">
            <v>0</v>
          </cell>
          <cell r="BZ702">
            <v>0</v>
          </cell>
          <cell r="CA702">
            <v>0</v>
          </cell>
          <cell r="CB702">
            <v>0</v>
          </cell>
          <cell r="CC702">
            <v>0</v>
          </cell>
          <cell r="CD702">
            <v>0</v>
          </cell>
          <cell r="CE702">
            <v>0</v>
          </cell>
          <cell r="CF702">
            <v>0</v>
          </cell>
          <cell r="CG702">
            <v>0</v>
          </cell>
          <cell r="CH702">
            <v>0</v>
          </cell>
          <cell r="CI702">
            <v>0</v>
          </cell>
          <cell r="CJ702">
            <v>0</v>
          </cell>
          <cell r="CK702">
            <v>0</v>
          </cell>
          <cell r="CL702">
            <v>0</v>
          </cell>
          <cell r="CM702">
            <v>0</v>
          </cell>
          <cell r="CN702">
            <v>0</v>
          </cell>
          <cell r="CO702">
            <v>0</v>
          </cell>
          <cell r="CP702">
            <v>0</v>
          </cell>
          <cell r="DW702">
            <v>0</v>
          </cell>
          <cell r="DX702">
            <v>0</v>
          </cell>
          <cell r="DY702">
            <v>0</v>
          </cell>
          <cell r="DZ702">
            <v>0</v>
          </cell>
          <cell r="EA702">
            <v>0</v>
          </cell>
          <cell r="EB702">
            <v>0</v>
          </cell>
          <cell r="EC702">
            <v>0</v>
          </cell>
          <cell r="ED702">
            <v>0</v>
          </cell>
          <cell r="EE702">
            <v>0</v>
          </cell>
          <cell r="EF702">
            <v>0</v>
          </cell>
          <cell r="EG702">
            <v>0</v>
          </cell>
          <cell r="EH702">
            <v>0</v>
          </cell>
          <cell r="EI702">
            <v>0</v>
          </cell>
          <cell r="EJ702">
            <v>0</v>
          </cell>
        </row>
        <row r="703">
          <cell r="B703">
            <v>0</v>
          </cell>
          <cell r="C703">
            <v>20.013000000000002</v>
          </cell>
          <cell r="D703">
            <v>0</v>
          </cell>
          <cell r="E703">
            <v>0</v>
          </cell>
          <cell r="F703">
            <v>0</v>
          </cell>
          <cell r="G703">
            <v>0</v>
          </cell>
          <cell r="H703">
            <v>0</v>
          </cell>
          <cell r="I703">
            <v>0</v>
          </cell>
          <cell r="J703">
            <v>0</v>
          </cell>
          <cell r="K703">
            <v>0</v>
          </cell>
          <cell r="L703">
            <v>0</v>
          </cell>
          <cell r="M703">
            <v>0</v>
          </cell>
          <cell r="N703">
            <v>0</v>
          </cell>
          <cell r="O703">
            <v>0</v>
          </cell>
          <cell r="P703">
            <v>0</v>
          </cell>
          <cell r="Q703">
            <v>0</v>
          </cell>
          <cell r="R703">
            <v>0</v>
          </cell>
          <cell r="S703">
            <v>0</v>
          </cell>
          <cell r="T703">
            <v>0</v>
          </cell>
          <cell r="U703">
            <v>0</v>
          </cell>
          <cell r="V703">
            <v>0</v>
          </cell>
          <cell r="W703">
            <v>0</v>
          </cell>
          <cell r="X703">
            <v>0</v>
          </cell>
          <cell r="Y703">
            <v>0</v>
          </cell>
          <cell r="Z703">
            <v>0</v>
          </cell>
          <cell r="AA703">
            <v>0</v>
          </cell>
          <cell r="AB703">
            <v>0</v>
          </cell>
          <cell r="AC703">
            <v>0</v>
          </cell>
          <cell r="AD703">
            <v>0</v>
          </cell>
          <cell r="AE703">
            <v>0</v>
          </cell>
          <cell r="AF703">
            <v>0</v>
          </cell>
          <cell r="AG703">
            <v>0</v>
          </cell>
          <cell r="AH703">
            <v>0</v>
          </cell>
          <cell r="AI703">
            <v>0</v>
          </cell>
          <cell r="AJ703">
            <v>0</v>
          </cell>
          <cell r="AK703">
            <v>0</v>
          </cell>
          <cell r="AL703">
            <v>0</v>
          </cell>
          <cell r="AM703">
            <v>0</v>
          </cell>
          <cell r="AN703">
            <v>0</v>
          </cell>
          <cell r="AO703">
            <v>0</v>
          </cell>
          <cell r="AP703">
            <v>0</v>
          </cell>
          <cell r="AQ703">
            <v>0</v>
          </cell>
          <cell r="AR703">
            <v>0</v>
          </cell>
          <cell r="AS703">
            <v>0</v>
          </cell>
          <cell r="AT703">
            <v>0</v>
          </cell>
          <cell r="AU703">
            <v>0</v>
          </cell>
          <cell r="AV703">
            <v>0</v>
          </cell>
          <cell r="AW703">
            <v>0</v>
          </cell>
          <cell r="AX703">
            <v>0</v>
          </cell>
          <cell r="AY703">
            <v>0</v>
          </cell>
          <cell r="AZ703">
            <v>0</v>
          </cell>
          <cell r="BA703">
            <v>0</v>
          </cell>
          <cell r="BB703">
            <v>0</v>
          </cell>
          <cell r="BC703">
            <v>0</v>
          </cell>
          <cell r="BD703">
            <v>0</v>
          </cell>
          <cell r="BE703">
            <v>0</v>
          </cell>
          <cell r="BF703">
            <v>0</v>
          </cell>
          <cell r="BG703">
            <v>0</v>
          </cell>
          <cell r="BH703">
            <v>0</v>
          </cell>
          <cell r="BI703">
            <v>0</v>
          </cell>
          <cell r="BK703">
            <v>0</v>
          </cell>
          <cell r="BL703">
            <v>0</v>
          </cell>
          <cell r="BM703">
            <v>0</v>
          </cell>
          <cell r="BN703">
            <v>0</v>
          </cell>
          <cell r="BO703">
            <v>0</v>
          </cell>
          <cell r="BP703">
            <v>0</v>
          </cell>
          <cell r="BQ703">
            <v>0</v>
          </cell>
          <cell r="BR703">
            <v>0</v>
          </cell>
          <cell r="BS703">
            <v>0</v>
          </cell>
          <cell r="BT703">
            <v>0</v>
          </cell>
          <cell r="BU703">
            <v>0</v>
          </cell>
          <cell r="BV703">
            <v>0</v>
          </cell>
          <cell r="BW703">
            <v>0</v>
          </cell>
          <cell r="BX703">
            <v>0</v>
          </cell>
          <cell r="BY703">
            <v>0</v>
          </cell>
          <cell r="BZ703">
            <v>0</v>
          </cell>
          <cell r="CA703">
            <v>0</v>
          </cell>
          <cell r="CB703">
            <v>0</v>
          </cell>
          <cell r="CC703">
            <v>0</v>
          </cell>
          <cell r="CD703">
            <v>0</v>
          </cell>
          <cell r="CE703">
            <v>0</v>
          </cell>
          <cell r="CF703">
            <v>0</v>
          </cell>
          <cell r="CG703">
            <v>0</v>
          </cell>
          <cell r="CH703">
            <v>0</v>
          </cell>
          <cell r="CI703">
            <v>0</v>
          </cell>
          <cell r="CJ703">
            <v>0</v>
          </cell>
          <cell r="CK703">
            <v>0</v>
          </cell>
          <cell r="CL703">
            <v>0</v>
          </cell>
          <cell r="CM703">
            <v>0</v>
          </cell>
          <cell r="CN703">
            <v>0</v>
          </cell>
          <cell r="CO703">
            <v>0</v>
          </cell>
          <cell r="CP703">
            <v>0</v>
          </cell>
          <cell r="DW703">
            <v>0</v>
          </cell>
          <cell r="DX703">
            <v>0</v>
          </cell>
          <cell r="DY703">
            <v>0</v>
          </cell>
          <cell r="DZ703">
            <v>0</v>
          </cell>
          <cell r="EA703">
            <v>0</v>
          </cell>
          <cell r="EB703">
            <v>0</v>
          </cell>
          <cell r="EC703">
            <v>0</v>
          </cell>
          <cell r="ED703">
            <v>0</v>
          </cell>
          <cell r="EE703">
            <v>0</v>
          </cell>
          <cell r="EF703">
            <v>0</v>
          </cell>
          <cell r="EG703">
            <v>0</v>
          </cell>
          <cell r="EH703">
            <v>0</v>
          </cell>
          <cell r="EI703">
            <v>0</v>
          </cell>
          <cell r="EJ703">
            <v>0</v>
          </cell>
        </row>
        <row r="704">
          <cell r="B704">
            <v>0</v>
          </cell>
          <cell r="C704">
            <v>28.33</v>
          </cell>
          <cell r="D704">
            <v>0</v>
          </cell>
          <cell r="E704">
            <v>0</v>
          </cell>
          <cell r="F704">
            <v>0</v>
          </cell>
          <cell r="G704">
            <v>0</v>
          </cell>
          <cell r="H704">
            <v>0</v>
          </cell>
          <cell r="I704">
            <v>0</v>
          </cell>
          <cell r="J704">
            <v>0</v>
          </cell>
          <cell r="K704">
            <v>0</v>
          </cell>
          <cell r="L704">
            <v>0</v>
          </cell>
          <cell r="M704">
            <v>0</v>
          </cell>
          <cell r="N704">
            <v>0</v>
          </cell>
          <cell r="O704">
            <v>0</v>
          </cell>
          <cell r="P704">
            <v>0</v>
          </cell>
          <cell r="Q704">
            <v>0</v>
          </cell>
          <cell r="R704">
            <v>0</v>
          </cell>
          <cell r="S704">
            <v>0</v>
          </cell>
          <cell r="T704">
            <v>0</v>
          </cell>
          <cell r="U704">
            <v>0</v>
          </cell>
          <cell r="V704">
            <v>0</v>
          </cell>
          <cell r="W704">
            <v>0</v>
          </cell>
          <cell r="X704">
            <v>0</v>
          </cell>
          <cell r="Y704">
            <v>0</v>
          </cell>
          <cell r="Z704">
            <v>0</v>
          </cell>
          <cell r="AA704">
            <v>0</v>
          </cell>
          <cell r="AB704">
            <v>0</v>
          </cell>
          <cell r="AC704">
            <v>0</v>
          </cell>
          <cell r="AD704">
            <v>0</v>
          </cell>
          <cell r="AE704">
            <v>0</v>
          </cell>
          <cell r="AF704">
            <v>0</v>
          </cell>
          <cell r="AG704">
            <v>0</v>
          </cell>
          <cell r="AH704">
            <v>0</v>
          </cell>
          <cell r="AI704">
            <v>0</v>
          </cell>
          <cell r="AJ704">
            <v>0</v>
          </cell>
          <cell r="AK704">
            <v>0</v>
          </cell>
          <cell r="AL704">
            <v>0</v>
          </cell>
          <cell r="AM704">
            <v>0</v>
          </cell>
          <cell r="AN704">
            <v>0</v>
          </cell>
          <cell r="AO704">
            <v>0</v>
          </cell>
          <cell r="AP704">
            <v>0</v>
          </cell>
          <cell r="AQ704">
            <v>0</v>
          </cell>
          <cell r="AR704">
            <v>0</v>
          </cell>
          <cell r="AS704">
            <v>0</v>
          </cell>
          <cell r="AT704">
            <v>0</v>
          </cell>
          <cell r="AU704">
            <v>0</v>
          </cell>
          <cell r="AV704">
            <v>0</v>
          </cell>
          <cell r="AW704">
            <v>0</v>
          </cell>
          <cell r="AX704">
            <v>0</v>
          </cell>
          <cell r="AY704">
            <v>0</v>
          </cell>
          <cell r="AZ704">
            <v>0</v>
          </cell>
          <cell r="BA704">
            <v>0</v>
          </cell>
          <cell r="BB704">
            <v>0</v>
          </cell>
          <cell r="BC704">
            <v>0</v>
          </cell>
          <cell r="BD704">
            <v>0</v>
          </cell>
          <cell r="BE704">
            <v>0</v>
          </cell>
          <cell r="BF704">
            <v>0</v>
          </cell>
          <cell r="BG704">
            <v>0</v>
          </cell>
          <cell r="BH704">
            <v>0</v>
          </cell>
          <cell r="BI704">
            <v>0</v>
          </cell>
          <cell r="BK704">
            <v>0</v>
          </cell>
          <cell r="BL704">
            <v>0</v>
          </cell>
          <cell r="BM704">
            <v>0</v>
          </cell>
          <cell r="BN704">
            <v>0</v>
          </cell>
          <cell r="BO704">
            <v>0</v>
          </cell>
          <cell r="BP704">
            <v>0</v>
          </cell>
          <cell r="BQ704">
            <v>0</v>
          </cell>
          <cell r="BR704">
            <v>0</v>
          </cell>
          <cell r="BS704">
            <v>0</v>
          </cell>
          <cell r="BT704">
            <v>0</v>
          </cell>
          <cell r="BU704">
            <v>0</v>
          </cell>
          <cell r="BV704">
            <v>0</v>
          </cell>
          <cell r="BW704">
            <v>0</v>
          </cell>
          <cell r="BX704">
            <v>0</v>
          </cell>
          <cell r="BY704">
            <v>0</v>
          </cell>
          <cell r="BZ704">
            <v>0</v>
          </cell>
          <cell r="CA704">
            <v>0</v>
          </cell>
          <cell r="CB704">
            <v>0</v>
          </cell>
          <cell r="CC704">
            <v>0</v>
          </cell>
          <cell r="CD704">
            <v>0</v>
          </cell>
          <cell r="CE704">
            <v>0</v>
          </cell>
          <cell r="CF704">
            <v>0</v>
          </cell>
          <cell r="CG704">
            <v>0</v>
          </cell>
          <cell r="CH704">
            <v>0</v>
          </cell>
          <cell r="CI704">
            <v>0</v>
          </cell>
          <cell r="CJ704">
            <v>0</v>
          </cell>
          <cell r="CK704">
            <v>0</v>
          </cell>
          <cell r="CL704">
            <v>0</v>
          </cell>
          <cell r="CM704">
            <v>0</v>
          </cell>
          <cell r="CN704">
            <v>0</v>
          </cell>
          <cell r="CO704">
            <v>0</v>
          </cell>
          <cell r="CP704">
            <v>0</v>
          </cell>
          <cell r="DW704">
            <v>0</v>
          </cell>
          <cell r="DX704">
            <v>0</v>
          </cell>
          <cell r="DY704">
            <v>0</v>
          </cell>
          <cell r="DZ704">
            <v>0</v>
          </cell>
          <cell r="EA704">
            <v>0</v>
          </cell>
          <cell r="EB704">
            <v>0</v>
          </cell>
          <cell r="EC704">
            <v>0</v>
          </cell>
          <cell r="ED704">
            <v>0</v>
          </cell>
          <cell r="EE704">
            <v>0</v>
          </cell>
          <cell r="EF704">
            <v>0</v>
          </cell>
          <cell r="EG704">
            <v>0</v>
          </cell>
          <cell r="EH704">
            <v>0</v>
          </cell>
          <cell r="EI704">
            <v>0</v>
          </cell>
          <cell r="EJ704">
            <v>0</v>
          </cell>
        </row>
        <row r="705">
          <cell r="B705">
            <v>0</v>
          </cell>
          <cell r="C705">
            <v>28.33</v>
          </cell>
          <cell r="D705">
            <v>0</v>
          </cell>
          <cell r="E705">
            <v>0</v>
          </cell>
          <cell r="F705">
            <v>0</v>
          </cell>
          <cell r="G705">
            <v>0</v>
          </cell>
          <cell r="H705">
            <v>0</v>
          </cell>
          <cell r="I705">
            <v>0</v>
          </cell>
          <cell r="J705">
            <v>0</v>
          </cell>
          <cell r="K705">
            <v>0</v>
          </cell>
          <cell r="L705">
            <v>0</v>
          </cell>
          <cell r="M705">
            <v>0</v>
          </cell>
          <cell r="N705">
            <v>0</v>
          </cell>
          <cell r="O705">
            <v>0</v>
          </cell>
          <cell r="P705">
            <v>0</v>
          </cell>
          <cell r="Q705">
            <v>0</v>
          </cell>
          <cell r="R705">
            <v>0</v>
          </cell>
          <cell r="S705">
            <v>0</v>
          </cell>
          <cell r="T705">
            <v>0</v>
          </cell>
          <cell r="U705">
            <v>0</v>
          </cell>
          <cell r="V705">
            <v>0</v>
          </cell>
          <cell r="W705">
            <v>0</v>
          </cell>
          <cell r="X705">
            <v>0</v>
          </cell>
          <cell r="Y705">
            <v>0</v>
          </cell>
          <cell r="Z705">
            <v>0</v>
          </cell>
          <cell r="AA705">
            <v>0</v>
          </cell>
          <cell r="AB705">
            <v>0</v>
          </cell>
          <cell r="AC705">
            <v>0</v>
          </cell>
          <cell r="AD705">
            <v>0</v>
          </cell>
          <cell r="AE705">
            <v>0</v>
          </cell>
          <cell r="AF705">
            <v>0</v>
          </cell>
          <cell r="AG705">
            <v>0</v>
          </cell>
          <cell r="AH705">
            <v>0</v>
          </cell>
          <cell r="AI705">
            <v>0</v>
          </cell>
          <cell r="AJ705">
            <v>0</v>
          </cell>
          <cell r="AK705">
            <v>0</v>
          </cell>
          <cell r="AL705">
            <v>0</v>
          </cell>
          <cell r="AM705">
            <v>0</v>
          </cell>
          <cell r="AN705">
            <v>0</v>
          </cell>
          <cell r="AO705">
            <v>0</v>
          </cell>
          <cell r="AP705">
            <v>0</v>
          </cell>
          <cell r="AQ705">
            <v>0</v>
          </cell>
          <cell r="AR705">
            <v>0</v>
          </cell>
          <cell r="AS705">
            <v>0</v>
          </cell>
          <cell r="AT705">
            <v>0</v>
          </cell>
          <cell r="AU705">
            <v>0</v>
          </cell>
          <cell r="AV705">
            <v>0</v>
          </cell>
          <cell r="AW705">
            <v>0</v>
          </cell>
          <cell r="AX705">
            <v>0</v>
          </cell>
          <cell r="AY705">
            <v>0</v>
          </cell>
          <cell r="AZ705">
            <v>0</v>
          </cell>
          <cell r="BA705">
            <v>0</v>
          </cell>
          <cell r="BB705">
            <v>0</v>
          </cell>
          <cell r="BC705">
            <v>0</v>
          </cell>
          <cell r="BD705">
            <v>0</v>
          </cell>
          <cell r="BE705">
            <v>0</v>
          </cell>
          <cell r="BF705">
            <v>0</v>
          </cell>
          <cell r="BG705">
            <v>0</v>
          </cell>
          <cell r="BH705">
            <v>0</v>
          </cell>
          <cell r="BI705">
            <v>0</v>
          </cell>
          <cell r="BK705">
            <v>0</v>
          </cell>
          <cell r="BL705">
            <v>0</v>
          </cell>
          <cell r="BM705">
            <v>0</v>
          </cell>
          <cell r="BN705">
            <v>0</v>
          </cell>
          <cell r="BO705">
            <v>0</v>
          </cell>
          <cell r="BP705">
            <v>0</v>
          </cell>
          <cell r="BQ705">
            <v>0</v>
          </cell>
          <cell r="BR705">
            <v>0</v>
          </cell>
          <cell r="BS705">
            <v>0</v>
          </cell>
          <cell r="BT705">
            <v>0</v>
          </cell>
          <cell r="BU705">
            <v>0</v>
          </cell>
          <cell r="BV705">
            <v>0</v>
          </cell>
          <cell r="BW705">
            <v>0</v>
          </cell>
          <cell r="BX705">
            <v>0</v>
          </cell>
          <cell r="BY705">
            <v>0</v>
          </cell>
          <cell r="BZ705">
            <v>0</v>
          </cell>
          <cell r="CA705">
            <v>0</v>
          </cell>
          <cell r="CB705">
            <v>0</v>
          </cell>
          <cell r="CC705">
            <v>0</v>
          </cell>
          <cell r="CD705">
            <v>0</v>
          </cell>
          <cell r="CE705">
            <v>0</v>
          </cell>
          <cell r="CF705">
            <v>0</v>
          </cell>
          <cell r="CG705">
            <v>0</v>
          </cell>
          <cell r="CH705">
            <v>0</v>
          </cell>
          <cell r="CI705">
            <v>0</v>
          </cell>
          <cell r="CJ705">
            <v>0</v>
          </cell>
          <cell r="CK705">
            <v>0</v>
          </cell>
          <cell r="CL705">
            <v>0</v>
          </cell>
          <cell r="CM705">
            <v>0</v>
          </cell>
          <cell r="CN705">
            <v>0</v>
          </cell>
          <cell r="CO705">
            <v>0</v>
          </cell>
          <cell r="CP705">
            <v>0</v>
          </cell>
          <cell r="DW705">
            <v>0</v>
          </cell>
          <cell r="DX705">
            <v>0</v>
          </cell>
          <cell r="DY705">
            <v>0</v>
          </cell>
          <cell r="DZ705">
            <v>0</v>
          </cell>
          <cell r="EA705">
            <v>0</v>
          </cell>
          <cell r="EB705">
            <v>0</v>
          </cell>
          <cell r="EC705">
            <v>0</v>
          </cell>
          <cell r="ED705">
            <v>0</v>
          </cell>
          <cell r="EE705">
            <v>0</v>
          </cell>
          <cell r="EF705">
            <v>0</v>
          </cell>
          <cell r="EG705">
            <v>0</v>
          </cell>
          <cell r="EH705">
            <v>0</v>
          </cell>
          <cell r="EI705">
            <v>0</v>
          </cell>
          <cell r="EJ705">
            <v>0</v>
          </cell>
        </row>
        <row r="706">
          <cell r="B706">
            <v>0</v>
          </cell>
          <cell r="C706">
            <v>34.192999999999998</v>
          </cell>
          <cell r="D706">
            <v>0</v>
          </cell>
          <cell r="E706">
            <v>0</v>
          </cell>
          <cell r="F706">
            <v>0</v>
          </cell>
          <cell r="G706">
            <v>0</v>
          </cell>
          <cell r="H706">
            <v>0</v>
          </cell>
          <cell r="I706">
            <v>0</v>
          </cell>
          <cell r="J706">
            <v>0</v>
          </cell>
          <cell r="K706">
            <v>0</v>
          </cell>
          <cell r="L706">
            <v>0</v>
          </cell>
          <cell r="M706">
            <v>0</v>
          </cell>
          <cell r="N706">
            <v>0</v>
          </cell>
          <cell r="O706">
            <v>0</v>
          </cell>
          <cell r="P706">
            <v>0</v>
          </cell>
          <cell r="Q706">
            <v>0</v>
          </cell>
          <cell r="R706">
            <v>0</v>
          </cell>
          <cell r="S706">
            <v>0</v>
          </cell>
          <cell r="T706">
            <v>0</v>
          </cell>
          <cell r="U706">
            <v>0</v>
          </cell>
          <cell r="V706">
            <v>0</v>
          </cell>
          <cell r="W706">
            <v>0</v>
          </cell>
          <cell r="X706">
            <v>0</v>
          </cell>
          <cell r="Y706">
            <v>0</v>
          </cell>
          <cell r="Z706">
            <v>0</v>
          </cell>
          <cell r="AA706">
            <v>0</v>
          </cell>
          <cell r="AB706">
            <v>0</v>
          </cell>
          <cell r="AC706">
            <v>0</v>
          </cell>
          <cell r="AD706">
            <v>0</v>
          </cell>
          <cell r="AE706">
            <v>0</v>
          </cell>
          <cell r="AF706">
            <v>0</v>
          </cell>
          <cell r="AG706">
            <v>0</v>
          </cell>
          <cell r="AH706">
            <v>0</v>
          </cell>
          <cell r="AI706">
            <v>0</v>
          </cell>
          <cell r="AJ706">
            <v>0</v>
          </cell>
          <cell r="AK706">
            <v>0</v>
          </cell>
          <cell r="AL706">
            <v>0</v>
          </cell>
          <cell r="AM706">
            <v>0</v>
          </cell>
          <cell r="AN706">
            <v>0</v>
          </cell>
          <cell r="AO706">
            <v>0</v>
          </cell>
          <cell r="AP706">
            <v>0</v>
          </cell>
          <cell r="AQ706">
            <v>0</v>
          </cell>
          <cell r="AR706">
            <v>0</v>
          </cell>
          <cell r="AS706">
            <v>0</v>
          </cell>
          <cell r="AT706">
            <v>0</v>
          </cell>
          <cell r="AU706">
            <v>0</v>
          </cell>
          <cell r="AV706">
            <v>0</v>
          </cell>
          <cell r="AW706">
            <v>0</v>
          </cell>
          <cell r="AX706">
            <v>0</v>
          </cell>
          <cell r="AY706">
            <v>0</v>
          </cell>
          <cell r="AZ706">
            <v>0</v>
          </cell>
          <cell r="BA706">
            <v>0</v>
          </cell>
          <cell r="BB706">
            <v>0</v>
          </cell>
          <cell r="BC706">
            <v>0</v>
          </cell>
          <cell r="BD706">
            <v>0</v>
          </cell>
          <cell r="BE706">
            <v>0</v>
          </cell>
          <cell r="BF706">
            <v>0</v>
          </cell>
          <cell r="BG706">
            <v>0</v>
          </cell>
          <cell r="BH706">
            <v>0</v>
          </cell>
          <cell r="BI706">
            <v>0</v>
          </cell>
          <cell r="BK706">
            <v>0</v>
          </cell>
          <cell r="BL706">
            <v>0</v>
          </cell>
          <cell r="BM706">
            <v>0</v>
          </cell>
          <cell r="BN706">
            <v>0</v>
          </cell>
          <cell r="BO706">
            <v>0</v>
          </cell>
          <cell r="BP706">
            <v>0</v>
          </cell>
          <cell r="BQ706">
            <v>0</v>
          </cell>
          <cell r="BR706">
            <v>0</v>
          </cell>
          <cell r="BS706">
            <v>0</v>
          </cell>
          <cell r="BT706">
            <v>0</v>
          </cell>
          <cell r="BU706">
            <v>0</v>
          </cell>
          <cell r="BV706">
            <v>0</v>
          </cell>
          <cell r="BW706">
            <v>0</v>
          </cell>
          <cell r="BX706">
            <v>0</v>
          </cell>
          <cell r="BY706">
            <v>0</v>
          </cell>
          <cell r="BZ706">
            <v>0</v>
          </cell>
          <cell r="CA706">
            <v>0</v>
          </cell>
          <cell r="CB706">
            <v>0</v>
          </cell>
          <cell r="CC706">
            <v>0</v>
          </cell>
          <cell r="CD706">
            <v>0</v>
          </cell>
          <cell r="CE706">
            <v>0</v>
          </cell>
          <cell r="CF706">
            <v>0</v>
          </cell>
          <cell r="CG706">
            <v>0</v>
          </cell>
          <cell r="CH706">
            <v>0</v>
          </cell>
          <cell r="CI706">
            <v>0</v>
          </cell>
          <cell r="CJ706">
            <v>0</v>
          </cell>
          <cell r="CK706">
            <v>0</v>
          </cell>
          <cell r="CL706">
            <v>0</v>
          </cell>
          <cell r="CM706">
            <v>0</v>
          </cell>
          <cell r="CN706">
            <v>0</v>
          </cell>
          <cell r="CO706">
            <v>0</v>
          </cell>
          <cell r="CP706">
            <v>0</v>
          </cell>
          <cell r="DW706">
            <v>0</v>
          </cell>
          <cell r="DX706">
            <v>0</v>
          </cell>
          <cell r="DY706">
            <v>0</v>
          </cell>
          <cell r="DZ706">
            <v>0</v>
          </cell>
          <cell r="EA706">
            <v>0</v>
          </cell>
          <cell r="EB706">
            <v>0</v>
          </cell>
          <cell r="EC706">
            <v>0</v>
          </cell>
          <cell r="ED706">
            <v>0</v>
          </cell>
          <cell r="EE706">
            <v>0</v>
          </cell>
          <cell r="EF706">
            <v>0</v>
          </cell>
          <cell r="EG706">
            <v>0</v>
          </cell>
          <cell r="EH706">
            <v>0</v>
          </cell>
          <cell r="EI706">
            <v>0</v>
          </cell>
          <cell r="EJ706">
            <v>0</v>
          </cell>
        </row>
        <row r="707">
          <cell r="B707">
            <v>0</v>
          </cell>
          <cell r="C707">
            <v>34.192999999999998</v>
          </cell>
          <cell r="D707">
            <v>0</v>
          </cell>
          <cell r="E707">
            <v>0</v>
          </cell>
          <cell r="F707">
            <v>0</v>
          </cell>
          <cell r="G707">
            <v>0</v>
          </cell>
          <cell r="H707">
            <v>0</v>
          </cell>
          <cell r="I707">
            <v>0</v>
          </cell>
          <cell r="J707">
            <v>0</v>
          </cell>
          <cell r="K707">
            <v>0</v>
          </cell>
          <cell r="L707">
            <v>0</v>
          </cell>
          <cell r="M707">
            <v>0</v>
          </cell>
          <cell r="N707">
            <v>0</v>
          </cell>
          <cell r="O707">
            <v>0</v>
          </cell>
          <cell r="P707">
            <v>0</v>
          </cell>
          <cell r="Q707">
            <v>0</v>
          </cell>
          <cell r="R707">
            <v>0</v>
          </cell>
          <cell r="S707">
            <v>0</v>
          </cell>
          <cell r="T707">
            <v>0</v>
          </cell>
          <cell r="U707">
            <v>0</v>
          </cell>
          <cell r="V707">
            <v>0</v>
          </cell>
          <cell r="W707">
            <v>0</v>
          </cell>
          <cell r="X707">
            <v>0</v>
          </cell>
          <cell r="Y707">
            <v>0</v>
          </cell>
          <cell r="Z707">
            <v>0</v>
          </cell>
          <cell r="AA707">
            <v>0</v>
          </cell>
          <cell r="AB707">
            <v>0</v>
          </cell>
          <cell r="AC707">
            <v>0</v>
          </cell>
          <cell r="AD707">
            <v>0</v>
          </cell>
          <cell r="AE707">
            <v>0</v>
          </cell>
          <cell r="AF707">
            <v>0</v>
          </cell>
          <cell r="AG707">
            <v>0</v>
          </cell>
          <cell r="AH707">
            <v>0</v>
          </cell>
          <cell r="AI707">
            <v>0</v>
          </cell>
          <cell r="AJ707">
            <v>0</v>
          </cell>
          <cell r="AK707">
            <v>0</v>
          </cell>
          <cell r="AL707">
            <v>0</v>
          </cell>
          <cell r="AM707">
            <v>0</v>
          </cell>
          <cell r="AN707">
            <v>0</v>
          </cell>
          <cell r="AO707">
            <v>0</v>
          </cell>
          <cell r="AP707">
            <v>0</v>
          </cell>
          <cell r="AQ707">
            <v>0</v>
          </cell>
          <cell r="AR707">
            <v>0</v>
          </cell>
          <cell r="AS707">
            <v>0</v>
          </cell>
          <cell r="AT707">
            <v>0</v>
          </cell>
          <cell r="AU707">
            <v>0</v>
          </cell>
          <cell r="AV707">
            <v>0</v>
          </cell>
          <cell r="AW707">
            <v>0</v>
          </cell>
          <cell r="AX707">
            <v>0</v>
          </cell>
          <cell r="AY707">
            <v>0</v>
          </cell>
          <cell r="AZ707">
            <v>0</v>
          </cell>
          <cell r="BA707">
            <v>0</v>
          </cell>
          <cell r="BB707">
            <v>0</v>
          </cell>
          <cell r="BC707">
            <v>0</v>
          </cell>
          <cell r="BD707">
            <v>0</v>
          </cell>
          <cell r="BE707">
            <v>0</v>
          </cell>
          <cell r="BF707">
            <v>0</v>
          </cell>
          <cell r="BG707">
            <v>0</v>
          </cell>
          <cell r="BH707">
            <v>0</v>
          </cell>
          <cell r="BI707">
            <v>0</v>
          </cell>
          <cell r="BK707">
            <v>0</v>
          </cell>
          <cell r="BL707">
            <v>0</v>
          </cell>
          <cell r="BM707">
            <v>0</v>
          </cell>
          <cell r="BN707">
            <v>0</v>
          </cell>
          <cell r="BO707">
            <v>0</v>
          </cell>
          <cell r="BP707">
            <v>0</v>
          </cell>
          <cell r="BQ707">
            <v>0</v>
          </cell>
          <cell r="BR707">
            <v>0</v>
          </cell>
          <cell r="BS707">
            <v>0</v>
          </cell>
          <cell r="BT707">
            <v>0</v>
          </cell>
          <cell r="BU707">
            <v>0</v>
          </cell>
          <cell r="BV707">
            <v>0</v>
          </cell>
          <cell r="BW707">
            <v>0</v>
          </cell>
          <cell r="BX707">
            <v>0</v>
          </cell>
          <cell r="BY707">
            <v>0</v>
          </cell>
          <cell r="BZ707">
            <v>0</v>
          </cell>
          <cell r="CA707">
            <v>0</v>
          </cell>
          <cell r="CB707">
            <v>0</v>
          </cell>
          <cell r="CC707">
            <v>0</v>
          </cell>
          <cell r="CD707">
            <v>0</v>
          </cell>
          <cell r="CE707">
            <v>0</v>
          </cell>
          <cell r="CF707">
            <v>0</v>
          </cell>
          <cell r="CG707">
            <v>0</v>
          </cell>
          <cell r="CH707">
            <v>0</v>
          </cell>
          <cell r="CI707">
            <v>0</v>
          </cell>
          <cell r="CJ707">
            <v>0</v>
          </cell>
          <cell r="CK707">
            <v>0</v>
          </cell>
          <cell r="CL707">
            <v>0</v>
          </cell>
          <cell r="CM707">
            <v>0</v>
          </cell>
          <cell r="CN707">
            <v>0</v>
          </cell>
          <cell r="CO707">
            <v>0</v>
          </cell>
          <cell r="CP707">
            <v>0</v>
          </cell>
          <cell r="DW707">
            <v>0</v>
          </cell>
          <cell r="DX707">
            <v>0</v>
          </cell>
          <cell r="DY707">
            <v>0</v>
          </cell>
          <cell r="DZ707">
            <v>0</v>
          </cell>
          <cell r="EA707">
            <v>0</v>
          </cell>
          <cell r="EB707">
            <v>0</v>
          </cell>
          <cell r="EC707">
            <v>0</v>
          </cell>
          <cell r="ED707">
            <v>0</v>
          </cell>
          <cell r="EE707">
            <v>0</v>
          </cell>
          <cell r="EF707">
            <v>0</v>
          </cell>
          <cell r="EG707">
            <v>0</v>
          </cell>
          <cell r="EH707">
            <v>0</v>
          </cell>
          <cell r="EI707">
            <v>0</v>
          </cell>
          <cell r="EJ707">
            <v>0</v>
          </cell>
        </row>
        <row r="708">
          <cell r="B708">
            <v>0</v>
          </cell>
          <cell r="C708">
            <v>105.583</v>
          </cell>
          <cell r="D708">
            <v>0</v>
          </cell>
          <cell r="E708">
            <v>0</v>
          </cell>
          <cell r="F708">
            <v>0</v>
          </cell>
          <cell r="G708">
            <v>0</v>
          </cell>
          <cell r="H708">
            <v>0</v>
          </cell>
          <cell r="I708">
            <v>0</v>
          </cell>
          <cell r="J708">
            <v>0</v>
          </cell>
          <cell r="K708">
            <v>0</v>
          </cell>
          <cell r="L708">
            <v>0</v>
          </cell>
          <cell r="M708">
            <v>0</v>
          </cell>
          <cell r="N708">
            <v>0</v>
          </cell>
          <cell r="O708">
            <v>0</v>
          </cell>
          <cell r="P708">
            <v>0</v>
          </cell>
          <cell r="Q708">
            <v>0</v>
          </cell>
          <cell r="R708">
            <v>0</v>
          </cell>
          <cell r="S708">
            <v>0</v>
          </cell>
          <cell r="T708">
            <v>0</v>
          </cell>
          <cell r="U708">
            <v>0</v>
          </cell>
          <cell r="V708">
            <v>0</v>
          </cell>
          <cell r="W708">
            <v>0</v>
          </cell>
          <cell r="X708">
            <v>0</v>
          </cell>
          <cell r="Y708">
            <v>0</v>
          </cell>
          <cell r="Z708">
            <v>0</v>
          </cell>
          <cell r="AA708">
            <v>0</v>
          </cell>
          <cell r="AB708">
            <v>0</v>
          </cell>
          <cell r="AC708">
            <v>0</v>
          </cell>
          <cell r="AD708">
            <v>0</v>
          </cell>
          <cell r="AE708">
            <v>0</v>
          </cell>
          <cell r="AF708">
            <v>0</v>
          </cell>
          <cell r="AG708">
            <v>0</v>
          </cell>
          <cell r="AH708">
            <v>0</v>
          </cell>
          <cell r="AI708">
            <v>0</v>
          </cell>
          <cell r="AJ708">
            <v>0</v>
          </cell>
          <cell r="AK708">
            <v>0</v>
          </cell>
          <cell r="AL708">
            <v>0</v>
          </cell>
          <cell r="AM708">
            <v>0</v>
          </cell>
          <cell r="AN708">
            <v>0</v>
          </cell>
          <cell r="AO708">
            <v>0</v>
          </cell>
          <cell r="AP708">
            <v>0</v>
          </cell>
          <cell r="AQ708">
            <v>0</v>
          </cell>
          <cell r="AR708">
            <v>0</v>
          </cell>
          <cell r="AS708">
            <v>0</v>
          </cell>
          <cell r="AT708">
            <v>0</v>
          </cell>
          <cell r="AU708">
            <v>0</v>
          </cell>
          <cell r="AV708">
            <v>0</v>
          </cell>
          <cell r="AW708">
            <v>0</v>
          </cell>
          <cell r="AX708">
            <v>0</v>
          </cell>
          <cell r="AY708">
            <v>0</v>
          </cell>
          <cell r="AZ708">
            <v>0</v>
          </cell>
          <cell r="BA708">
            <v>0</v>
          </cell>
          <cell r="BB708">
            <v>0</v>
          </cell>
          <cell r="BC708">
            <v>0</v>
          </cell>
          <cell r="BD708">
            <v>0</v>
          </cell>
          <cell r="BE708">
            <v>0</v>
          </cell>
          <cell r="BF708">
            <v>0</v>
          </cell>
          <cell r="BG708">
            <v>0</v>
          </cell>
          <cell r="BH708">
            <v>0</v>
          </cell>
          <cell r="BI708">
            <v>0</v>
          </cell>
          <cell r="BK708">
            <v>0</v>
          </cell>
          <cell r="BL708">
            <v>0</v>
          </cell>
          <cell r="BM708">
            <v>0</v>
          </cell>
          <cell r="BN708">
            <v>0</v>
          </cell>
          <cell r="BO708">
            <v>0</v>
          </cell>
          <cell r="BP708">
            <v>0</v>
          </cell>
          <cell r="BQ708">
            <v>0</v>
          </cell>
          <cell r="BR708">
            <v>0</v>
          </cell>
          <cell r="BS708">
            <v>0</v>
          </cell>
          <cell r="BT708">
            <v>0</v>
          </cell>
          <cell r="BU708">
            <v>0</v>
          </cell>
          <cell r="BV708">
            <v>0</v>
          </cell>
          <cell r="BW708">
            <v>0</v>
          </cell>
          <cell r="BX708">
            <v>0</v>
          </cell>
          <cell r="BY708">
            <v>0</v>
          </cell>
          <cell r="BZ708">
            <v>0</v>
          </cell>
          <cell r="CA708">
            <v>0</v>
          </cell>
          <cell r="CB708">
            <v>0</v>
          </cell>
          <cell r="CC708">
            <v>0</v>
          </cell>
          <cell r="CD708">
            <v>0</v>
          </cell>
          <cell r="CE708">
            <v>0</v>
          </cell>
          <cell r="CF708">
            <v>0</v>
          </cell>
          <cell r="CG708">
            <v>0</v>
          </cell>
          <cell r="CH708">
            <v>0</v>
          </cell>
          <cell r="CI708">
            <v>0</v>
          </cell>
          <cell r="CJ708">
            <v>0</v>
          </cell>
          <cell r="CK708">
            <v>0</v>
          </cell>
          <cell r="CL708">
            <v>0</v>
          </cell>
          <cell r="CM708">
            <v>0</v>
          </cell>
          <cell r="CN708">
            <v>0</v>
          </cell>
          <cell r="CO708">
            <v>0</v>
          </cell>
          <cell r="CP708">
            <v>0</v>
          </cell>
          <cell r="DW708">
            <v>0</v>
          </cell>
          <cell r="DX708">
            <v>0</v>
          </cell>
          <cell r="DY708">
            <v>0</v>
          </cell>
          <cell r="DZ708">
            <v>0</v>
          </cell>
          <cell r="EA708">
            <v>0</v>
          </cell>
          <cell r="EB708">
            <v>0</v>
          </cell>
          <cell r="EC708">
            <v>0</v>
          </cell>
          <cell r="ED708">
            <v>0</v>
          </cell>
          <cell r="EE708">
            <v>0</v>
          </cell>
          <cell r="EF708">
            <v>0</v>
          </cell>
          <cell r="EG708">
            <v>0</v>
          </cell>
          <cell r="EH708">
            <v>0</v>
          </cell>
          <cell r="EI708">
            <v>0</v>
          </cell>
          <cell r="EJ708">
            <v>0</v>
          </cell>
        </row>
        <row r="709">
          <cell r="B709">
            <v>0</v>
          </cell>
          <cell r="C709">
            <v>105.583</v>
          </cell>
          <cell r="D709">
            <v>0</v>
          </cell>
          <cell r="E709">
            <v>0</v>
          </cell>
          <cell r="F709">
            <v>0</v>
          </cell>
          <cell r="G709">
            <v>0</v>
          </cell>
          <cell r="H709">
            <v>0</v>
          </cell>
          <cell r="I709">
            <v>0</v>
          </cell>
          <cell r="J709">
            <v>0</v>
          </cell>
          <cell r="K709">
            <v>0</v>
          </cell>
          <cell r="L709">
            <v>0</v>
          </cell>
          <cell r="M709">
            <v>0</v>
          </cell>
          <cell r="N709">
            <v>0</v>
          </cell>
          <cell r="O709">
            <v>0</v>
          </cell>
          <cell r="P709">
            <v>0</v>
          </cell>
          <cell r="Q709">
            <v>0</v>
          </cell>
          <cell r="R709">
            <v>0</v>
          </cell>
          <cell r="S709">
            <v>0</v>
          </cell>
          <cell r="T709">
            <v>0</v>
          </cell>
          <cell r="U709">
            <v>0</v>
          </cell>
          <cell r="V709">
            <v>0</v>
          </cell>
          <cell r="W709">
            <v>0</v>
          </cell>
          <cell r="X709">
            <v>0</v>
          </cell>
          <cell r="Y709">
            <v>0</v>
          </cell>
          <cell r="Z709">
            <v>0</v>
          </cell>
          <cell r="AA709">
            <v>0</v>
          </cell>
          <cell r="AB709">
            <v>0</v>
          </cell>
          <cell r="AC709">
            <v>0</v>
          </cell>
          <cell r="AD709">
            <v>0</v>
          </cell>
          <cell r="AE709">
            <v>0</v>
          </cell>
          <cell r="AF709">
            <v>0</v>
          </cell>
          <cell r="AG709">
            <v>0</v>
          </cell>
          <cell r="AH709">
            <v>0</v>
          </cell>
          <cell r="AI709">
            <v>0</v>
          </cell>
          <cell r="AJ709">
            <v>0</v>
          </cell>
          <cell r="AK709">
            <v>0</v>
          </cell>
          <cell r="AL709">
            <v>0</v>
          </cell>
          <cell r="AM709">
            <v>0</v>
          </cell>
          <cell r="AN709">
            <v>0</v>
          </cell>
          <cell r="AO709">
            <v>0</v>
          </cell>
          <cell r="AP709">
            <v>0</v>
          </cell>
          <cell r="AQ709">
            <v>0</v>
          </cell>
          <cell r="AR709">
            <v>0</v>
          </cell>
          <cell r="AS709">
            <v>0</v>
          </cell>
          <cell r="AT709">
            <v>0</v>
          </cell>
          <cell r="AU709">
            <v>0</v>
          </cell>
          <cell r="AV709">
            <v>0</v>
          </cell>
          <cell r="AW709">
            <v>0</v>
          </cell>
          <cell r="AX709">
            <v>0</v>
          </cell>
          <cell r="AY709">
            <v>0</v>
          </cell>
          <cell r="AZ709">
            <v>0</v>
          </cell>
          <cell r="BA709">
            <v>0</v>
          </cell>
          <cell r="BB709">
            <v>0</v>
          </cell>
          <cell r="BC709">
            <v>0</v>
          </cell>
          <cell r="BD709">
            <v>0</v>
          </cell>
          <cell r="BE709">
            <v>0</v>
          </cell>
          <cell r="BF709">
            <v>0</v>
          </cell>
          <cell r="BG709">
            <v>0</v>
          </cell>
          <cell r="BH709">
            <v>0</v>
          </cell>
          <cell r="BI709">
            <v>0</v>
          </cell>
          <cell r="BK709">
            <v>0</v>
          </cell>
          <cell r="BL709">
            <v>0</v>
          </cell>
          <cell r="BM709">
            <v>0</v>
          </cell>
          <cell r="BN709">
            <v>0</v>
          </cell>
          <cell r="BO709">
            <v>0</v>
          </cell>
          <cell r="BP709">
            <v>0</v>
          </cell>
          <cell r="BQ709">
            <v>0</v>
          </cell>
          <cell r="BR709">
            <v>0</v>
          </cell>
          <cell r="BS709">
            <v>0</v>
          </cell>
          <cell r="BT709">
            <v>0</v>
          </cell>
          <cell r="BU709">
            <v>0</v>
          </cell>
          <cell r="BV709">
            <v>0</v>
          </cell>
          <cell r="BW709">
            <v>0</v>
          </cell>
          <cell r="BX709">
            <v>0</v>
          </cell>
          <cell r="BY709">
            <v>0</v>
          </cell>
          <cell r="BZ709">
            <v>0</v>
          </cell>
          <cell r="CA709">
            <v>0</v>
          </cell>
          <cell r="CB709">
            <v>0</v>
          </cell>
          <cell r="CC709">
            <v>0</v>
          </cell>
          <cell r="CD709">
            <v>0</v>
          </cell>
          <cell r="CE709">
            <v>0</v>
          </cell>
          <cell r="CF709">
            <v>0</v>
          </cell>
          <cell r="CG709">
            <v>0</v>
          </cell>
          <cell r="CH709">
            <v>0</v>
          </cell>
          <cell r="CI709">
            <v>0</v>
          </cell>
          <cell r="CJ709">
            <v>0</v>
          </cell>
          <cell r="CK709">
            <v>0</v>
          </cell>
          <cell r="CL709">
            <v>0</v>
          </cell>
          <cell r="CM709">
            <v>0</v>
          </cell>
          <cell r="CN709">
            <v>0</v>
          </cell>
          <cell r="CO709">
            <v>0</v>
          </cell>
          <cell r="CP709">
            <v>0</v>
          </cell>
          <cell r="DW709">
            <v>0</v>
          </cell>
          <cell r="DX709">
            <v>0</v>
          </cell>
          <cell r="DY709">
            <v>0</v>
          </cell>
          <cell r="DZ709">
            <v>0</v>
          </cell>
          <cell r="EA709">
            <v>0</v>
          </cell>
          <cell r="EB709">
            <v>0</v>
          </cell>
          <cell r="EC709">
            <v>0</v>
          </cell>
          <cell r="ED709">
            <v>0</v>
          </cell>
          <cell r="EE709">
            <v>0</v>
          </cell>
          <cell r="EF709">
            <v>0</v>
          </cell>
          <cell r="EG709">
            <v>0</v>
          </cell>
          <cell r="EH709">
            <v>0</v>
          </cell>
          <cell r="EI709">
            <v>0</v>
          </cell>
          <cell r="EJ709">
            <v>0</v>
          </cell>
        </row>
        <row r="710">
          <cell r="B710">
            <v>15.29</v>
          </cell>
          <cell r="C710">
            <v>159.00000000000003</v>
          </cell>
          <cell r="D710">
            <v>0</v>
          </cell>
          <cell r="E710">
            <v>32.6</v>
          </cell>
          <cell r="F710">
            <v>0</v>
          </cell>
          <cell r="G710">
            <v>17.5</v>
          </cell>
          <cell r="H710">
            <v>68.900000000000006</v>
          </cell>
          <cell r="I710">
            <v>152.5</v>
          </cell>
          <cell r="J710">
            <v>42</v>
          </cell>
          <cell r="K710">
            <v>6.5</v>
          </cell>
          <cell r="L710">
            <v>26.099999999999998</v>
          </cell>
          <cell r="M710">
            <v>22.5</v>
          </cell>
          <cell r="N710">
            <v>8.1</v>
          </cell>
          <cell r="O710">
            <v>16.3</v>
          </cell>
          <cell r="P710">
            <v>4.6107529999999999</v>
          </cell>
          <cell r="Q710">
            <v>71.300000000000011</v>
          </cell>
          <cell r="R710">
            <v>8</v>
          </cell>
          <cell r="S710">
            <v>0</v>
          </cell>
          <cell r="T710">
            <v>25.8</v>
          </cell>
          <cell r="U710">
            <v>6781.8879999999999</v>
          </cell>
          <cell r="V710">
            <v>0</v>
          </cell>
          <cell r="W710">
            <v>9.92</v>
          </cell>
          <cell r="X710">
            <v>148.19</v>
          </cell>
          <cell r="Y710">
            <v>34.374000000000002</v>
          </cell>
          <cell r="Z710">
            <v>27.7</v>
          </cell>
          <cell r="AA710">
            <v>0</v>
          </cell>
          <cell r="AB710">
            <v>22.8</v>
          </cell>
          <cell r="AC710">
            <v>112.09955600000001</v>
          </cell>
          <cell r="AD710">
            <v>23.3</v>
          </cell>
          <cell r="AE710">
            <v>0</v>
          </cell>
          <cell r="AF710">
            <v>46.629999999999995</v>
          </cell>
          <cell r="AG710">
            <v>0</v>
          </cell>
          <cell r="AH710">
            <v>0</v>
          </cell>
          <cell r="AI710">
            <v>78.900000000000006</v>
          </cell>
          <cell r="AJ710">
            <v>37.800000000000004</v>
          </cell>
          <cell r="AK710">
            <v>0</v>
          </cell>
          <cell r="AL710">
            <v>0</v>
          </cell>
          <cell r="AM710">
            <v>1093.7</v>
          </cell>
          <cell r="AN710">
            <v>66.849999999999994</v>
          </cell>
          <cell r="AO710">
            <v>0</v>
          </cell>
          <cell r="AP710">
            <v>0</v>
          </cell>
          <cell r="AQ710">
            <v>0</v>
          </cell>
          <cell r="AR710">
            <v>0</v>
          </cell>
          <cell r="AS710">
            <v>6.3999999999999995</v>
          </cell>
          <cell r="AT710">
            <v>0</v>
          </cell>
          <cell r="AU710">
            <v>132.69999999999999</v>
          </cell>
          <cell r="AV710">
            <v>294.47799999999995</v>
          </cell>
          <cell r="AW710">
            <v>250</v>
          </cell>
          <cell r="AX710">
            <v>11.84</v>
          </cell>
          <cell r="AY710">
            <v>0</v>
          </cell>
          <cell r="AZ710">
            <v>0</v>
          </cell>
          <cell r="BA710">
            <v>17.77</v>
          </cell>
          <cell r="BB710">
            <v>0</v>
          </cell>
          <cell r="BC710">
            <v>2.3501796874999998</v>
          </cell>
          <cell r="BD710">
            <v>56.773999999999994</v>
          </cell>
          <cell r="BE710">
            <v>11.399999999999999</v>
          </cell>
          <cell r="BF710">
            <v>17.053000000000001</v>
          </cell>
          <cell r="BG710">
            <v>0</v>
          </cell>
          <cell r="BH710">
            <v>36.556106804447438</v>
          </cell>
          <cell r="BI710">
            <v>1.06</v>
          </cell>
          <cell r="BJ710">
            <v>0</v>
          </cell>
          <cell r="BK710">
            <v>4.62</v>
          </cell>
          <cell r="BL710">
            <v>10</v>
          </cell>
          <cell r="BM710">
            <v>31.051000000000002</v>
          </cell>
          <cell r="BN710">
            <v>264.315</v>
          </cell>
          <cell r="BO710">
            <v>48.967259999999996</v>
          </cell>
          <cell r="BP710">
            <v>51.307004562951796</v>
          </cell>
          <cell r="BQ710">
            <v>410.6</v>
          </cell>
          <cell r="BR710">
            <v>641.58000000000004</v>
          </cell>
          <cell r="BS710">
            <v>385.59999999999997</v>
          </cell>
          <cell r="BT710">
            <v>446.6</v>
          </cell>
          <cell r="BU710">
            <v>73.7</v>
          </cell>
          <cell r="BV710">
            <v>74.692000000000007</v>
          </cell>
          <cell r="BW710">
            <v>437.79699999999997</v>
          </cell>
          <cell r="BX710">
            <v>1397.75</v>
          </cell>
          <cell r="BY710">
            <v>1</v>
          </cell>
          <cell r="BZ710">
            <v>0</v>
          </cell>
          <cell r="CA710">
            <v>39.400000000000006</v>
          </cell>
          <cell r="CB710">
            <v>10.6</v>
          </cell>
          <cell r="CC710">
            <v>325.10000000000002</v>
          </cell>
          <cell r="CD710">
            <v>628</v>
          </cell>
          <cell r="CE710">
            <v>30.36</v>
          </cell>
          <cell r="CF710">
            <v>96.89200000000001</v>
          </cell>
          <cell r="CG710">
            <v>625.09999999999991</v>
          </cell>
          <cell r="CH710">
            <v>0</v>
          </cell>
          <cell r="CI710">
            <v>32.380000000000003</v>
          </cell>
          <cell r="CJ710">
            <v>65.100000000000009</v>
          </cell>
          <cell r="CK710">
            <v>60</v>
          </cell>
          <cell r="CL710">
            <v>1009.5</v>
          </cell>
          <cell r="CM710">
            <v>83</v>
          </cell>
          <cell r="CN710">
            <v>64</v>
          </cell>
          <cell r="CO710">
            <v>57.7</v>
          </cell>
          <cell r="CP710">
            <v>64.3</v>
          </cell>
          <cell r="CQ710">
            <v>1030.105</v>
          </cell>
          <cell r="CR710">
            <v>173.298</v>
          </cell>
          <cell r="CS710">
            <v>651.33999999999992</v>
          </cell>
          <cell r="CT710">
            <v>126.42500000000001</v>
          </cell>
          <cell r="CU710">
            <v>59.551999999999992</v>
          </cell>
          <cell r="CV710">
            <v>189.00399999999999</v>
          </cell>
          <cell r="CW710">
            <v>1686.3040000000001</v>
          </cell>
          <cell r="CX710">
            <v>29.81</v>
          </cell>
          <cell r="CY710">
            <v>21.801000000000002</v>
          </cell>
          <cell r="CZ710">
            <v>6246.9189999999999</v>
          </cell>
          <cell r="DA710">
            <v>129.23499999999999</v>
          </cell>
          <cell r="DB710">
            <v>41.144999999999996</v>
          </cell>
          <cell r="DC710">
            <v>52.911999999999992</v>
          </cell>
          <cell r="DD710">
            <v>258.36399999999998</v>
          </cell>
          <cell r="DE710">
            <v>3116.2400000000002</v>
          </cell>
          <cell r="DF710">
            <v>3707.5649999999996</v>
          </cell>
          <cell r="DG710">
            <v>4667.6149999999998</v>
          </cell>
          <cell r="DH710">
            <v>525.00099999999998</v>
          </cell>
          <cell r="DI710">
            <v>16.199000000000002</v>
          </cell>
          <cell r="DJ710">
            <v>1335.778</v>
          </cell>
          <cell r="DK710">
            <v>211.07900000000001</v>
          </cell>
          <cell r="DL710">
            <v>1087.412</v>
          </cell>
          <cell r="DM710">
            <v>11308.587999999998</v>
          </cell>
          <cell r="DN710">
            <v>1545.4840000000002</v>
          </cell>
          <cell r="DO710">
            <v>32.165999999999997</v>
          </cell>
          <cell r="DP710">
            <v>690.62199999999996</v>
          </cell>
          <cell r="DQ710">
            <v>36.206000000000003</v>
          </cell>
          <cell r="DR710">
            <v>1690.4760000000001</v>
          </cell>
          <cell r="DS710">
            <v>379.06600000000003</v>
          </cell>
          <cell r="DT710">
            <v>6456.549</v>
          </cell>
          <cell r="DU710">
            <v>187.14999999999998</v>
          </cell>
          <cell r="DV710">
            <v>58</v>
          </cell>
          <cell r="DW710">
            <v>42.5</v>
          </cell>
          <cell r="DX710">
            <v>144.94000000000003</v>
          </cell>
          <cell r="DY710">
            <v>14.799999999999999</v>
          </cell>
          <cell r="DZ710">
            <v>23.9</v>
          </cell>
          <cell r="EA710">
            <v>371.83099999999996</v>
          </cell>
          <cell r="EB710">
            <v>342.66518790563765</v>
          </cell>
          <cell r="EC710">
            <v>0</v>
          </cell>
          <cell r="ED710">
            <v>4.2381252462933103</v>
          </cell>
          <cell r="EE710">
            <v>40.799999999999997</v>
          </cell>
          <cell r="EF710">
            <v>135.5</v>
          </cell>
          <cell r="EG710">
            <v>2.37</v>
          </cell>
          <cell r="EH710">
            <v>35.64</v>
          </cell>
          <cell r="EI710">
            <v>82.4</v>
          </cell>
          <cell r="EJ710">
            <v>904.95</v>
          </cell>
        </row>
        <row r="711">
          <cell r="B711">
            <v>17.3</v>
          </cell>
          <cell r="C711">
            <v>158.19999999999999</v>
          </cell>
          <cell r="D711">
            <v>0</v>
          </cell>
          <cell r="E711">
            <v>32.6</v>
          </cell>
          <cell r="F711">
            <v>0</v>
          </cell>
          <cell r="G711">
            <v>16.299999999999997</v>
          </cell>
          <cell r="H711">
            <v>68.41</v>
          </cell>
          <cell r="I711">
            <v>147.15</v>
          </cell>
          <cell r="J711">
            <v>42</v>
          </cell>
          <cell r="K711">
            <v>6.5</v>
          </cell>
          <cell r="L711">
            <v>26.099999999999998</v>
          </cell>
          <cell r="M711">
            <v>22.5</v>
          </cell>
          <cell r="N711">
            <v>8.9</v>
          </cell>
          <cell r="O711">
            <v>14.774705320000001</v>
          </cell>
          <cell r="P711">
            <v>4.6107529999999999</v>
          </cell>
          <cell r="Q711">
            <v>68.599999999999994</v>
          </cell>
          <cell r="R711">
            <v>6.8</v>
          </cell>
          <cell r="S711">
            <v>0</v>
          </cell>
          <cell r="T711">
            <v>25.2</v>
          </cell>
          <cell r="U711">
            <v>6781.9470000000001</v>
          </cell>
          <cell r="V711">
            <v>0</v>
          </cell>
          <cell r="W711">
            <v>9.92</v>
          </cell>
          <cell r="X711">
            <v>124.09530197440002</v>
          </cell>
          <cell r="Y711">
            <v>31.227</v>
          </cell>
          <cell r="Z711">
            <v>27.7</v>
          </cell>
          <cell r="AA711">
            <v>0</v>
          </cell>
          <cell r="AB711">
            <v>23.7</v>
          </cell>
          <cell r="AC711">
            <v>112.799556</v>
          </cell>
          <cell r="AD711">
            <v>24.599999999999998</v>
          </cell>
          <cell r="AE711">
            <v>0</v>
          </cell>
          <cell r="AF711">
            <v>46.629999999999995</v>
          </cell>
          <cell r="AG711">
            <v>0</v>
          </cell>
          <cell r="AH711">
            <v>0</v>
          </cell>
          <cell r="AI711">
            <v>70.400000000000006</v>
          </cell>
          <cell r="AJ711">
            <v>37.800000000000004</v>
          </cell>
          <cell r="AK711">
            <v>0</v>
          </cell>
          <cell r="AL711">
            <v>0</v>
          </cell>
          <cell r="AM711">
            <v>1032</v>
          </cell>
          <cell r="AN711">
            <v>49.98</v>
          </cell>
          <cell r="AO711">
            <v>0</v>
          </cell>
          <cell r="AP711">
            <v>0</v>
          </cell>
          <cell r="AQ711">
            <v>0</v>
          </cell>
          <cell r="AR711">
            <v>0</v>
          </cell>
          <cell r="AS711">
            <v>6.1</v>
          </cell>
          <cell r="AT711">
            <v>0</v>
          </cell>
          <cell r="AU711">
            <v>132.66</v>
          </cell>
          <cell r="AV711">
            <v>239.196</v>
          </cell>
          <cell r="AW711">
            <v>164.4</v>
          </cell>
          <cell r="AX711">
            <v>11.84</v>
          </cell>
          <cell r="AY711">
            <v>0</v>
          </cell>
          <cell r="AZ711">
            <v>33.679000000000002</v>
          </cell>
          <cell r="BA711">
            <v>17.428999999999998</v>
          </cell>
          <cell r="BB711">
            <v>0</v>
          </cell>
          <cell r="BC711">
            <v>2.5262500000000001</v>
          </cell>
          <cell r="BD711">
            <v>33.032000000000004</v>
          </cell>
          <cell r="BE711">
            <v>11.399999999999999</v>
          </cell>
          <cell r="BF711">
            <v>17.102999999999998</v>
          </cell>
          <cell r="BG711">
            <v>0</v>
          </cell>
          <cell r="BH711">
            <v>38.387313341219325</v>
          </cell>
          <cell r="BI711">
            <v>11.48</v>
          </cell>
          <cell r="BJ711">
            <v>0</v>
          </cell>
          <cell r="BK711">
            <v>7.66</v>
          </cell>
          <cell r="BL711">
            <v>10</v>
          </cell>
          <cell r="BM711">
            <v>31.051000000000002</v>
          </cell>
          <cell r="BN711">
            <v>190.571</v>
          </cell>
          <cell r="BO711">
            <v>48.967259999999996</v>
          </cell>
          <cell r="BP711">
            <v>51.307004562951796</v>
          </cell>
          <cell r="BQ711">
            <v>323.06</v>
          </cell>
          <cell r="BR711">
            <v>550.45000000000005</v>
          </cell>
          <cell r="BS711">
            <v>370.95495959319931</v>
          </cell>
          <cell r="BT711">
            <v>454.59999999999997</v>
          </cell>
          <cell r="BU711">
            <v>89.53</v>
          </cell>
          <cell r="BV711">
            <v>72.169000000000011</v>
          </cell>
          <cell r="BW711">
            <v>415.24</v>
          </cell>
          <cell r="BX711">
            <v>1412.5299999999997</v>
          </cell>
          <cell r="BY711">
            <v>0.9</v>
          </cell>
          <cell r="BZ711">
            <v>0</v>
          </cell>
          <cell r="CA711">
            <v>39.400000000000006</v>
          </cell>
          <cell r="CB711">
            <v>10.6</v>
          </cell>
          <cell r="CC711">
            <v>219.8</v>
          </cell>
          <cell r="CD711">
            <v>596</v>
          </cell>
          <cell r="CE711">
            <v>42.75</v>
          </cell>
          <cell r="CF711">
            <v>96.25200000000001</v>
          </cell>
          <cell r="CG711">
            <v>621.89999999999986</v>
          </cell>
          <cell r="CH711">
            <v>0</v>
          </cell>
          <cell r="CI711">
            <v>31.720000000000006</v>
          </cell>
          <cell r="CJ711">
            <v>64.2</v>
          </cell>
          <cell r="CK711">
            <v>71.899999999999991</v>
          </cell>
          <cell r="CL711">
            <v>1009.4000000000001</v>
          </cell>
          <cell r="CM711">
            <v>83</v>
          </cell>
          <cell r="CN711">
            <v>47.5</v>
          </cell>
          <cell r="CO711">
            <v>55.7</v>
          </cell>
          <cell r="CP711">
            <v>61.599999999999994</v>
          </cell>
          <cell r="CQ711">
            <v>977.90100000000007</v>
          </cell>
          <cell r="CR711">
            <v>176.08100000000002</v>
          </cell>
          <cell r="CS711">
            <v>624.97</v>
          </cell>
          <cell r="CT711">
            <v>121.70500000000001</v>
          </cell>
          <cell r="CU711">
            <v>54.769999999999996</v>
          </cell>
          <cell r="CV711">
            <v>130.56399999999999</v>
          </cell>
          <cell r="CW711">
            <v>1646.587</v>
          </cell>
          <cell r="CX711">
            <v>7.8339999999999996</v>
          </cell>
          <cell r="CY711">
            <v>21.541000000000004</v>
          </cell>
          <cell r="CZ711">
            <v>5466.009</v>
          </cell>
          <cell r="DA711">
            <v>121.43600000000001</v>
          </cell>
          <cell r="DB711">
            <v>17.664999999999999</v>
          </cell>
          <cell r="DC711">
            <v>45.225999999999999</v>
          </cell>
          <cell r="DD711">
            <v>241.786</v>
          </cell>
          <cell r="DE711">
            <v>2856.163</v>
          </cell>
          <cell r="DF711">
            <v>3687.8249999999998</v>
          </cell>
          <cell r="DG711">
            <v>4652.6489999999994</v>
          </cell>
          <cell r="DH711">
            <v>521.46199999999999</v>
          </cell>
          <cell r="DI711">
            <v>16.041</v>
          </cell>
          <cell r="DJ711">
            <v>1328.0360000000001</v>
          </cell>
          <cell r="DK711">
            <v>179.13</v>
          </cell>
          <cell r="DL711">
            <v>978.49399999999991</v>
          </cell>
          <cell r="DM711">
            <v>11097.637999999999</v>
          </cell>
          <cell r="DN711">
            <v>1545.3700000000001</v>
          </cell>
          <cell r="DO711">
            <v>32.061</v>
          </cell>
          <cell r="DP711">
            <v>666.56</v>
          </cell>
          <cell r="DQ711">
            <v>33.896000000000001</v>
          </cell>
          <cell r="DR711">
            <v>1510.2600000000002</v>
          </cell>
          <cell r="DS711">
            <v>367.20799999999997</v>
          </cell>
          <cell r="DT711">
            <v>6507.049</v>
          </cell>
          <cell r="DU711">
            <v>187.14999999999998</v>
          </cell>
          <cell r="DV711">
            <v>56.350999999999999</v>
          </cell>
          <cell r="DW711">
            <v>42.5</v>
          </cell>
          <cell r="DX711">
            <v>94.420498255865695</v>
          </cell>
          <cell r="DY711">
            <v>14.780000000000001</v>
          </cell>
          <cell r="DZ711">
            <v>82.792871280000014</v>
          </cell>
          <cell r="EA711">
            <v>382.87045098739299</v>
          </cell>
          <cell r="EB711">
            <v>399.22960206803953</v>
          </cell>
          <cell r="EC711">
            <v>20.9</v>
          </cell>
          <cell r="ED711">
            <v>4.1134365316907502</v>
          </cell>
          <cell r="EE711">
            <v>33.099999999999994</v>
          </cell>
          <cell r="EF711">
            <v>115</v>
          </cell>
          <cell r="EG711">
            <v>2.37</v>
          </cell>
          <cell r="EH711">
            <v>47.966684055000002</v>
          </cell>
          <cell r="EI711">
            <v>82.4</v>
          </cell>
          <cell r="EJ711">
            <v>901.90374321000002</v>
          </cell>
        </row>
        <row r="712">
          <cell r="B712">
            <v>0</v>
          </cell>
          <cell r="C712">
            <v>31.9</v>
          </cell>
          <cell r="D712">
            <v>775</v>
          </cell>
          <cell r="E712">
            <v>0</v>
          </cell>
          <cell r="F712">
            <v>0</v>
          </cell>
          <cell r="G712">
            <v>0</v>
          </cell>
          <cell r="H712">
            <v>44.3</v>
          </cell>
          <cell r="I712">
            <v>89.6</v>
          </cell>
          <cell r="J712">
            <v>0</v>
          </cell>
          <cell r="K712">
            <v>0</v>
          </cell>
          <cell r="L712">
            <v>0</v>
          </cell>
          <cell r="M712">
            <v>72</v>
          </cell>
          <cell r="N712">
            <v>94.199999999999989</v>
          </cell>
          <cell r="O712">
            <v>0</v>
          </cell>
          <cell r="P712">
            <v>0</v>
          </cell>
          <cell r="Q712">
            <v>0</v>
          </cell>
          <cell r="R712">
            <v>0</v>
          </cell>
          <cell r="S712">
            <v>0</v>
          </cell>
          <cell r="T712">
            <v>0</v>
          </cell>
          <cell r="U712">
            <v>0</v>
          </cell>
          <cell r="V712">
            <v>0</v>
          </cell>
          <cell r="W712">
            <v>9786</v>
          </cell>
          <cell r="X712">
            <v>0</v>
          </cell>
          <cell r="Y712">
            <v>71.882999999999996</v>
          </cell>
          <cell r="Z712">
            <v>579.79999999999995</v>
          </cell>
          <cell r="AA712">
            <v>0</v>
          </cell>
          <cell r="AB712">
            <v>0</v>
          </cell>
          <cell r="AC712">
            <v>1825.4700000000003</v>
          </cell>
          <cell r="AD712">
            <v>0</v>
          </cell>
          <cell r="AE712">
            <v>1409.4383109999999</v>
          </cell>
          <cell r="AF712">
            <v>0</v>
          </cell>
          <cell r="AG712">
            <v>0</v>
          </cell>
          <cell r="AH712">
            <v>345.51</v>
          </cell>
          <cell r="AI712">
            <v>0</v>
          </cell>
          <cell r="AJ712">
            <v>0</v>
          </cell>
          <cell r="AK712">
            <v>0</v>
          </cell>
          <cell r="AL712">
            <v>0</v>
          </cell>
          <cell r="AM712">
            <v>50.1</v>
          </cell>
          <cell r="AN712">
            <v>0</v>
          </cell>
          <cell r="AO712">
            <v>0</v>
          </cell>
          <cell r="AP712">
            <v>0</v>
          </cell>
          <cell r="AQ712">
            <v>0</v>
          </cell>
          <cell r="AR712">
            <v>-7169.2000000000007</v>
          </cell>
          <cell r="AS712">
            <v>1923</v>
          </cell>
          <cell r="AT712">
            <v>222.3</v>
          </cell>
          <cell r="AU712">
            <v>0</v>
          </cell>
          <cell r="AV712">
            <v>0</v>
          </cell>
          <cell r="AW712">
            <v>0</v>
          </cell>
          <cell r="AX712">
            <v>0</v>
          </cell>
          <cell r="AY712">
            <v>0</v>
          </cell>
          <cell r="AZ712">
            <v>1210.8600000000001</v>
          </cell>
          <cell r="BA712">
            <v>0</v>
          </cell>
          <cell r="BB712">
            <v>66.214409357030519</v>
          </cell>
          <cell r="BC712">
            <v>305.9670052983854</v>
          </cell>
          <cell r="BD712">
            <v>335.86600000000004</v>
          </cell>
          <cell r="BE712">
            <v>377.9</v>
          </cell>
          <cell r="BF712">
            <v>40.307000000000002</v>
          </cell>
          <cell r="BG712">
            <v>16.3</v>
          </cell>
          <cell r="BH712">
            <v>976.02704661690223</v>
          </cell>
          <cell r="BI712">
            <v>61.999999999999993</v>
          </cell>
          <cell r="BJ712">
            <v>0</v>
          </cell>
          <cell r="BK712">
            <v>94.88</v>
          </cell>
          <cell r="BL712">
            <v>0</v>
          </cell>
          <cell r="BM712">
            <v>0</v>
          </cell>
          <cell r="BN712">
            <v>0</v>
          </cell>
          <cell r="BO712">
            <v>0</v>
          </cell>
          <cell r="BP712">
            <v>706.46588781256901</v>
          </cell>
          <cell r="BQ712">
            <v>0</v>
          </cell>
          <cell r="BR712">
            <v>212.29999999999995</v>
          </cell>
          <cell r="BS712">
            <v>5036.7762771743437</v>
          </cell>
          <cell r="BT712">
            <v>363.90000000000003</v>
          </cell>
          <cell r="BU712">
            <v>606.79999999999995</v>
          </cell>
          <cell r="BV712">
            <v>25.634</v>
          </cell>
          <cell r="BW712">
            <v>2782.2799999999997</v>
          </cell>
          <cell r="BX712">
            <v>11861.810000000001</v>
          </cell>
          <cell r="BY712">
            <v>0</v>
          </cell>
          <cell r="BZ712">
            <v>62.5</v>
          </cell>
          <cell r="CA712">
            <v>0</v>
          </cell>
          <cell r="CB712">
            <v>0</v>
          </cell>
          <cell r="CC712">
            <v>559</v>
          </cell>
          <cell r="CD712">
            <v>3632</v>
          </cell>
          <cell r="CE712">
            <v>0</v>
          </cell>
          <cell r="CF712">
            <v>229.453</v>
          </cell>
          <cell r="CG712">
            <v>239.89999999999998</v>
          </cell>
          <cell r="CH712">
            <v>0</v>
          </cell>
          <cell r="CI712">
            <v>62.379999999999995</v>
          </cell>
          <cell r="CJ712">
            <v>213</v>
          </cell>
          <cell r="CK712">
            <v>0</v>
          </cell>
          <cell r="CL712">
            <v>1838.5</v>
          </cell>
          <cell r="CM712">
            <v>362.1</v>
          </cell>
          <cell r="CN712">
            <v>0</v>
          </cell>
          <cell r="CO712">
            <v>0</v>
          </cell>
          <cell r="CP712">
            <v>266.7</v>
          </cell>
          <cell r="CQ712">
            <v>0</v>
          </cell>
          <cell r="CR712">
            <v>0</v>
          </cell>
          <cell r="CS712">
            <v>0</v>
          </cell>
          <cell r="CT712">
            <v>0</v>
          </cell>
          <cell r="CU712">
            <v>0</v>
          </cell>
          <cell r="CV712">
            <v>0</v>
          </cell>
          <cell r="CW712">
            <v>0</v>
          </cell>
          <cell r="CX712">
            <v>0</v>
          </cell>
          <cell r="CY712">
            <v>0</v>
          </cell>
          <cell r="CZ712">
            <v>0</v>
          </cell>
          <cell r="DA712">
            <v>0</v>
          </cell>
          <cell r="DB712">
            <v>0</v>
          </cell>
          <cell r="DC712">
            <v>0</v>
          </cell>
          <cell r="DD712">
            <v>0</v>
          </cell>
          <cell r="DE712">
            <v>0</v>
          </cell>
          <cell r="DF712">
            <v>0</v>
          </cell>
          <cell r="DG712">
            <v>0</v>
          </cell>
          <cell r="DH712">
            <v>0</v>
          </cell>
          <cell r="DI712">
            <v>0</v>
          </cell>
          <cell r="DJ712">
            <v>0</v>
          </cell>
          <cell r="DK712">
            <v>0</v>
          </cell>
          <cell r="DL712">
            <v>0</v>
          </cell>
          <cell r="DM712">
            <v>0</v>
          </cell>
          <cell r="DN712">
            <v>0</v>
          </cell>
          <cell r="DO712">
            <v>0</v>
          </cell>
          <cell r="DP712">
            <v>0</v>
          </cell>
          <cell r="DQ712">
            <v>0</v>
          </cell>
          <cell r="DR712">
            <v>0</v>
          </cell>
          <cell r="DS712">
            <v>0</v>
          </cell>
          <cell r="DT712">
            <v>0</v>
          </cell>
          <cell r="DU712">
            <v>0</v>
          </cell>
          <cell r="DV712">
            <v>0</v>
          </cell>
          <cell r="DW712">
            <v>1998</v>
          </cell>
          <cell r="DX712">
            <v>108.31</v>
          </cell>
          <cell r="DY712">
            <v>24.599999999999998</v>
          </cell>
          <cell r="DZ712">
            <v>352.2</v>
          </cell>
          <cell r="EA712">
            <v>949.654037296262</v>
          </cell>
          <cell r="EB712">
            <v>901.45275437047417</v>
          </cell>
          <cell r="EC712">
            <v>36.17</v>
          </cell>
          <cell r="ED712">
            <v>22.027390363686393</v>
          </cell>
          <cell r="EE712">
            <v>0</v>
          </cell>
          <cell r="EF712">
            <v>0</v>
          </cell>
          <cell r="EG712">
            <v>84.61</v>
          </cell>
          <cell r="EH712">
            <v>325.07</v>
          </cell>
          <cell r="EI712">
            <v>0</v>
          </cell>
          <cell r="EJ712">
            <v>0</v>
          </cell>
        </row>
        <row r="713">
          <cell r="B713">
            <v>0</v>
          </cell>
          <cell r="C713">
            <v>31</v>
          </cell>
          <cell r="D713">
            <v>775</v>
          </cell>
          <cell r="E713">
            <v>0</v>
          </cell>
          <cell r="F713">
            <v>0</v>
          </cell>
          <cell r="G713">
            <v>0</v>
          </cell>
          <cell r="H713">
            <v>44.3</v>
          </cell>
          <cell r="I713">
            <v>81.5</v>
          </cell>
          <cell r="J713">
            <v>0</v>
          </cell>
          <cell r="K713">
            <v>0</v>
          </cell>
          <cell r="L713">
            <v>0</v>
          </cell>
          <cell r="M713">
            <v>72</v>
          </cell>
          <cell r="N713">
            <v>84.6</v>
          </cell>
          <cell r="O713">
            <v>0</v>
          </cell>
          <cell r="P713">
            <v>0</v>
          </cell>
          <cell r="Q713">
            <v>0</v>
          </cell>
          <cell r="R713">
            <v>0</v>
          </cell>
          <cell r="S713">
            <v>0</v>
          </cell>
          <cell r="T713">
            <v>0</v>
          </cell>
          <cell r="U713">
            <v>0</v>
          </cell>
          <cell r="V713">
            <v>0</v>
          </cell>
          <cell r="W713">
            <v>9786</v>
          </cell>
          <cell r="X713">
            <v>0</v>
          </cell>
          <cell r="Y713">
            <v>77.758999999999986</v>
          </cell>
          <cell r="Z713">
            <v>579.79999999999995</v>
          </cell>
          <cell r="AA713">
            <v>0</v>
          </cell>
          <cell r="AB713">
            <v>0</v>
          </cell>
          <cell r="AC713">
            <v>1828.27</v>
          </cell>
          <cell r="AD713">
            <v>0</v>
          </cell>
          <cell r="AE713">
            <v>1379.3787980658592</v>
          </cell>
          <cell r="AF713">
            <v>0</v>
          </cell>
          <cell r="AG713">
            <v>0</v>
          </cell>
          <cell r="AH713">
            <v>345.51</v>
          </cell>
          <cell r="AI713">
            <v>0</v>
          </cell>
          <cell r="AJ713">
            <v>0</v>
          </cell>
          <cell r="AK713">
            <v>0</v>
          </cell>
          <cell r="AL713">
            <v>0</v>
          </cell>
          <cell r="AM713">
            <v>47.9</v>
          </cell>
          <cell r="AN713">
            <v>0</v>
          </cell>
          <cell r="AO713">
            <v>0</v>
          </cell>
          <cell r="AP713">
            <v>0</v>
          </cell>
          <cell r="AQ713">
            <v>0</v>
          </cell>
          <cell r="AR713">
            <v>-9105</v>
          </cell>
          <cell r="AS713">
            <v>1871.9</v>
          </cell>
          <cell r="AT713">
            <v>130.98000000000002</v>
          </cell>
          <cell r="AU713">
            <v>0</v>
          </cell>
          <cell r="AV713">
            <v>0</v>
          </cell>
          <cell r="AW713">
            <v>0</v>
          </cell>
          <cell r="AX713">
            <v>0</v>
          </cell>
          <cell r="AY713">
            <v>0</v>
          </cell>
          <cell r="AZ713">
            <v>987.41099999999994</v>
          </cell>
          <cell r="BA713">
            <v>0</v>
          </cell>
          <cell r="BB713">
            <v>36.839114827336097</v>
          </cell>
          <cell r="BC713">
            <v>296.56355782267161</v>
          </cell>
          <cell r="BD713">
            <v>335.87</v>
          </cell>
          <cell r="BE713">
            <v>360</v>
          </cell>
          <cell r="BF713">
            <v>40.307000000000002</v>
          </cell>
          <cell r="BG713">
            <v>16.3</v>
          </cell>
          <cell r="BH713">
            <v>976.02704661690223</v>
          </cell>
          <cell r="BI713">
            <v>38.869999999999997</v>
          </cell>
          <cell r="BJ713">
            <v>0</v>
          </cell>
          <cell r="BK713">
            <v>89.66</v>
          </cell>
          <cell r="BL713">
            <v>0</v>
          </cell>
          <cell r="BM713">
            <v>0</v>
          </cell>
          <cell r="BN713">
            <v>0</v>
          </cell>
          <cell r="BO713">
            <v>0</v>
          </cell>
          <cell r="BP713">
            <v>706.46588781256901</v>
          </cell>
          <cell r="BQ713">
            <v>-59.56</v>
          </cell>
          <cell r="BR713">
            <v>214.37</v>
          </cell>
          <cell r="BS713">
            <v>5027.1965829800165</v>
          </cell>
          <cell r="BT713">
            <v>347.9</v>
          </cell>
          <cell r="BU713">
            <v>535.65</v>
          </cell>
          <cell r="BV713">
            <v>22.378</v>
          </cell>
          <cell r="BW713">
            <v>2792.75</v>
          </cell>
          <cell r="BX713">
            <v>11679.810000000001</v>
          </cell>
          <cell r="BY713">
            <v>0</v>
          </cell>
          <cell r="BZ713">
            <v>62.5</v>
          </cell>
          <cell r="CA713">
            <v>0</v>
          </cell>
          <cell r="CB713">
            <v>0</v>
          </cell>
          <cell r="CC713">
            <v>559</v>
          </cell>
          <cell r="CD713">
            <v>3632</v>
          </cell>
          <cell r="CE713">
            <v>0</v>
          </cell>
          <cell r="CF713">
            <v>229.453</v>
          </cell>
          <cell r="CG713">
            <v>238.39999999999998</v>
          </cell>
          <cell r="CH713">
            <v>0</v>
          </cell>
          <cell r="CI713">
            <v>62.379999999999995</v>
          </cell>
          <cell r="CJ713">
            <v>213</v>
          </cell>
          <cell r="CK713">
            <v>0</v>
          </cell>
          <cell r="CL713">
            <v>1838.5</v>
          </cell>
          <cell r="CM713">
            <v>362.1</v>
          </cell>
          <cell r="CN713">
            <v>4.96</v>
          </cell>
          <cell r="CO713">
            <v>0</v>
          </cell>
          <cell r="CP713">
            <v>266.7</v>
          </cell>
          <cell r="CQ713">
            <v>0</v>
          </cell>
          <cell r="CR713">
            <v>0</v>
          </cell>
          <cell r="CS713">
            <v>0</v>
          </cell>
          <cell r="CT713">
            <v>0</v>
          </cell>
          <cell r="CU713">
            <v>0</v>
          </cell>
          <cell r="CV713">
            <v>0</v>
          </cell>
          <cell r="CW713">
            <v>0</v>
          </cell>
          <cell r="CX713">
            <v>0</v>
          </cell>
          <cell r="CY713">
            <v>0</v>
          </cell>
          <cell r="CZ713">
            <v>0</v>
          </cell>
          <cell r="DA713">
            <v>0</v>
          </cell>
          <cell r="DB713">
            <v>0</v>
          </cell>
          <cell r="DC713">
            <v>0</v>
          </cell>
          <cell r="DD713">
            <v>0</v>
          </cell>
          <cell r="DE713">
            <v>0</v>
          </cell>
          <cell r="DF713">
            <v>0</v>
          </cell>
          <cell r="DG713">
            <v>0</v>
          </cell>
          <cell r="DH713">
            <v>0</v>
          </cell>
          <cell r="DI713">
            <v>0</v>
          </cell>
          <cell r="DJ713">
            <v>0</v>
          </cell>
          <cell r="DK713">
            <v>0</v>
          </cell>
          <cell r="DL713">
            <v>0</v>
          </cell>
          <cell r="DM713">
            <v>0</v>
          </cell>
          <cell r="DN713">
            <v>0</v>
          </cell>
          <cell r="DO713">
            <v>0</v>
          </cell>
          <cell r="DP713">
            <v>0</v>
          </cell>
          <cell r="DQ713">
            <v>0</v>
          </cell>
          <cell r="DR713">
            <v>0</v>
          </cell>
          <cell r="DS713">
            <v>0</v>
          </cell>
          <cell r="DT713">
            <v>0</v>
          </cell>
          <cell r="DU713">
            <v>0</v>
          </cell>
          <cell r="DV713">
            <v>0</v>
          </cell>
          <cell r="DW713">
            <v>1998</v>
          </cell>
          <cell r="DX713">
            <v>132.81223987640598</v>
          </cell>
          <cell r="DY713">
            <v>27.349999999999994</v>
          </cell>
          <cell r="DZ713">
            <v>309.74013500000007</v>
          </cell>
          <cell r="EA713">
            <v>949.654037296262</v>
          </cell>
          <cell r="EB713">
            <v>880.32701671252062</v>
          </cell>
          <cell r="EC713">
            <v>12.850000000000001</v>
          </cell>
          <cell r="ED713">
            <v>22.027390363686393</v>
          </cell>
          <cell r="EE713">
            <v>0</v>
          </cell>
          <cell r="EF713">
            <v>0</v>
          </cell>
          <cell r="EG713">
            <v>84.61</v>
          </cell>
          <cell r="EH713">
            <v>324.76909783604151</v>
          </cell>
          <cell r="EI713">
            <v>0</v>
          </cell>
          <cell r="EJ713">
            <v>0</v>
          </cell>
        </row>
        <row r="714">
          <cell r="B714">
            <v>0</v>
          </cell>
          <cell r="C714">
            <v>0</v>
          </cell>
          <cell r="D714">
            <v>186</v>
          </cell>
          <cell r="E714">
            <v>0</v>
          </cell>
          <cell r="F714">
            <v>0</v>
          </cell>
          <cell r="G714">
            <v>0</v>
          </cell>
          <cell r="H714">
            <v>0</v>
          </cell>
          <cell r="I714">
            <v>0</v>
          </cell>
          <cell r="J714">
            <v>0</v>
          </cell>
          <cell r="K714">
            <v>0</v>
          </cell>
          <cell r="L714">
            <v>0</v>
          </cell>
          <cell r="M714">
            <v>17010.009999999998</v>
          </cell>
          <cell r="N714">
            <v>43.7</v>
          </cell>
          <cell r="O714">
            <v>0</v>
          </cell>
          <cell r="P714">
            <v>0</v>
          </cell>
          <cell r="Q714">
            <v>0</v>
          </cell>
          <cell r="R714">
            <v>0</v>
          </cell>
          <cell r="S714">
            <v>0</v>
          </cell>
          <cell r="T714">
            <v>0</v>
          </cell>
          <cell r="U714">
            <v>0</v>
          </cell>
          <cell r="V714">
            <v>0</v>
          </cell>
          <cell r="W714">
            <v>1124</v>
          </cell>
          <cell r="X714">
            <v>0</v>
          </cell>
          <cell r="Y714">
            <v>0</v>
          </cell>
          <cell r="Z714">
            <v>379.70000000000005</v>
          </cell>
          <cell r="AA714">
            <v>0</v>
          </cell>
          <cell r="AB714">
            <v>0</v>
          </cell>
          <cell r="AC714">
            <v>0</v>
          </cell>
          <cell r="AD714">
            <v>0</v>
          </cell>
          <cell r="AE714">
            <v>137.80515600000001</v>
          </cell>
          <cell r="AF714">
            <v>0</v>
          </cell>
          <cell r="AG714">
            <v>0</v>
          </cell>
          <cell r="AH714">
            <v>0</v>
          </cell>
          <cell r="AI714">
            <v>0</v>
          </cell>
          <cell r="AJ714">
            <v>0</v>
          </cell>
          <cell r="AK714">
            <v>0</v>
          </cell>
          <cell r="AL714">
            <v>0</v>
          </cell>
          <cell r="AM714">
            <v>0</v>
          </cell>
          <cell r="AN714">
            <v>0</v>
          </cell>
          <cell r="AO714">
            <v>0</v>
          </cell>
          <cell r="AP714">
            <v>0</v>
          </cell>
          <cell r="AQ714">
            <v>0</v>
          </cell>
          <cell r="AR714">
            <v>0</v>
          </cell>
          <cell r="AS714">
            <v>228</v>
          </cell>
          <cell r="AT714">
            <v>0</v>
          </cell>
          <cell r="AU714">
            <v>0</v>
          </cell>
          <cell r="AV714">
            <v>0</v>
          </cell>
          <cell r="AW714">
            <v>0</v>
          </cell>
          <cell r="AX714">
            <v>0</v>
          </cell>
          <cell r="AY714">
            <v>318.81</v>
          </cell>
          <cell r="AZ714">
            <v>0</v>
          </cell>
          <cell r="BA714">
            <v>0</v>
          </cell>
          <cell r="BB714">
            <v>0</v>
          </cell>
          <cell r="BC714">
            <v>0</v>
          </cell>
          <cell r="BD714">
            <v>86.078999999999994</v>
          </cell>
          <cell r="BE714">
            <v>0</v>
          </cell>
          <cell r="BF714">
            <v>32.023000000000003</v>
          </cell>
          <cell r="BG714">
            <v>0</v>
          </cell>
          <cell r="BH714">
            <v>0</v>
          </cell>
          <cell r="BI714">
            <v>152.81</v>
          </cell>
          <cell r="BJ714">
            <v>0</v>
          </cell>
          <cell r="BK714">
            <v>32.340000000000003</v>
          </cell>
          <cell r="BL714">
            <v>0</v>
          </cell>
          <cell r="BM714">
            <v>0</v>
          </cell>
          <cell r="BN714">
            <v>9216.5499999999993</v>
          </cell>
          <cell r="BO714">
            <v>0</v>
          </cell>
          <cell r="BP714">
            <v>0</v>
          </cell>
          <cell r="BQ714">
            <v>0</v>
          </cell>
          <cell r="BR714">
            <v>98.3</v>
          </cell>
          <cell r="BS714">
            <v>0</v>
          </cell>
          <cell r="BT714">
            <v>0</v>
          </cell>
          <cell r="BU714">
            <v>0</v>
          </cell>
          <cell r="BV714">
            <v>0</v>
          </cell>
          <cell r="BW714">
            <v>0</v>
          </cell>
          <cell r="BX714">
            <v>0</v>
          </cell>
          <cell r="BY714">
            <v>0</v>
          </cell>
          <cell r="BZ714">
            <v>0</v>
          </cell>
          <cell r="CA714">
            <v>0</v>
          </cell>
          <cell r="CB714">
            <v>0</v>
          </cell>
          <cell r="CC714">
            <v>1128</v>
          </cell>
          <cell r="CD714">
            <v>630</v>
          </cell>
          <cell r="CE714">
            <v>0</v>
          </cell>
          <cell r="CF714">
            <v>0</v>
          </cell>
          <cell r="CG714">
            <v>0</v>
          </cell>
          <cell r="CH714">
            <v>0</v>
          </cell>
          <cell r="CI714">
            <v>35.6</v>
          </cell>
          <cell r="CJ714">
            <v>3</v>
          </cell>
          <cell r="CK714">
            <v>680.9</v>
          </cell>
          <cell r="CL714">
            <v>1387.5000000000002</v>
          </cell>
          <cell r="CM714">
            <v>0</v>
          </cell>
          <cell r="CN714">
            <v>0</v>
          </cell>
          <cell r="CO714">
            <v>0</v>
          </cell>
          <cell r="CP714">
            <v>0</v>
          </cell>
          <cell r="CQ714">
            <v>0</v>
          </cell>
          <cell r="CR714">
            <v>0</v>
          </cell>
          <cell r="CS714">
            <v>0</v>
          </cell>
          <cell r="CT714">
            <v>0</v>
          </cell>
          <cell r="CU714">
            <v>0</v>
          </cell>
          <cell r="CV714">
            <v>0</v>
          </cell>
          <cell r="CW714">
            <v>0</v>
          </cell>
          <cell r="CX714">
            <v>0</v>
          </cell>
          <cell r="CY714">
            <v>0</v>
          </cell>
          <cell r="CZ714">
            <v>0</v>
          </cell>
          <cell r="DA714">
            <v>0</v>
          </cell>
          <cell r="DB714">
            <v>0</v>
          </cell>
          <cell r="DC714">
            <v>0</v>
          </cell>
          <cell r="DD714">
            <v>0</v>
          </cell>
          <cell r="DE714">
            <v>0</v>
          </cell>
          <cell r="DF714">
            <v>0</v>
          </cell>
          <cell r="DG714">
            <v>0</v>
          </cell>
          <cell r="DH714">
            <v>0</v>
          </cell>
          <cell r="DI714">
            <v>0</v>
          </cell>
          <cell r="DJ714">
            <v>0</v>
          </cell>
          <cell r="DK714">
            <v>0</v>
          </cell>
          <cell r="DL714">
            <v>0</v>
          </cell>
          <cell r="DM714">
            <v>0</v>
          </cell>
          <cell r="DN714">
            <v>0</v>
          </cell>
          <cell r="DO714">
            <v>0</v>
          </cell>
          <cell r="DP714">
            <v>0</v>
          </cell>
          <cell r="DQ714">
            <v>0</v>
          </cell>
          <cell r="DR714">
            <v>0</v>
          </cell>
          <cell r="DS714">
            <v>0</v>
          </cell>
          <cell r="DT714">
            <v>0</v>
          </cell>
          <cell r="DU714">
            <v>0</v>
          </cell>
          <cell r="DV714">
            <v>0</v>
          </cell>
          <cell r="DW714">
            <v>0</v>
          </cell>
          <cell r="DX714">
            <v>0</v>
          </cell>
          <cell r="DY714">
            <v>0</v>
          </cell>
          <cell r="DZ714">
            <v>0</v>
          </cell>
          <cell r="EA714">
            <v>1662.4590270846902</v>
          </cell>
          <cell r="EB714">
            <v>0</v>
          </cell>
          <cell r="EC714">
            <v>0</v>
          </cell>
          <cell r="ED714">
            <v>0</v>
          </cell>
          <cell r="EE714">
            <v>0</v>
          </cell>
          <cell r="EF714">
            <v>0</v>
          </cell>
          <cell r="EG714">
            <v>0</v>
          </cell>
          <cell r="EH714">
            <v>0</v>
          </cell>
          <cell r="EI714">
            <v>0</v>
          </cell>
          <cell r="EJ714">
            <v>0</v>
          </cell>
        </row>
        <row r="715">
          <cell r="B715">
            <v>0</v>
          </cell>
          <cell r="C715">
            <v>0</v>
          </cell>
          <cell r="D715">
            <v>186</v>
          </cell>
          <cell r="E715">
            <v>0</v>
          </cell>
          <cell r="F715">
            <v>0</v>
          </cell>
          <cell r="G715">
            <v>0</v>
          </cell>
          <cell r="H715">
            <v>0</v>
          </cell>
          <cell r="I715">
            <v>0</v>
          </cell>
          <cell r="J715">
            <v>0</v>
          </cell>
          <cell r="K715">
            <v>0</v>
          </cell>
          <cell r="L715">
            <v>0</v>
          </cell>
          <cell r="M715">
            <v>17010.009999999998</v>
          </cell>
          <cell r="N715">
            <v>43.7</v>
          </cell>
          <cell r="O715">
            <v>0</v>
          </cell>
          <cell r="P715">
            <v>0</v>
          </cell>
          <cell r="Q715">
            <v>0</v>
          </cell>
          <cell r="R715">
            <v>0</v>
          </cell>
          <cell r="S715">
            <v>0</v>
          </cell>
          <cell r="T715">
            <v>0</v>
          </cell>
          <cell r="U715">
            <v>0</v>
          </cell>
          <cell r="V715">
            <v>0</v>
          </cell>
          <cell r="W715">
            <v>1124</v>
          </cell>
          <cell r="X715">
            <v>0</v>
          </cell>
          <cell r="Y715">
            <v>0</v>
          </cell>
          <cell r="Z715">
            <v>379.70000000000005</v>
          </cell>
          <cell r="AA715">
            <v>0</v>
          </cell>
          <cell r="AB715">
            <v>0</v>
          </cell>
          <cell r="AC715">
            <v>0</v>
          </cell>
          <cell r="AD715">
            <v>0</v>
          </cell>
          <cell r="AE715">
            <v>137.86986399253868</v>
          </cell>
          <cell r="AF715">
            <v>0</v>
          </cell>
          <cell r="AG715">
            <v>0</v>
          </cell>
          <cell r="AH715">
            <v>0</v>
          </cell>
          <cell r="AI715">
            <v>0</v>
          </cell>
          <cell r="AJ715">
            <v>0</v>
          </cell>
          <cell r="AK715">
            <v>0</v>
          </cell>
          <cell r="AL715">
            <v>0</v>
          </cell>
          <cell r="AM715">
            <v>0</v>
          </cell>
          <cell r="AN715">
            <v>0</v>
          </cell>
          <cell r="AO715">
            <v>0</v>
          </cell>
          <cell r="AP715">
            <v>0</v>
          </cell>
          <cell r="AQ715">
            <v>0</v>
          </cell>
          <cell r="AR715">
            <v>0</v>
          </cell>
          <cell r="AS715">
            <v>210.2</v>
          </cell>
          <cell r="AT715">
            <v>0</v>
          </cell>
          <cell r="AU715">
            <v>0</v>
          </cell>
          <cell r="AV715">
            <v>0</v>
          </cell>
          <cell r="AW715">
            <v>0</v>
          </cell>
          <cell r="AX715">
            <v>0</v>
          </cell>
          <cell r="AY715">
            <v>297.45000000000005</v>
          </cell>
          <cell r="AZ715">
            <v>0</v>
          </cell>
          <cell r="BA715">
            <v>0</v>
          </cell>
          <cell r="BB715">
            <v>0</v>
          </cell>
          <cell r="BC715">
            <v>0</v>
          </cell>
          <cell r="BD715">
            <v>83.1</v>
          </cell>
          <cell r="BE715">
            <v>0</v>
          </cell>
          <cell r="BF715">
            <v>39.132999999999996</v>
          </cell>
          <cell r="BG715">
            <v>0</v>
          </cell>
          <cell r="BH715">
            <v>0</v>
          </cell>
          <cell r="BI715">
            <v>153.95999999999998</v>
          </cell>
          <cell r="BJ715">
            <v>0</v>
          </cell>
          <cell r="BK715">
            <v>37.31</v>
          </cell>
          <cell r="BL715">
            <v>0</v>
          </cell>
          <cell r="BM715">
            <v>0</v>
          </cell>
          <cell r="BN715">
            <v>9583.65</v>
          </cell>
          <cell r="BO715">
            <v>0</v>
          </cell>
          <cell r="BP715">
            <v>0</v>
          </cell>
          <cell r="BQ715">
            <v>0</v>
          </cell>
          <cell r="BR715">
            <v>99.7</v>
          </cell>
          <cell r="BS715">
            <v>0</v>
          </cell>
          <cell r="BT715">
            <v>0</v>
          </cell>
          <cell r="BU715">
            <v>0</v>
          </cell>
          <cell r="BV715">
            <v>0</v>
          </cell>
          <cell r="BW715">
            <v>0</v>
          </cell>
          <cell r="BX715">
            <v>0</v>
          </cell>
          <cell r="BY715">
            <v>0</v>
          </cell>
          <cell r="BZ715">
            <v>0</v>
          </cell>
          <cell r="CA715">
            <v>0</v>
          </cell>
          <cell r="CB715">
            <v>0</v>
          </cell>
          <cell r="CC715">
            <v>1128</v>
          </cell>
          <cell r="CD715">
            <v>630</v>
          </cell>
          <cell r="CE715">
            <v>0</v>
          </cell>
          <cell r="CF715">
            <v>0</v>
          </cell>
          <cell r="CG715">
            <v>0</v>
          </cell>
          <cell r="CH715">
            <v>0</v>
          </cell>
          <cell r="CI715">
            <v>34.900000000000006</v>
          </cell>
          <cell r="CJ715">
            <v>3</v>
          </cell>
          <cell r="CK715">
            <v>716.69999999999993</v>
          </cell>
          <cell r="CL715">
            <v>1387.5000000000002</v>
          </cell>
          <cell r="CM715">
            <v>0</v>
          </cell>
          <cell r="CN715">
            <v>0</v>
          </cell>
          <cell r="CO715">
            <v>0</v>
          </cell>
          <cell r="CP715">
            <v>0</v>
          </cell>
          <cell r="CQ715">
            <v>0</v>
          </cell>
          <cell r="CR715">
            <v>0</v>
          </cell>
          <cell r="CS715">
            <v>0</v>
          </cell>
          <cell r="CT715">
            <v>0</v>
          </cell>
          <cell r="CU715">
            <v>0</v>
          </cell>
          <cell r="CV715">
            <v>0</v>
          </cell>
          <cell r="CW715">
            <v>0</v>
          </cell>
          <cell r="CX715">
            <v>0</v>
          </cell>
          <cell r="CY715">
            <v>0</v>
          </cell>
          <cell r="CZ715">
            <v>0</v>
          </cell>
          <cell r="DA715">
            <v>0</v>
          </cell>
          <cell r="DB715">
            <v>0</v>
          </cell>
          <cell r="DC715">
            <v>0</v>
          </cell>
          <cell r="DD715">
            <v>0</v>
          </cell>
          <cell r="DE715">
            <v>0</v>
          </cell>
          <cell r="DF715">
            <v>0</v>
          </cell>
          <cell r="DG715">
            <v>0</v>
          </cell>
          <cell r="DH715">
            <v>0</v>
          </cell>
          <cell r="DI715">
            <v>0</v>
          </cell>
          <cell r="DJ715">
            <v>0</v>
          </cell>
          <cell r="DK715">
            <v>0</v>
          </cell>
          <cell r="DL715">
            <v>0</v>
          </cell>
          <cell r="DM715">
            <v>0</v>
          </cell>
          <cell r="DN715">
            <v>0</v>
          </cell>
          <cell r="DO715">
            <v>0</v>
          </cell>
          <cell r="DP715">
            <v>0</v>
          </cell>
          <cell r="DQ715">
            <v>0</v>
          </cell>
          <cell r="DR715">
            <v>0</v>
          </cell>
          <cell r="DS715">
            <v>0</v>
          </cell>
          <cell r="DT715">
            <v>0</v>
          </cell>
          <cell r="DU715">
            <v>0</v>
          </cell>
          <cell r="DV715">
            <v>0</v>
          </cell>
          <cell r="DW715">
            <v>0</v>
          </cell>
          <cell r="DX715">
            <v>0</v>
          </cell>
          <cell r="DY715">
            <v>0</v>
          </cell>
          <cell r="DZ715">
            <v>0</v>
          </cell>
          <cell r="EA715">
            <v>1662.4590270846902</v>
          </cell>
          <cell r="EB715">
            <v>0</v>
          </cell>
          <cell r="EC715">
            <v>0</v>
          </cell>
          <cell r="ED715">
            <v>0</v>
          </cell>
          <cell r="EE715">
            <v>0</v>
          </cell>
          <cell r="EF715">
            <v>0</v>
          </cell>
          <cell r="EG715">
            <v>0</v>
          </cell>
          <cell r="EH715">
            <v>0</v>
          </cell>
          <cell r="EI715">
            <v>0</v>
          </cell>
          <cell r="EJ715">
            <v>0</v>
          </cell>
        </row>
        <row r="716">
          <cell r="B716">
            <v>15.29</v>
          </cell>
          <cell r="C716">
            <v>190.90000000000003</v>
          </cell>
          <cell r="D716">
            <v>961</v>
          </cell>
          <cell r="E716">
            <v>32.6</v>
          </cell>
          <cell r="F716">
            <v>0</v>
          </cell>
          <cell r="G716">
            <v>17.5</v>
          </cell>
          <cell r="H716">
            <v>113.2</v>
          </cell>
          <cell r="I716">
            <v>242.1</v>
          </cell>
          <cell r="J716">
            <v>42</v>
          </cell>
          <cell r="K716">
            <v>6.5</v>
          </cell>
          <cell r="L716">
            <v>26.099999999999998</v>
          </cell>
          <cell r="M716">
            <v>17104.509999999998</v>
          </cell>
          <cell r="N716">
            <v>146</v>
          </cell>
          <cell r="O716">
            <v>16.3</v>
          </cell>
          <cell r="P716">
            <v>4.6107529999999999</v>
          </cell>
          <cell r="Q716">
            <v>71.300000000000011</v>
          </cell>
          <cell r="R716">
            <v>8</v>
          </cell>
          <cell r="S716">
            <v>0</v>
          </cell>
          <cell r="T716">
            <v>25.8</v>
          </cell>
          <cell r="U716">
            <v>6781.8879999999999</v>
          </cell>
          <cell r="V716">
            <v>0</v>
          </cell>
          <cell r="W716">
            <v>10919.92</v>
          </cell>
          <cell r="X716">
            <v>148.19</v>
          </cell>
          <cell r="Y716">
            <v>106.25700000000001</v>
          </cell>
          <cell r="Z716">
            <v>987.2</v>
          </cell>
          <cell r="AA716">
            <v>0</v>
          </cell>
          <cell r="AB716">
            <v>22.8</v>
          </cell>
          <cell r="AC716">
            <v>1937.5695560000004</v>
          </cell>
          <cell r="AD716">
            <v>23.3</v>
          </cell>
          <cell r="AE716">
            <v>1547.2434669999998</v>
          </cell>
          <cell r="AF716">
            <v>46.629999999999995</v>
          </cell>
          <cell r="AG716">
            <v>0</v>
          </cell>
          <cell r="AH716">
            <v>345.51</v>
          </cell>
          <cell r="AI716">
            <v>78.900000000000006</v>
          </cell>
          <cell r="AJ716">
            <v>37.800000000000004</v>
          </cell>
          <cell r="AK716">
            <v>0</v>
          </cell>
          <cell r="AL716">
            <v>0</v>
          </cell>
          <cell r="AM716">
            <v>1143.8</v>
          </cell>
          <cell r="AN716">
            <v>66.849999999999994</v>
          </cell>
          <cell r="AO716">
            <v>0</v>
          </cell>
          <cell r="AP716">
            <v>0</v>
          </cell>
          <cell r="AQ716">
            <v>0</v>
          </cell>
          <cell r="AR716">
            <v>-7169.2000000000007</v>
          </cell>
          <cell r="AS716">
            <v>2157.4</v>
          </cell>
          <cell r="AT716">
            <v>222.3</v>
          </cell>
          <cell r="AU716">
            <v>132.69999999999999</v>
          </cell>
          <cell r="AV716">
            <v>294.47799999999995</v>
          </cell>
          <cell r="AW716">
            <v>250</v>
          </cell>
          <cell r="AX716">
            <v>11.84</v>
          </cell>
          <cell r="AY716">
            <v>318.81</v>
          </cell>
          <cell r="AZ716">
            <v>1210.8600000000001</v>
          </cell>
          <cell r="BA716">
            <v>17.77</v>
          </cell>
          <cell r="BB716">
            <v>66.214409357030519</v>
          </cell>
          <cell r="BC716">
            <v>308.31718498588538</v>
          </cell>
          <cell r="BD716">
            <v>478.71900000000005</v>
          </cell>
          <cell r="BE716">
            <v>389.29999999999995</v>
          </cell>
          <cell r="BF716">
            <v>89.38300000000001</v>
          </cell>
          <cell r="BG716">
            <v>16.3</v>
          </cell>
          <cell r="BH716">
            <v>1012.5831534213496</v>
          </cell>
          <cell r="BI716">
            <v>215.87</v>
          </cell>
          <cell r="BJ716">
            <v>0</v>
          </cell>
          <cell r="BK716">
            <v>131.84</v>
          </cell>
          <cell r="BL716">
            <v>10</v>
          </cell>
          <cell r="BM716">
            <v>31.051000000000002</v>
          </cell>
          <cell r="BN716">
            <v>9480.8649999999998</v>
          </cell>
          <cell r="BO716">
            <v>48.967259999999996</v>
          </cell>
          <cell r="BP716">
            <v>757.77289237552077</v>
          </cell>
          <cell r="BQ716">
            <v>410.6</v>
          </cell>
          <cell r="BR716">
            <v>952.18</v>
          </cell>
          <cell r="BS716">
            <v>5422.3762771743441</v>
          </cell>
          <cell r="BT716">
            <v>810.5</v>
          </cell>
          <cell r="BU716">
            <v>680.5</v>
          </cell>
          <cell r="BV716">
            <v>100.32600000000001</v>
          </cell>
          <cell r="BW716">
            <v>3220.0769999999998</v>
          </cell>
          <cell r="BX716">
            <v>13259.560000000001</v>
          </cell>
          <cell r="BY716">
            <v>1</v>
          </cell>
          <cell r="BZ716">
            <v>62.5</v>
          </cell>
          <cell r="CA716">
            <v>39.400000000000006</v>
          </cell>
          <cell r="CB716">
            <v>10.6</v>
          </cell>
          <cell r="CC716">
            <v>2012.1</v>
          </cell>
          <cell r="CD716">
            <v>4890</v>
          </cell>
          <cell r="CE716">
            <v>30.36</v>
          </cell>
          <cell r="CF716">
            <v>326.34500000000003</v>
          </cell>
          <cell r="CG716">
            <v>864.99999999999989</v>
          </cell>
          <cell r="CH716">
            <v>0</v>
          </cell>
          <cell r="CI716">
            <v>130.35999999999999</v>
          </cell>
          <cell r="CJ716">
            <v>281.10000000000002</v>
          </cell>
          <cell r="CK716">
            <v>740.9</v>
          </cell>
          <cell r="CL716">
            <v>4235.5</v>
          </cell>
          <cell r="CM716">
            <v>445.1</v>
          </cell>
          <cell r="CN716">
            <v>64</v>
          </cell>
          <cell r="CO716">
            <v>57.7</v>
          </cell>
          <cell r="CP716">
            <v>331</v>
          </cell>
          <cell r="CQ716">
            <v>1030.105</v>
          </cell>
          <cell r="CR716">
            <v>173.298</v>
          </cell>
          <cell r="CS716">
            <v>651.33999999999992</v>
          </cell>
          <cell r="CT716">
            <v>126.42500000000001</v>
          </cell>
          <cell r="CU716">
            <v>59.551999999999992</v>
          </cell>
          <cell r="CV716">
            <v>189.00399999999999</v>
          </cell>
          <cell r="CW716">
            <v>1686.3040000000001</v>
          </cell>
          <cell r="CX716">
            <v>29.81</v>
          </cell>
          <cell r="CY716">
            <v>21.801000000000002</v>
          </cell>
          <cell r="CZ716">
            <v>6246.9189999999999</v>
          </cell>
          <cell r="DA716">
            <v>129.23499999999999</v>
          </cell>
          <cell r="DB716">
            <v>41.144999999999996</v>
          </cell>
          <cell r="DC716">
            <v>52.911999999999992</v>
          </cell>
          <cell r="DD716">
            <v>258.36399999999998</v>
          </cell>
          <cell r="DE716">
            <v>3116.2400000000002</v>
          </cell>
          <cell r="DF716">
            <v>3707.5649999999996</v>
          </cell>
          <cell r="DG716">
            <v>4667.6149999999998</v>
          </cell>
          <cell r="DH716">
            <v>525.00099999999998</v>
          </cell>
          <cell r="DI716">
            <v>16.199000000000002</v>
          </cell>
          <cell r="DJ716">
            <v>1335.778</v>
          </cell>
          <cell r="DK716">
            <v>211.07900000000001</v>
          </cell>
          <cell r="DL716">
            <v>1087.412</v>
          </cell>
          <cell r="DM716">
            <v>11308.587999999998</v>
          </cell>
          <cell r="DN716">
            <v>1545.4840000000002</v>
          </cell>
          <cell r="DO716">
            <v>32.165999999999997</v>
          </cell>
          <cell r="DP716">
            <v>690.62199999999996</v>
          </cell>
          <cell r="DQ716">
            <v>36.206000000000003</v>
          </cell>
          <cell r="DR716">
            <v>1690.4760000000001</v>
          </cell>
          <cell r="DS716">
            <v>379.06600000000003</v>
          </cell>
          <cell r="DT716">
            <v>6456.549</v>
          </cell>
          <cell r="DU716">
            <v>187.14999999999998</v>
          </cell>
          <cell r="DV716">
            <v>58</v>
          </cell>
          <cell r="DW716">
            <v>2040.5</v>
          </cell>
          <cell r="DX716">
            <v>253.25000000000003</v>
          </cell>
          <cell r="DY716">
            <v>39.4</v>
          </cell>
          <cell r="DZ716">
            <v>376.09999999999997</v>
          </cell>
          <cell r="EA716">
            <v>2983.9440643809521</v>
          </cell>
          <cell r="EB716">
            <v>1244.1179422761118</v>
          </cell>
          <cell r="EC716">
            <v>36.17</v>
          </cell>
          <cell r="ED716">
            <v>26.265515609979705</v>
          </cell>
          <cell r="EE716">
            <v>40.799999999999997</v>
          </cell>
          <cell r="EF716">
            <v>135.5</v>
          </cell>
          <cell r="EG716">
            <v>86.98</v>
          </cell>
          <cell r="EH716">
            <v>360.71</v>
          </cell>
          <cell r="EI716">
            <v>82.4</v>
          </cell>
          <cell r="EJ716">
            <v>904.95</v>
          </cell>
        </row>
        <row r="717">
          <cell r="B717">
            <v>17.3</v>
          </cell>
          <cell r="C717">
            <v>189.2</v>
          </cell>
          <cell r="D717">
            <v>961</v>
          </cell>
          <cell r="E717">
            <v>32.6</v>
          </cell>
          <cell r="F717">
            <v>0</v>
          </cell>
          <cell r="G717">
            <v>16.299999999999997</v>
          </cell>
          <cell r="H717">
            <v>112.71</v>
          </cell>
          <cell r="I717">
            <v>228.65</v>
          </cell>
          <cell r="J717">
            <v>42</v>
          </cell>
          <cell r="K717">
            <v>6.5</v>
          </cell>
          <cell r="L717">
            <v>26.099999999999998</v>
          </cell>
          <cell r="M717">
            <v>17104.509999999998</v>
          </cell>
          <cell r="N717">
            <v>137.19999999999999</v>
          </cell>
          <cell r="O717">
            <v>14.774705320000001</v>
          </cell>
          <cell r="P717">
            <v>4.6107529999999999</v>
          </cell>
          <cell r="Q717">
            <v>68.599999999999994</v>
          </cell>
          <cell r="R717">
            <v>6.8</v>
          </cell>
          <cell r="S717">
            <v>0</v>
          </cell>
          <cell r="T717">
            <v>25.2</v>
          </cell>
          <cell r="U717">
            <v>6781.9470000000001</v>
          </cell>
          <cell r="V717">
            <v>0</v>
          </cell>
          <cell r="W717">
            <v>10919.92</v>
          </cell>
          <cell r="X717">
            <v>124.09530197440002</v>
          </cell>
          <cell r="Y717">
            <v>108.98599999999999</v>
          </cell>
          <cell r="Z717">
            <v>987.2</v>
          </cell>
          <cell r="AA717">
            <v>0</v>
          </cell>
          <cell r="AB717">
            <v>23.7</v>
          </cell>
          <cell r="AC717">
            <v>1941.0695559999999</v>
          </cell>
          <cell r="AD717">
            <v>24.599999999999998</v>
          </cell>
          <cell r="AE717">
            <v>1517.2486620583979</v>
          </cell>
          <cell r="AF717">
            <v>46.629999999999995</v>
          </cell>
          <cell r="AG717">
            <v>0</v>
          </cell>
          <cell r="AH717">
            <v>345.51</v>
          </cell>
          <cell r="AI717">
            <v>70.400000000000006</v>
          </cell>
          <cell r="AJ717">
            <v>37.800000000000004</v>
          </cell>
          <cell r="AK717">
            <v>0</v>
          </cell>
          <cell r="AL717">
            <v>0</v>
          </cell>
          <cell r="AM717">
            <v>1079.9000000000001</v>
          </cell>
          <cell r="AN717">
            <v>49.98</v>
          </cell>
          <cell r="AO717">
            <v>0</v>
          </cell>
          <cell r="AP717">
            <v>0</v>
          </cell>
          <cell r="AQ717">
            <v>0</v>
          </cell>
          <cell r="AR717">
            <v>-9105</v>
          </cell>
          <cell r="AS717">
            <v>2088.1999999999998</v>
          </cell>
          <cell r="AT717">
            <v>130.98000000000002</v>
          </cell>
          <cell r="AU717">
            <v>132.66</v>
          </cell>
          <cell r="AV717">
            <v>239.196</v>
          </cell>
          <cell r="AW717">
            <v>164.4</v>
          </cell>
          <cell r="AX717">
            <v>11.84</v>
          </cell>
          <cell r="AY717">
            <v>297.45000000000005</v>
          </cell>
          <cell r="AZ717">
            <v>1021.0899999999999</v>
          </cell>
          <cell r="BA717">
            <v>17.428999999999998</v>
          </cell>
          <cell r="BB717">
            <v>36.839114827336097</v>
          </cell>
          <cell r="BC717">
            <v>299.08980782267162</v>
          </cell>
          <cell r="BD717">
            <v>452.00199999999995</v>
          </cell>
          <cell r="BE717">
            <v>371.4</v>
          </cell>
          <cell r="BF717">
            <v>96.542999999999992</v>
          </cell>
          <cell r="BG717">
            <v>16.3</v>
          </cell>
          <cell r="BH717">
            <v>1014.4143599581215</v>
          </cell>
          <cell r="BI717">
            <v>204.30999999999997</v>
          </cell>
          <cell r="BJ717">
            <v>0</v>
          </cell>
          <cell r="BK717">
            <v>134.63</v>
          </cell>
          <cell r="BL717">
            <v>10</v>
          </cell>
          <cell r="BM717">
            <v>31.051000000000002</v>
          </cell>
          <cell r="BN717">
            <v>9774.2209999999995</v>
          </cell>
          <cell r="BO717">
            <v>48.967259999999996</v>
          </cell>
          <cell r="BP717">
            <v>757.77289237552077</v>
          </cell>
          <cell r="BQ717">
            <v>263.5</v>
          </cell>
          <cell r="BR717">
            <v>864.5200000000001</v>
          </cell>
          <cell r="BS717">
            <v>5398.1515425732159</v>
          </cell>
          <cell r="BT717">
            <v>802.5</v>
          </cell>
          <cell r="BU717">
            <v>625.17999999999995</v>
          </cell>
          <cell r="BV717">
            <v>94.547000000000011</v>
          </cell>
          <cell r="BW717">
            <v>3207.99</v>
          </cell>
          <cell r="BX717">
            <v>13092.34</v>
          </cell>
          <cell r="BY717">
            <v>0.9</v>
          </cell>
          <cell r="BZ717">
            <v>62.5</v>
          </cell>
          <cell r="CA717">
            <v>39.400000000000006</v>
          </cell>
          <cell r="CB717">
            <v>10.6</v>
          </cell>
          <cell r="CC717">
            <v>1906.8</v>
          </cell>
          <cell r="CD717">
            <v>4858</v>
          </cell>
          <cell r="CE717">
            <v>42.75</v>
          </cell>
          <cell r="CF717">
            <v>325.70500000000004</v>
          </cell>
          <cell r="CG717">
            <v>860.29999999999984</v>
          </cell>
          <cell r="CH717">
            <v>0</v>
          </cell>
          <cell r="CI717">
            <v>129</v>
          </cell>
          <cell r="CJ717">
            <v>280.2</v>
          </cell>
          <cell r="CK717">
            <v>788.59999999999991</v>
          </cell>
          <cell r="CL717">
            <v>4235.4000000000005</v>
          </cell>
          <cell r="CM717">
            <v>445.1</v>
          </cell>
          <cell r="CN717">
            <v>52.46</v>
          </cell>
          <cell r="CO717">
            <v>55.7</v>
          </cell>
          <cell r="CP717">
            <v>328.29999999999995</v>
          </cell>
          <cell r="CQ717">
            <v>977.90100000000007</v>
          </cell>
          <cell r="CR717">
            <v>176.08100000000002</v>
          </cell>
          <cell r="CS717">
            <v>624.97</v>
          </cell>
          <cell r="CT717">
            <v>121.70500000000001</v>
          </cell>
          <cell r="CU717">
            <v>54.769999999999996</v>
          </cell>
          <cell r="CV717">
            <v>130.56399999999999</v>
          </cell>
          <cell r="CW717">
            <v>1646.587</v>
          </cell>
          <cell r="CX717">
            <v>7.8339999999999996</v>
          </cell>
          <cell r="CY717">
            <v>21.541000000000004</v>
          </cell>
          <cell r="CZ717">
            <v>5466.009</v>
          </cell>
          <cell r="DA717">
            <v>121.43600000000001</v>
          </cell>
          <cell r="DB717">
            <v>17.664999999999999</v>
          </cell>
          <cell r="DC717">
            <v>45.225999999999999</v>
          </cell>
          <cell r="DD717">
            <v>241.786</v>
          </cell>
          <cell r="DE717">
            <v>2856.163</v>
          </cell>
          <cell r="DF717">
            <v>3687.8249999999998</v>
          </cell>
          <cell r="DG717">
            <v>4652.6489999999994</v>
          </cell>
          <cell r="DH717">
            <v>521.46199999999999</v>
          </cell>
          <cell r="DI717">
            <v>16.041</v>
          </cell>
          <cell r="DJ717">
            <v>1328.0360000000001</v>
          </cell>
          <cell r="DK717">
            <v>179.13</v>
          </cell>
          <cell r="DL717">
            <v>978.49399999999991</v>
          </cell>
          <cell r="DM717">
            <v>11097.637999999999</v>
          </cell>
          <cell r="DN717">
            <v>1545.3700000000001</v>
          </cell>
          <cell r="DO717">
            <v>32.061</v>
          </cell>
          <cell r="DP717">
            <v>666.56</v>
          </cell>
          <cell r="DQ717">
            <v>33.896000000000001</v>
          </cell>
          <cell r="DR717">
            <v>1510.2600000000002</v>
          </cell>
          <cell r="DS717">
            <v>367.20799999999997</v>
          </cell>
          <cell r="DT717">
            <v>6507.049</v>
          </cell>
          <cell r="DU717">
            <v>187.14999999999998</v>
          </cell>
          <cell r="DV717">
            <v>56.350999999999999</v>
          </cell>
          <cell r="DW717">
            <v>2040.5</v>
          </cell>
          <cell r="DX717">
            <v>227.23273813227166</v>
          </cell>
          <cell r="DY717">
            <v>42.129999999999995</v>
          </cell>
          <cell r="DZ717">
            <v>392.53300628000011</v>
          </cell>
          <cell r="EA717">
            <v>2994.9835153683453</v>
          </cell>
          <cell r="EB717">
            <v>1279.5566187805603</v>
          </cell>
          <cell r="EC717">
            <v>33.75</v>
          </cell>
          <cell r="ED717">
            <v>26.140826895377145</v>
          </cell>
          <cell r="EE717">
            <v>33.099999999999994</v>
          </cell>
          <cell r="EF717">
            <v>115</v>
          </cell>
          <cell r="EG717">
            <v>86.98</v>
          </cell>
          <cell r="EH717">
            <v>372.73578189104148</v>
          </cell>
          <cell r="EI717">
            <v>82.4</v>
          </cell>
          <cell r="EJ717">
            <v>901.90374321000002</v>
          </cell>
        </row>
        <row r="718">
          <cell r="B718">
            <v>0</v>
          </cell>
          <cell r="C718">
            <v>2.4000000000000004</v>
          </cell>
          <cell r="D718">
            <v>225</v>
          </cell>
          <cell r="E718">
            <v>0</v>
          </cell>
          <cell r="F718">
            <v>283.7</v>
          </cell>
          <cell r="G718">
            <v>0</v>
          </cell>
          <cell r="H718">
            <v>75.960000000000008</v>
          </cell>
          <cell r="I718">
            <v>24.400000000000002</v>
          </cell>
          <cell r="J718">
            <v>1000.4</v>
          </cell>
          <cell r="K718">
            <v>0</v>
          </cell>
          <cell r="L718">
            <v>0</v>
          </cell>
          <cell r="M718">
            <v>0</v>
          </cell>
          <cell r="N718">
            <v>0</v>
          </cell>
          <cell r="O718">
            <v>578.6</v>
          </cell>
          <cell r="P718">
            <v>346.96700000000004</v>
          </cell>
          <cell r="Q718">
            <v>767.59999999999991</v>
          </cell>
          <cell r="R718">
            <v>35</v>
          </cell>
          <cell r="S718">
            <v>73.099999999999994</v>
          </cell>
          <cell r="T718">
            <v>0</v>
          </cell>
          <cell r="U718">
            <v>4970</v>
          </cell>
          <cell r="V718">
            <v>0</v>
          </cell>
          <cell r="W718">
            <v>0</v>
          </cell>
          <cell r="X718">
            <v>0</v>
          </cell>
          <cell r="Y718">
            <v>109.622</v>
          </cell>
          <cell r="Z718">
            <v>61.199999999999996</v>
          </cell>
          <cell r="AA718">
            <v>318.42000000000007</v>
          </cell>
          <cell r="AB718">
            <v>0</v>
          </cell>
          <cell r="AC718">
            <v>50</v>
          </cell>
          <cell r="AD718">
            <v>4374.8113854964176</v>
          </cell>
          <cell r="AE718">
            <v>0</v>
          </cell>
          <cell r="AF718">
            <v>238.82</v>
          </cell>
          <cell r="AG718">
            <v>1492.3</v>
          </cell>
          <cell r="AH718">
            <v>1380.8</v>
          </cell>
          <cell r="AI718">
            <v>0</v>
          </cell>
          <cell r="AJ718">
            <v>7538.9699999999993</v>
          </cell>
          <cell r="AK718">
            <v>0</v>
          </cell>
          <cell r="AL718">
            <v>0</v>
          </cell>
          <cell r="AM718">
            <v>0</v>
          </cell>
          <cell r="AN718">
            <v>0</v>
          </cell>
          <cell r="AO718">
            <v>199.1</v>
          </cell>
          <cell r="AP718">
            <v>0</v>
          </cell>
          <cell r="AQ718">
            <v>0</v>
          </cell>
          <cell r="AR718">
            <v>0</v>
          </cell>
          <cell r="AS718">
            <v>0</v>
          </cell>
          <cell r="AT718">
            <v>0</v>
          </cell>
          <cell r="AU718">
            <v>0</v>
          </cell>
          <cell r="AV718">
            <v>47.23</v>
          </cell>
          <cell r="AW718">
            <v>0</v>
          </cell>
          <cell r="AX718">
            <v>0.09</v>
          </cell>
          <cell r="AY718">
            <v>0</v>
          </cell>
          <cell r="AZ718">
            <v>1083.21</v>
          </cell>
          <cell r="BA718">
            <v>1.512</v>
          </cell>
          <cell r="BB718">
            <v>11.522960179314042</v>
          </cell>
          <cell r="BC718">
            <v>34.9767488712587</v>
          </cell>
          <cell r="BD718">
            <v>0</v>
          </cell>
          <cell r="BE718">
            <v>0</v>
          </cell>
          <cell r="BF718">
            <v>73.545000000000002</v>
          </cell>
          <cell r="BG718">
            <v>10.199999999999999</v>
          </cell>
          <cell r="BH718">
            <v>214.66660592395624</v>
          </cell>
          <cell r="BI718">
            <v>51.146312139285342</v>
          </cell>
          <cell r="BJ718">
            <v>0</v>
          </cell>
          <cell r="BK718">
            <v>1.19</v>
          </cell>
          <cell r="BL718">
            <v>3.7</v>
          </cell>
          <cell r="BM718">
            <v>12.07</v>
          </cell>
          <cell r="BN718">
            <v>693.40000000000009</v>
          </cell>
          <cell r="BO718">
            <v>91.964391012480007</v>
          </cell>
          <cell r="BP718">
            <v>9.0029292638562808</v>
          </cell>
          <cell r="BQ718">
            <v>584.79999999999995</v>
          </cell>
          <cell r="BR718">
            <v>101.96000000000001</v>
          </cell>
          <cell r="BS718">
            <v>138.29999999999998</v>
          </cell>
          <cell r="BT718">
            <v>11.4</v>
          </cell>
          <cell r="BU718">
            <v>239.9</v>
          </cell>
          <cell r="BV718">
            <v>0</v>
          </cell>
          <cell r="BW718">
            <v>147.9</v>
          </cell>
          <cell r="BX718">
            <v>314.13</v>
          </cell>
          <cell r="BY718">
            <v>45</v>
          </cell>
          <cell r="BZ718">
            <v>0</v>
          </cell>
          <cell r="CA718">
            <v>66</v>
          </cell>
          <cell r="CB718">
            <v>54.4</v>
          </cell>
          <cell r="CC718">
            <v>86.8</v>
          </cell>
          <cell r="CD718">
            <v>67</v>
          </cell>
          <cell r="CE718">
            <v>56.989999999999995</v>
          </cell>
          <cell r="CF718">
            <v>30.515999999999998</v>
          </cell>
          <cell r="CG718">
            <v>657.4</v>
          </cell>
          <cell r="CH718">
            <v>0</v>
          </cell>
          <cell r="CI718">
            <v>41.099999999999994</v>
          </cell>
          <cell r="CJ718">
            <v>47.3</v>
          </cell>
          <cell r="CK718">
            <v>44.8</v>
          </cell>
          <cell r="CL718">
            <v>251.79999999999998</v>
          </cell>
          <cell r="CM718">
            <v>139.30000000000001</v>
          </cell>
          <cell r="CN718">
            <v>144.80000000000001</v>
          </cell>
          <cell r="CO718">
            <v>70.45</v>
          </cell>
          <cell r="CP718">
            <v>43.6</v>
          </cell>
          <cell r="CQ718">
            <v>2642.5960000000009</v>
          </cell>
          <cell r="CR718">
            <v>591.94100000000003</v>
          </cell>
          <cell r="CS718">
            <v>5728.0990000000002</v>
          </cell>
          <cell r="CT718">
            <v>1486.2839999999999</v>
          </cell>
          <cell r="CU718">
            <v>685.23099999999999</v>
          </cell>
          <cell r="CV718">
            <v>1819.501</v>
          </cell>
          <cell r="CW718">
            <v>170.45400000000001</v>
          </cell>
          <cell r="CX718">
            <v>9839.889000000001</v>
          </cell>
          <cell r="CY718">
            <v>0</v>
          </cell>
          <cell r="CZ718">
            <v>15108.174000000001</v>
          </cell>
          <cell r="DA718">
            <v>17.498999999999999</v>
          </cell>
          <cell r="DB718">
            <v>2162.1999999999998</v>
          </cell>
          <cell r="DC718">
            <v>340.46499999999997</v>
          </cell>
          <cell r="DD718">
            <v>273.60199999999998</v>
          </cell>
          <cell r="DE718">
            <v>2911.114</v>
          </cell>
          <cell r="DF718">
            <v>7455.9659999999994</v>
          </cell>
          <cell r="DG718">
            <v>8725.6450000000004</v>
          </cell>
          <cell r="DH718">
            <v>127.414</v>
          </cell>
          <cell r="DI718">
            <v>580.29999999999995</v>
          </cell>
          <cell r="DJ718">
            <v>447.38500000000005</v>
          </cell>
          <cell r="DK718">
            <v>0</v>
          </cell>
          <cell r="DL718">
            <v>143.73599999999999</v>
          </cell>
          <cell r="DM718">
            <v>8992.8219999999983</v>
          </cell>
          <cell r="DN718">
            <v>2878.8939999999998</v>
          </cell>
          <cell r="DO718">
            <v>818.49199999999996</v>
          </cell>
          <cell r="DP718">
            <v>6665.168999999999</v>
          </cell>
          <cell r="DQ718">
            <v>380.31899999999996</v>
          </cell>
          <cell r="DR718">
            <v>31747.251999999997</v>
          </cell>
          <cell r="DS718">
            <v>0</v>
          </cell>
          <cell r="DT718">
            <v>11795.052</v>
          </cell>
          <cell r="DU718">
            <v>929.59999999999991</v>
          </cell>
          <cell r="DV718">
            <v>1551.2449999999999</v>
          </cell>
          <cell r="DW718">
            <v>212.20000000000002</v>
          </cell>
          <cell r="DX718">
            <v>127.64100000000002</v>
          </cell>
          <cell r="DY718">
            <v>45.45</v>
          </cell>
          <cell r="DZ718">
            <v>0</v>
          </cell>
          <cell r="EA718">
            <v>0</v>
          </cell>
          <cell r="EB718">
            <v>394.33622849900229</v>
          </cell>
          <cell r="EC718">
            <v>35.31</v>
          </cell>
          <cell r="ED718">
            <v>2.4942030736758101</v>
          </cell>
          <cell r="EE718">
            <v>0</v>
          </cell>
          <cell r="EF718">
            <v>0</v>
          </cell>
          <cell r="EG718">
            <v>0</v>
          </cell>
          <cell r="EH718">
            <v>30.06</v>
          </cell>
          <cell r="EI718">
            <v>224.40000000000003</v>
          </cell>
          <cell r="EJ718">
            <v>0.81</v>
          </cell>
        </row>
        <row r="719">
          <cell r="B719">
            <v>0</v>
          </cell>
          <cell r="C719">
            <v>6.7</v>
          </cell>
          <cell r="D719">
            <v>225</v>
          </cell>
          <cell r="E719">
            <v>0</v>
          </cell>
          <cell r="F719">
            <v>283.7</v>
          </cell>
          <cell r="G719">
            <v>0</v>
          </cell>
          <cell r="H719">
            <v>69.33</v>
          </cell>
          <cell r="I719">
            <v>22.900000000000002</v>
          </cell>
          <cell r="J719">
            <v>1000.292</v>
          </cell>
          <cell r="K719">
            <v>0</v>
          </cell>
          <cell r="L719">
            <v>0</v>
          </cell>
          <cell r="M719">
            <v>0</v>
          </cell>
          <cell r="N719">
            <v>0</v>
          </cell>
          <cell r="O719">
            <v>575.67200000000003</v>
          </cell>
          <cell r="P719">
            <v>333.70199000000002</v>
          </cell>
          <cell r="Q719">
            <v>758.9</v>
          </cell>
          <cell r="R719">
            <v>30.599999999999998</v>
          </cell>
          <cell r="S719">
            <v>73.099999999999994</v>
          </cell>
          <cell r="T719">
            <v>0</v>
          </cell>
          <cell r="U719">
            <v>4970</v>
          </cell>
          <cell r="V719">
            <v>0</v>
          </cell>
          <cell r="W719">
            <v>0</v>
          </cell>
          <cell r="X719">
            <v>0</v>
          </cell>
          <cell r="Y719">
            <v>106.904</v>
          </cell>
          <cell r="Z719">
            <v>61.199999999999996</v>
          </cell>
          <cell r="AA719">
            <v>313</v>
          </cell>
          <cell r="AB719">
            <v>0</v>
          </cell>
          <cell r="AC719">
            <v>50</v>
          </cell>
          <cell r="AD719">
            <v>4374.8113854964176</v>
          </cell>
          <cell r="AE719">
            <v>0</v>
          </cell>
          <cell r="AF719">
            <v>241.57500000000002</v>
          </cell>
          <cell r="AG719">
            <v>1401.6999999999998</v>
          </cell>
          <cell r="AH719">
            <v>1275.6600000000001</v>
          </cell>
          <cell r="AI719">
            <v>0</v>
          </cell>
          <cell r="AJ719">
            <v>7459.88</v>
          </cell>
          <cell r="AK719">
            <v>0</v>
          </cell>
          <cell r="AL719">
            <v>0</v>
          </cell>
          <cell r="AM719">
            <v>0</v>
          </cell>
          <cell r="AN719">
            <v>0</v>
          </cell>
          <cell r="AO719">
            <v>4030.3</v>
          </cell>
          <cell r="AP719">
            <v>0</v>
          </cell>
          <cell r="AQ719">
            <v>0</v>
          </cell>
          <cell r="AR719">
            <v>0</v>
          </cell>
          <cell r="AS719">
            <v>0</v>
          </cell>
          <cell r="AT719">
            <v>0</v>
          </cell>
          <cell r="AU719">
            <v>0</v>
          </cell>
          <cell r="AV719">
            <v>47.23</v>
          </cell>
          <cell r="AW719">
            <v>0</v>
          </cell>
          <cell r="AX719">
            <v>0</v>
          </cell>
          <cell r="AY719">
            <v>0</v>
          </cell>
          <cell r="AZ719">
            <v>986.55000000000007</v>
          </cell>
          <cell r="BA719">
            <v>1.512</v>
          </cell>
          <cell r="BB719">
            <v>3.9670321564754101</v>
          </cell>
          <cell r="BC719">
            <v>34.467636765048752</v>
          </cell>
          <cell r="BD719">
            <v>0.5</v>
          </cell>
          <cell r="BE719">
            <v>0</v>
          </cell>
          <cell r="BF719">
            <v>73.545000000000002</v>
          </cell>
          <cell r="BG719">
            <v>10.199999999999999</v>
          </cell>
          <cell r="BH719">
            <v>214.66876744510631</v>
          </cell>
          <cell r="BI719">
            <v>56.257583951112373</v>
          </cell>
          <cell r="BJ719">
            <v>0</v>
          </cell>
          <cell r="BK719">
            <v>1.21</v>
          </cell>
          <cell r="BL719">
            <v>3.7</v>
          </cell>
          <cell r="BM719">
            <v>12.07</v>
          </cell>
          <cell r="BN719">
            <v>730.46499999999992</v>
          </cell>
          <cell r="BO719">
            <v>91.964391012480007</v>
          </cell>
          <cell r="BP719">
            <v>9.0029292638562808</v>
          </cell>
          <cell r="BQ719">
            <v>607.59</v>
          </cell>
          <cell r="BR719">
            <v>96.79</v>
          </cell>
          <cell r="BS719">
            <v>122.76377517192867</v>
          </cell>
          <cell r="BT719">
            <v>14</v>
          </cell>
          <cell r="BU719">
            <v>208.88</v>
          </cell>
          <cell r="BV719">
            <v>0.02</v>
          </cell>
          <cell r="BW719">
            <v>147.65</v>
          </cell>
          <cell r="BX719">
            <v>342.27</v>
          </cell>
          <cell r="BY719">
            <v>45</v>
          </cell>
          <cell r="BZ719">
            <v>0</v>
          </cell>
          <cell r="CA719">
            <v>66</v>
          </cell>
          <cell r="CB719">
            <v>54.4</v>
          </cell>
          <cell r="CC719">
            <v>245.10000000000002</v>
          </cell>
          <cell r="CD719">
            <v>41.5</v>
          </cell>
          <cell r="CE719">
            <v>41.120000000000005</v>
          </cell>
          <cell r="CF719">
            <v>30.094999999999999</v>
          </cell>
          <cell r="CG719">
            <v>631.70000000000005</v>
          </cell>
          <cell r="CH719">
            <v>0</v>
          </cell>
          <cell r="CI719">
            <v>39.199999999999996</v>
          </cell>
          <cell r="CJ719">
            <v>47.9</v>
          </cell>
          <cell r="CK719">
            <v>59.6</v>
          </cell>
          <cell r="CL719">
            <v>251.79999999999998</v>
          </cell>
          <cell r="CM719">
            <v>139.30000000000001</v>
          </cell>
          <cell r="CN719">
            <v>161.80000000000001</v>
          </cell>
          <cell r="CO719">
            <v>69.45</v>
          </cell>
          <cell r="CP719">
            <v>49.2</v>
          </cell>
          <cell r="CQ719">
            <v>2471.2260000000001</v>
          </cell>
          <cell r="CR719">
            <v>662.34500000000003</v>
          </cell>
          <cell r="CS719">
            <v>5700.11</v>
          </cell>
          <cell r="CT719">
            <v>1464.181</v>
          </cell>
          <cell r="CU719">
            <v>760.53700000000003</v>
          </cell>
          <cell r="CV719">
            <v>1813.021</v>
          </cell>
          <cell r="CW719">
            <v>170.45400000000001</v>
          </cell>
          <cell r="CX719">
            <v>10114.628000000001</v>
          </cell>
          <cell r="CY719">
            <v>0</v>
          </cell>
          <cell r="CZ719">
            <v>15905.146999999999</v>
          </cell>
          <cell r="DA719">
            <v>11.748999999999999</v>
          </cell>
          <cell r="DB719">
            <v>1731.2810000000002</v>
          </cell>
          <cell r="DC719">
            <v>358.44900000000001</v>
          </cell>
          <cell r="DD719">
            <v>276.61900000000003</v>
          </cell>
          <cell r="DE719">
            <v>3155.7820000000002</v>
          </cell>
          <cell r="DF719">
            <v>7584.5869999999995</v>
          </cell>
          <cell r="DG719">
            <v>8823.2309999999998</v>
          </cell>
          <cell r="DH719">
            <v>125.494</v>
          </cell>
          <cell r="DI719">
            <v>560.77</v>
          </cell>
          <cell r="DJ719">
            <v>437.6</v>
          </cell>
          <cell r="DK719">
            <v>0</v>
          </cell>
          <cell r="DL719">
            <v>242.4</v>
          </cell>
          <cell r="DM719">
            <v>8199.652</v>
          </cell>
          <cell r="DN719">
            <v>2878.8939999999998</v>
          </cell>
          <cell r="DO719">
            <v>816.61299999999994</v>
          </cell>
          <cell r="DP719">
            <v>6735.2849999999999</v>
          </cell>
          <cell r="DQ719">
            <v>378.66499999999996</v>
          </cell>
          <cell r="DR719">
            <v>33948.169000000002</v>
          </cell>
          <cell r="DS719">
            <v>0</v>
          </cell>
          <cell r="DT719">
            <v>15385.851000000001</v>
          </cell>
          <cell r="DU719">
            <v>927.50499999999988</v>
          </cell>
          <cell r="DV719">
            <v>1558.595</v>
          </cell>
          <cell r="DW719">
            <v>225.5</v>
          </cell>
          <cell r="DX719">
            <v>144.08030956812021</v>
          </cell>
          <cell r="DY719">
            <v>38.680000000000007</v>
          </cell>
          <cell r="DZ719">
            <v>30.341626999999999</v>
          </cell>
          <cell r="EA719">
            <v>0</v>
          </cell>
          <cell r="EB719">
            <v>416.64157308530451</v>
          </cell>
          <cell r="EC719">
            <v>35.51</v>
          </cell>
          <cell r="ED719">
            <v>2.4866512206715004</v>
          </cell>
          <cell r="EE719">
            <v>0</v>
          </cell>
          <cell r="EF719">
            <v>0</v>
          </cell>
          <cell r="EG719">
            <v>0</v>
          </cell>
          <cell r="EH719">
            <v>35.008000000000003</v>
          </cell>
          <cell r="EI719">
            <v>224.40000000000003</v>
          </cell>
          <cell r="EJ719">
            <v>3.2439484499999995</v>
          </cell>
        </row>
        <row r="720">
          <cell r="B720">
            <v>0</v>
          </cell>
          <cell r="C720">
            <v>0</v>
          </cell>
          <cell r="D720">
            <v>0</v>
          </cell>
          <cell r="E720">
            <v>0</v>
          </cell>
          <cell r="F720">
            <v>0</v>
          </cell>
          <cell r="G720">
            <v>0</v>
          </cell>
          <cell r="H720">
            <v>0</v>
          </cell>
          <cell r="I720">
            <v>0</v>
          </cell>
          <cell r="J720">
            <v>0</v>
          </cell>
          <cell r="K720">
            <v>0</v>
          </cell>
          <cell r="L720">
            <v>0</v>
          </cell>
          <cell r="M720">
            <v>0</v>
          </cell>
          <cell r="N720">
            <v>0</v>
          </cell>
          <cell r="O720">
            <v>0</v>
          </cell>
          <cell r="P720">
            <v>0</v>
          </cell>
          <cell r="Q720">
            <v>0</v>
          </cell>
          <cell r="R720">
            <v>0</v>
          </cell>
          <cell r="S720">
            <v>0</v>
          </cell>
          <cell r="T720">
            <v>0</v>
          </cell>
          <cell r="U720">
            <v>0</v>
          </cell>
          <cell r="V720">
            <v>3860</v>
          </cell>
          <cell r="W720">
            <v>17978</v>
          </cell>
          <cell r="X720">
            <v>0</v>
          </cell>
          <cell r="Y720">
            <v>0</v>
          </cell>
          <cell r="Z720">
            <v>0</v>
          </cell>
          <cell r="AA720">
            <v>0</v>
          </cell>
          <cell r="AB720">
            <v>0</v>
          </cell>
          <cell r="AC720">
            <v>0</v>
          </cell>
          <cell r="AD720">
            <v>0</v>
          </cell>
          <cell r="AE720">
            <v>366.99472200000002</v>
          </cell>
          <cell r="AF720">
            <v>0</v>
          </cell>
          <cell r="AG720">
            <v>0</v>
          </cell>
          <cell r="AH720">
            <v>0</v>
          </cell>
          <cell r="AI720">
            <v>0</v>
          </cell>
          <cell r="AJ720">
            <v>0</v>
          </cell>
          <cell r="AK720">
            <v>0</v>
          </cell>
          <cell r="AL720">
            <v>0</v>
          </cell>
          <cell r="AM720">
            <v>16137</v>
          </cell>
          <cell r="AN720">
            <v>0</v>
          </cell>
          <cell r="AO720">
            <v>0</v>
          </cell>
          <cell r="AP720">
            <v>0</v>
          </cell>
          <cell r="AQ720">
            <v>0</v>
          </cell>
          <cell r="AR720">
            <v>0</v>
          </cell>
          <cell r="AS720">
            <v>0</v>
          </cell>
          <cell r="AT720">
            <v>0</v>
          </cell>
          <cell r="AU720">
            <v>0</v>
          </cell>
          <cell r="AV720">
            <v>0</v>
          </cell>
          <cell r="AW720">
            <v>0</v>
          </cell>
          <cell r="AX720">
            <v>0</v>
          </cell>
          <cell r="AY720">
            <v>0</v>
          </cell>
          <cell r="AZ720">
            <v>0</v>
          </cell>
          <cell r="BA720">
            <v>0</v>
          </cell>
          <cell r="BB720">
            <v>0</v>
          </cell>
          <cell r="BC720">
            <v>184.2511363566864</v>
          </cell>
          <cell r="BD720">
            <v>0</v>
          </cell>
          <cell r="BE720">
            <v>0</v>
          </cell>
          <cell r="BF720">
            <v>0</v>
          </cell>
          <cell r="BG720">
            <v>0</v>
          </cell>
          <cell r="BH720">
            <v>0</v>
          </cell>
          <cell r="BI720">
            <v>0</v>
          </cell>
          <cell r="BJ720">
            <v>0</v>
          </cell>
          <cell r="BK720">
            <v>0</v>
          </cell>
          <cell r="BL720">
            <v>0</v>
          </cell>
          <cell r="BM720">
            <v>0</v>
          </cell>
          <cell r="BN720">
            <v>0</v>
          </cell>
          <cell r="BO720">
            <v>0</v>
          </cell>
          <cell r="BP720">
            <v>0</v>
          </cell>
          <cell r="BQ720">
            <v>0</v>
          </cell>
          <cell r="BR720">
            <v>0</v>
          </cell>
          <cell r="BS720">
            <v>0</v>
          </cell>
          <cell r="BT720">
            <v>0</v>
          </cell>
          <cell r="BU720">
            <v>0</v>
          </cell>
          <cell r="BV720">
            <v>0</v>
          </cell>
          <cell r="BW720">
            <v>0</v>
          </cell>
          <cell r="BX720">
            <v>0</v>
          </cell>
          <cell r="BY720">
            <v>0</v>
          </cell>
          <cell r="BZ720">
            <v>0</v>
          </cell>
          <cell r="CA720">
            <v>0</v>
          </cell>
          <cell r="CB720">
            <v>0</v>
          </cell>
          <cell r="CC720">
            <v>0</v>
          </cell>
          <cell r="CD720">
            <v>1134</v>
          </cell>
          <cell r="CE720">
            <v>0</v>
          </cell>
          <cell r="CF720">
            <v>0</v>
          </cell>
          <cell r="CG720">
            <v>0</v>
          </cell>
          <cell r="CH720">
            <v>0</v>
          </cell>
          <cell r="CI720">
            <v>0</v>
          </cell>
          <cell r="CJ720">
            <v>0</v>
          </cell>
          <cell r="CK720">
            <v>0</v>
          </cell>
          <cell r="CL720">
            <v>374.4</v>
          </cell>
          <cell r="CM720">
            <v>0</v>
          </cell>
          <cell r="CN720">
            <v>0</v>
          </cell>
          <cell r="CO720">
            <v>0</v>
          </cell>
          <cell r="CP720">
            <v>0</v>
          </cell>
          <cell r="CQ720">
            <v>0</v>
          </cell>
          <cell r="CR720">
            <v>0</v>
          </cell>
          <cell r="CS720">
            <v>0</v>
          </cell>
          <cell r="CT720">
            <v>0</v>
          </cell>
          <cell r="CU720">
            <v>0</v>
          </cell>
          <cell r="CV720">
            <v>0</v>
          </cell>
          <cell r="CW720">
            <v>0</v>
          </cell>
          <cell r="CX720">
            <v>0</v>
          </cell>
          <cell r="CY720">
            <v>0</v>
          </cell>
          <cell r="CZ720">
            <v>0</v>
          </cell>
          <cell r="DA720">
            <v>0</v>
          </cell>
          <cell r="DB720">
            <v>0</v>
          </cell>
          <cell r="DC720">
            <v>0</v>
          </cell>
          <cell r="DD720">
            <v>0</v>
          </cell>
          <cell r="DE720">
            <v>0</v>
          </cell>
          <cell r="DF720">
            <v>0</v>
          </cell>
          <cell r="DG720">
            <v>0</v>
          </cell>
          <cell r="DH720">
            <v>0</v>
          </cell>
          <cell r="DI720">
            <v>0</v>
          </cell>
          <cell r="DJ720">
            <v>0</v>
          </cell>
          <cell r="DK720">
            <v>0</v>
          </cell>
          <cell r="DL720">
            <v>0</v>
          </cell>
          <cell r="DM720">
            <v>0</v>
          </cell>
          <cell r="DN720">
            <v>0</v>
          </cell>
          <cell r="DO720">
            <v>0</v>
          </cell>
          <cell r="DP720">
            <v>0</v>
          </cell>
          <cell r="DQ720">
            <v>0</v>
          </cell>
          <cell r="DR720">
            <v>0</v>
          </cell>
          <cell r="DS720">
            <v>0</v>
          </cell>
          <cell r="DT720">
            <v>0</v>
          </cell>
          <cell r="DU720">
            <v>0</v>
          </cell>
          <cell r="DV720">
            <v>0</v>
          </cell>
          <cell r="DW720">
            <v>0</v>
          </cell>
          <cell r="DX720">
            <v>0</v>
          </cell>
          <cell r="DY720">
            <v>0</v>
          </cell>
          <cell r="DZ720">
            <v>0</v>
          </cell>
          <cell r="EA720">
            <v>0</v>
          </cell>
          <cell r="EB720">
            <v>0</v>
          </cell>
          <cell r="EC720">
            <v>0</v>
          </cell>
          <cell r="ED720">
            <v>0</v>
          </cell>
          <cell r="EE720">
            <v>0</v>
          </cell>
          <cell r="EF720">
            <v>0</v>
          </cell>
          <cell r="EG720">
            <v>0</v>
          </cell>
          <cell r="EH720">
            <v>0</v>
          </cell>
          <cell r="EI720">
            <v>0</v>
          </cell>
          <cell r="EJ720">
            <v>0</v>
          </cell>
        </row>
        <row r="721">
          <cell r="B721">
            <v>0</v>
          </cell>
          <cell r="C721">
            <v>0</v>
          </cell>
          <cell r="D721">
            <v>0</v>
          </cell>
          <cell r="E721">
            <v>0</v>
          </cell>
          <cell r="F721">
            <v>0</v>
          </cell>
          <cell r="G721">
            <v>0</v>
          </cell>
          <cell r="H721">
            <v>0</v>
          </cell>
          <cell r="I721">
            <v>0</v>
          </cell>
          <cell r="J721">
            <v>0</v>
          </cell>
          <cell r="K721">
            <v>0</v>
          </cell>
          <cell r="L721">
            <v>0</v>
          </cell>
          <cell r="M721">
            <v>0</v>
          </cell>
          <cell r="N721">
            <v>0</v>
          </cell>
          <cell r="O721">
            <v>0</v>
          </cell>
          <cell r="P721">
            <v>0</v>
          </cell>
          <cell r="Q721">
            <v>0</v>
          </cell>
          <cell r="R721">
            <v>0</v>
          </cell>
          <cell r="S721">
            <v>0</v>
          </cell>
          <cell r="T721">
            <v>0</v>
          </cell>
          <cell r="U721">
            <v>0</v>
          </cell>
          <cell r="V721">
            <v>2511</v>
          </cell>
          <cell r="W721">
            <v>17978</v>
          </cell>
          <cell r="X721">
            <v>0</v>
          </cell>
          <cell r="Y721">
            <v>0</v>
          </cell>
          <cell r="Z721">
            <v>0</v>
          </cell>
          <cell r="AA721">
            <v>0</v>
          </cell>
          <cell r="AB721">
            <v>0</v>
          </cell>
          <cell r="AC721">
            <v>0</v>
          </cell>
          <cell r="AD721">
            <v>0</v>
          </cell>
          <cell r="AE721">
            <v>0</v>
          </cell>
          <cell r="AF721">
            <v>0</v>
          </cell>
          <cell r="AG721">
            <v>0</v>
          </cell>
          <cell r="AH721">
            <v>0</v>
          </cell>
          <cell r="AI721">
            <v>0</v>
          </cell>
          <cell r="AJ721">
            <v>0</v>
          </cell>
          <cell r="AK721">
            <v>0</v>
          </cell>
          <cell r="AL721">
            <v>0</v>
          </cell>
          <cell r="AM721">
            <v>15764.1</v>
          </cell>
          <cell r="AN721">
            <v>0</v>
          </cell>
          <cell r="AO721">
            <v>0</v>
          </cell>
          <cell r="AP721">
            <v>0</v>
          </cell>
          <cell r="AQ721">
            <v>0</v>
          </cell>
          <cell r="AR721">
            <v>0</v>
          </cell>
          <cell r="AS721">
            <v>0</v>
          </cell>
          <cell r="AT721">
            <v>0</v>
          </cell>
          <cell r="AU721">
            <v>0</v>
          </cell>
          <cell r="AV721">
            <v>0</v>
          </cell>
          <cell r="AW721">
            <v>0</v>
          </cell>
          <cell r="AX721">
            <v>0</v>
          </cell>
          <cell r="AY721">
            <v>0</v>
          </cell>
          <cell r="AZ721">
            <v>0</v>
          </cell>
          <cell r="BA721">
            <v>0</v>
          </cell>
          <cell r="BB721">
            <v>0</v>
          </cell>
          <cell r="BC721">
            <v>182.23860638840208</v>
          </cell>
          <cell r="BD721">
            <v>0</v>
          </cell>
          <cell r="BE721">
            <v>0</v>
          </cell>
          <cell r="BF721">
            <v>0</v>
          </cell>
          <cell r="BG721">
            <v>0</v>
          </cell>
          <cell r="BH721">
            <v>0</v>
          </cell>
          <cell r="BI721">
            <v>0</v>
          </cell>
          <cell r="BJ721">
            <v>0</v>
          </cell>
          <cell r="BK721">
            <v>0</v>
          </cell>
          <cell r="BL721">
            <v>0</v>
          </cell>
          <cell r="BM721">
            <v>0</v>
          </cell>
          <cell r="BN721">
            <v>0</v>
          </cell>
          <cell r="BO721">
            <v>0</v>
          </cell>
          <cell r="BP721">
            <v>0</v>
          </cell>
          <cell r="BQ721">
            <v>-607.58699999999999</v>
          </cell>
          <cell r="BR721">
            <v>0</v>
          </cell>
          <cell r="BS721">
            <v>0</v>
          </cell>
          <cell r="BT721">
            <v>0</v>
          </cell>
          <cell r="BU721">
            <v>0</v>
          </cell>
          <cell r="BV721">
            <v>0</v>
          </cell>
          <cell r="BW721">
            <v>0</v>
          </cell>
          <cell r="BX721">
            <v>0</v>
          </cell>
          <cell r="BY721">
            <v>0</v>
          </cell>
          <cell r="BZ721">
            <v>0</v>
          </cell>
          <cell r="CA721">
            <v>0</v>
          </cell>
          <cell r="CB721">
            <v>0</v>
          </cell>
          <cell r="CC721">
            <v>0</v>
          </cell>
          <cell r="CD721">
            <v>1134</v>
          </cell>
          <cell r="CE721">
            <v>0</v>
          </cell>
          <cell r="CF721">
            <v>0</v>
          </cell>
          <cell r="CG721">
            <v>0</v>
          </cell>
          <cell r="CH721">
            <v>0</v>
          </cell>
          <cell r="CI721">
            <v>0</v>
          </cell>
          <cell r="CJ721">
            <v>0</v>
          </cell>
          <cell r="CK721">
            <v>0</v>
          </cell>
          <cell r="CL721">
            <v>374.4</v>
          </cell>
          <cell r="CM721">
            <v>0</v>
          </cell>
          <cell r="CN721">
            <v>0</v>
          </cell>
          <cell r="CO721">
            <v>0</v>
          </cell>
          <cell r="CP721">
            <v>0</v>
          </cell>
          <cell r="CQ721">
            <v>0</v>
          </cell>
          <cell r="CR721">
            <v>0</v>
          </cell>
          <cell r="CS721">
            <v>0</v>
          </cell>
          <cell r="CT721">
            <v>0</v>
          </cell>
          <cell r="CU721">
            <v>0</v>
          </cell>
          <cell r="CV721">
            <v>0</v>
          </cell>
          <cell r="CW721">
            <v>0</v>
          </cell>
          <cell r="CX721">
            <v>0</v>
          </cell>
          <cell r="CY721">
            <v>0</v>
          </cell>
          <cell r="CZ721">
            <v>0</v>
          </cell>
          <cell r="DA721">
            <v>0</v>
          </cell>
          <cell r="DB721">
            <v>0</v>
          </cell>
          <cell r="DC721">
            <v>0</v>
          </cell>
          <cell r="DD721">
            <v>0</v>
          </cell>
          <cell r="DE721">
            <v>0</v>
          </cell>
          <cell r="DF721">
            <v>0</v>
          </cell>
          <cell r="DG721">
            <v>0</v>
          </cell>
          <cell r="DH721">
            <v>0</v>
          </cell>
          <cell r="DI721">
            <v>0</v>
          </cell>
          <cell r="DJ721">
            <v>0</v>
          </cell>
          <cell r="DK721">
            <v>0</v>
          </cell>
          <cell r="DL721">
            <v>0</v>
          </cell>
          <cell r="DM721">
            <v>0</v>
          </cell>
          <cell r="DN721">
            <v>0</v>
          </cell>
          <cell r="DO721">
            <v>0</v>
          </cell>
          <cell r="DP721">
            <v>0</v>
          </cell>
          <cell r="DQ721">
            <v>0</v>
          </cell>
          <cell r="DR721">
            <v>0</v>
          </cell>
          <cell r="DS721">
            <v>0</v>
          </cell>
          <cell r="DT721">
            <v>0</v>
          </cell>
          <cell r="DU721">
            <v>0</v>
          </cell>
          <cell r="DV721">
            <v>0</v>
          </cell>
          <cell r="DW721">
            <v>0</v>
          </cell>
          <cell r="DX721">
            <v>0</v>
          </cell>
          <cell r="DY721">
            <v>0</v>
          </cell>
          <cell r="DZ721">
            <v>25.299999999999997</v>
          </cell>
          <cell r="EA721">
            <v>0</v>
          </cell>
          <cell r="EB721">
            <v>0</v>
          </cell>
          <cell r="EC721">
            <v>0</v>
          </cell>
          <cell r="ED721">
            <v>0</v>
          </cell>
          <cell r="EE721">
            <v>0</v>
          </cell>
          <cell r="EF721">
            <v>0</v>
          </cell>
          <cell r="EG721">
            <v>0</v>
          </cell>
          <cell r="EH721">
            <v>0</v>
          </cell>
          <cell r="EI721">
            <v>0</v>
          </cell>
          <cell r="EJ721">
            <v>0</v>
          </cell>
        </row>
        <row r="722">
          <cell r="B722">
            <v>0</v>
          </cell>
          <cell r="C722">
            <v>0</v>
          </cell>
          <cell r="D722">
            <v>217</v>
          </cell>
          <cell r="E722">
            <v>0</v>
          </cell>
          <cell r="F722">
            <v>0</v>
          </cell>
          <cell r="G722">
            <v>0</v>
          </cell>
          <cell r="H722">
            <v>0</v>
          </cell>
          <cell r="I722">
            <v>0</v>
          </cell>
          <cell r="J722">
            <v>0</v>
          </cell>
          <cell r="K722">
            <v>0</v>
          </cell>
          <cell r="L722">
            <v>0</v>
          </cell>
          <cell r="M722">
            <v>0</v>
          </cell>
          <cell r="N722">
            <v>0</v>
          </cell>
          <cell r="O722">
            <v>0</v>
          </cell>
          <cell r="P722">
            <v>0</v>
          </cell>
          <cell r="Q722">
            <v>0</v>
          </cell>
          <cell r="R722">
            <v>0</v>
          </cell>
          <cell r="S722">
            <v>0</v>
          </cell>
          <cell r="T722">
            <v>0</v>
          </cell>
          <cell r="U722">
            <v>0</v>
          </cell>
          <cell r="V722">
            <v>0</v>
          </cell>
          <cell r="W722">
            <v>1087</v>
          </cell>
          <cell r="X722">
            <v>0</v>
          </cell>
          <cell r="Y722">
            <v>0</v>
          </cell>
          <cell r="Z722">
            <v>0</v>
          </cell>
          <cell r="AA722">
            <v>0</v>
          </cell>
          <cell r="AB722">
            <v>0</v>
          </cell>
          <cell r="AC722">
            <v>0</v>
          </cell>
          <cell r="AD722">
            <v>0</v>
          </cell>
          <cell r="AE722">
            <v>0</v>
          </cell>
          <cell r="AF722">
            <v>0</v>
          </cell>
          <cell r="AG722">
            <v>0</v>
          </cell>
          <cell r="AH722">
            <v>0</v>
          </cell>
          <cell r="AI722">
            <v>0</v>
          </cell>
          <cell r="AJ722">
            <v>0</v>
          </cell>
          <cell r="AK722">
            <v>0</v>
          </cell>
          <cell r="AL722">
            <v>0</v>
          </cell>
          <cell r="AM722">
            <v>0</v>
          </cell>
          <cell r="AN722">
            <v>0</v>
          </cell>
          <cell r="AO722">
            <v>0</v>
          </cell>
          <cell r="AP722">
            <v>0</v>
          </cell>
          <cell r="AQ722">
            <v>0</v>
          </cell>
          <cell r="AR722">
            <v>0</v>
          </cell>
          <cell r="AS722">
            <v>0</v>
          </cell>
          <cell r="AT722">
            <v>0</v>
          </cell>
          <cell r="AU722">
            <v>0</v>
          </cell>
          <cell r="AV722">
            <v>0</v>
          </cell>
          <cell r="AW722">
            <v>0</v>
          </cell>
          <cell r="AX722">
            <v>0</v>
          </cell>
          <cell r="AY722">
            <v>0</v>
          </cell>
          <cell r="AZ722">
            <v>0</v>
          </cell>
          <cell r="BA722">
            <v>0</v>
          </cell>
          <cell r="BB722">
            <v>0</v>
          </cell>
          <cell r="BC722">
            <v>0</v>
          </cell>
          <cell r="BD722">
            <v>0</v>
          </cell>
          <cell r="BE722">
            <v>0</v>
          </cell>
          <cell r="BF722">
            <v>5.024</v>
          </cell>
          <cell r="BG722">
            <v>0</v>
          </cell>
          <cell r="BH722">
            <v>0</v>
          </cell>
          <cell r="BI722">
            <v>0</v>
          </cell>
          <cell r="BJ722">
            <v>0</v>
          </cell>
          <cell r="BK722">
            <v>0</v>
          </cell>
          <cell r="BL722">
            <v>0</v>
          </cell>
          <cell r="BM722">
            <v>0</v>
          </cell>
          <cell r="BN722">
            <v>823.5</v>
          </cell>
          <cell r="BO722">
            <v>0</v>
          </cell>
          <cell r="BP722">
            <v>0</v>
          </cell>
          <cell r="BQ722">
            <v>0</v>
          </cell>
          <cell r="BR722">
            <v>0</v>
          </cell>
          <cell r="BS722">
            <v>0</v>
          </cell>
          <cell r="BT722">
            <v>0</v>
          </cell>
          <cell r="BU722">
            <v>0</v>
          </cell>
          <cell r="BV722">
            <v>0</v>
          </cell>
          <cell r="BW722">
            <v>0</v>
          </cell>
          <cell r="BX722">
            <v>0</v>
          </cell>
          <cell r="BY722">
            <v>0</v>
          </cell>
          <cell r="BZ722">
            <v>0</v>
          </cell>
          <cell r="CA722">
            <v>0</v>
          </cell>
          <cell r="CB722">
            <v>0</v>
          </cell>
          <cell r="CC722">
            <v>0</v>
          </cell>
          <cell r="CD722">
            <v>219</v>
          </cell>
          <cell r="CE722">
            <v>0</v>
          </cell>
          <cell r="CF722">
            <v>0</v>
          </cell>
          <cell r="CG722">
            <v>0</v>
          </cell>
          <cell r="CH722">
            <v>0</v>
          </cell>
          <cell r="CI722">
            <v>0</v>
          </cell>
          <cell r="CJ722">
            <v>13</v>
          </cell>
          <cell r="CK722">
            <v>0</v>
          </cell>
          <cell r="CL722">
            <v>0</v>
          </cell>
          <cell r="CM722">
            <v>0</v>
          </cell>
          <cell r="CN722">
            <v>0</v>
          </cell>
          <cell r="CO722">
            <v>0</v>
          </cell>
          <cell r="CP722">
            <v>0</v>
          </cell>
          <cell r="CQ722">
            <v>0</v>
          </cell>
          <cell r="CR722">
            <v>0</v>
          </cell>
          <cell r="CS722">
            <v>0</v>
          </cell>
          <cell r="CT722">
            <v>0</v>
          </cell>
          <cell r="CU722">
            <v>0</v>
          </cell>
          <cell r="CV722">
            <v>0</v>
          </cell>
          <cell r="CW722">
            <v>0</v>
          </cell>
          <cell r="CX722">
            <v>0</v>
          </cell>
          <cell r="CY722">
            <v>0</v>
          </cell>
          <cell r="CZ722">
            <v>0</v>
          </cell>
          <cell r="DA722">
            <v>0</v>
          </cell>
          <cell r="DB722">
            <v>0</v>
          </cell>
          <cell r="DC722">
            <v>0</v>
          </cell>
          <cell r="DD722">
            <v>0</v>
          </cell>
          <cell r="DE722">
            <v>0</v>
          </cell>
          <cell r="DF722">
            <v>0</v>
          </cell>
          <cell r="DG722">
            <v>0</v>
          </cell>
          <cell r="DH722">
            <v>0</v>
          </cell>
          <cell r="DI722">
            <v>0</v>
          </cell>
          <cell r="DJ722">
            <v>0</v>
          </cell>
          <cell r="DK722">
            <v>0</v>
          </cell>
          <cell r="DL722">
            <v>0</v>
          </cell>
          <cell r="DM722">
            <v>0</v>
          </cell>
          <cell r="DN722">
            <v>0</v>
          </cell>
          <cell r="DO722">
            <v>0</v>
          </cell>
          <cell r="DP722">
            <v>0</v>
          </cell>
          <cell r="DQ722">
            <v>0</v>
          </cell>
          <cell r="DR722">
            <v>0</v>
          </cell>
          <cell r="DS722">
            <v>0</v>
          </cell>
          <cell r="DT722">
            <v>0</v>
          </cell>
          <cell r="DU722">
            <v>0</v>
          </cell>
          <cell r="DV722">
            <v>0</v>
          </cell>
          <cell r="DW722">
            <v>0</v>
          </cell>
          <cell r="DX722">
            <v>0</v>
          </cell>
          <cell r="DY722">
            <v>0</v>
          </cell>
          <cell r="DZ722">
            <v>0</v>
          </cell>
          <cell r="EA722">
            <v>0</v>
          </cell>
          <cell r="EB722">
            <v>0</v>
          </cell>
          <cell r="EC722">
            <v>0</v>
          </cell>
          <cell r="ED722">
            <v>0</v>
          </cell>
          <cell r="EE722">
            <v>0</v>
          </cell>
          <cell r="EF722">
            <v>0</v>
          </cell>
          <cell r="EG722">
            <v>0</v>
          </cell>
          <cell r="EH722">
            <v>0</v>
          </cell>
          <cell r="EI722">
            <v>0</v>
          </cell>
          <cell r="EJ722">
            <v>0</v>
          </cell>
        </row>
        <row r="723">
          <cell r="B723">
            <v>0</v>
          </cell>
          <cell r="C723">
            <v>0</v>
          </cell>
          <cell r="D723">
            <v>217</v>
          </cell>
          <cell r="E723">
            <v>0</v>
          </cell>
          <cell r="F723">
            <v>0</v>
          </cell>
          <cell r="G723">
            <v>0</v>
          </cell>
          <cell r="H723">
            <v>0</v>
          </cell>
          <cell r="I723">
            <v>0</v>
          </cell>
          <cell r="J723">
            <v>0</v>
          </cell>
          <cell r="K723">
            <v>0</v>
          </cell>
          <cell r="L723">
            <v>0</v>
          </cell>
          <cell r="M723">
            <v>0</v>
          </cell>
          <cell r="N723">
            <v>0</v>
          </cell>
          <cell r="O723">
            <v>0</v>
          </cell>
          <cell r="P723">
            <v>0</v>
          </cell>
          <cell r="Q723">
            <v>0</v>
          </cell>
          <cell r="R723">
            <v>0</v>
          </cell>
          <cell r="S723">
            <v>0</v>
          </cell>
          <cell r="T723">
            <v>0</v>
          </cell>
          <cell r="U723">
            <v>0</v>
          </cell>
          <cell r="V723">
            <v>0</v>
          </cell>
          <cell r="W723">
            <v>1087</v>
          </cell>
          <cell r="X723">
            <v>0</v>
          </cell>
          <cell r="Y723">
            <v>0</v>
          </cell>
          <cell r="Z723">
            <v>0</v>
          </cell>
          <cell r="AA723">
            <v>0</v>
          </cell>
          <cell r="AB723">
            <v>0</v>
          </cell>
          <cell r="AC723">
            <v>0</v>
          </cell>
          <cell r="AD723">
            <v>0</v>
          </cell>
          <cell r="AE723">
            <v>0</v>
          </cell>
          <cell r="AF723">
            <v>0</v>
          </cell>
          <cell r="AG723">
            <v>0</v>
          </cell>
          <cell r="AH723">
            <v>0</v>
          </cell>
          <cell r="AI723">
            <v>0</v>
          </cell>
          <cell r="AJ723">
            <v>0</v>
          </cell>
          <cell r="AK723">
            <v>0</v>
          </cell>
          <cell r="AL723">
            <v>0</v>
          </cell>
          <cell r="AM723">
            <v>0</v>
          </cell>
          <cell r="AN723">
            <v>0</v>
          </cell>
          <cell r="AO723">
            <v>0</v>
          </cell>
          <cell r="AP723">
            <v>0</v>
          </cell>
          <cell r="AQ723">
            <v>0</v>
          </cell>
          <cell r="AR723">
            <v>0</v>
          </cell>
          <cell r="AS723">
            <v>0</v>
          </cell>
          <cell r="AT723">
            <v>0</v>
          </cell>
          <cell r="AU723">
            <v>0</v>
          </cell>
          <cell r="AV723">
            <v>0</v>
          </cell>
          <cell r="AW723">
            <v>0</v>
          </cell>
          <cell r="AX723">
            <v>0</v>
          </cell>
          <cell r="AY723">
            <v>0</v>
          </cell>
          <cell r="AZ723">
            <v>0</v>
          </cell>
          <cell r="BA723">
            <v>0</v>
          </cell>
          <cell r="BB723">
            <v>0</v>
          </cell>
          <cell r="BC723">
            <v>0</v>
          </cell>
          <cell r="BD723">
            <v>0</v>
          </cell>
          <cell r="BE723">
            <v>0</v>
          </cell>
          <cell r="BF723">
            <v>5.024</v>
          </cell>
          <cell r="BG723">
            <v>0</v>
          </cell>
          <cell r="BH723">
            <v>0</v>
          </cell>
          <cell r="BI723">
            <v>0</v>
          </cell>
          <cell r="BJ723">
            <v>0</v>
          </cell>
          <cell r="BK723">
            <v>0</v>
          </cell>
          <cell r="BL723">
            <v>0</v>
          </cell>
          <cell r="BM723">
            <v>0</v>
          </cell>
          <cell r="BN723">
            <v>832.6</v>
          </cell>
          <cell r="BO723">
            <v>0</v>
          </cell>
          <cell r="BP723">
            <v>0</v>
          </cell>
          <cell r="BQ723">
            <v>0</v>
          </cell>
          <cell r="BR723">
            <v>0</v>
          </cell>
          <cell r="BS723">
            <v>0</v>
          </cell>
          <cell r="BT723">
            <v>0</v>
          </cell>
          <cell r="BU723">
            <v>0</v>
          </cell>
          <cell r="BV723">
            <v>0</v>
          </cell>
          <cell r="BW723">
            <v>0</v>
          </cell>
          <cell r="BX723">
            <v>0</v>
          </cell>
          <cell r="BY723">
            <v>0</v>
          </cell>
          <cell r="BZ723">
            <v>0</v>
          </cell>
          <cell r="CA723">
            <v>0</v>
          </cell>
          <cell r="CB723">
            <v>0</v>
          </cell>
          <cell r="CC723">
            <v>0</v>
          </cell>
          <cell r="CD723">
            <v>219</v>
          </cell>
          <cell r="CE723">
            <v>0</v>
          </cell>
          <cell r="CF723">
            <v>0</v>
          </cell>
          <cell r="CG723">
            <v>0</v>
          </cell>
          <cell r="CH723">
            <v>0</v>
          </cell>
          <cell r="CI723">
            <v>0</v>
          </cell>
          <cell r="CJ723">
            <v>13</v>
          </cell>
          <cell r="CK723">
            <v>0</v>
          </cell>
          <cell r="CL723">
            <v>0</v>
          </cell>
          <cell r="CM723">
            <v>0</v>
          </cell>
          <cell r="CN723">
            <v>0</v>
          </cell>
          <cell r="CO723">
            <v>0</v>
          </cell>
          <cell r="CP723">
            <v>0</v>
          </cell>
          <cell r="CQ723">
            <v>0</v>
          </cell>
          <cell r="CR723">
            <v>0</v>
          </cell>
          <cell r="CS723">
            <v>0</v>
          </cell>
          <cell r="CT723">
            <v>0</v>
          </cell>
          <cell r="CU723">
            <v>0</v>
          </cell>
          <cell r="CV723">
            <v>0</v>
          </cell>
          <cell r="CW723">
            <v>0</v>
          </cell>
          <cell r="CX723">
            <v>0</v>
          </cell>
          <cell r="CY723">
            <v>0</v>
          </cell>
          <cell r="CZ723">
            <v>0</v>
          </cell>
          <cell r="DA723">
            <v>0</v>
          </cell>
          <cell r="DB723">
            <v>0</v>
          </cell>
          <cell r="DC723">
            <v>0</v>
          </cell>
          <cell r="DD723">
            <v>0</v>
          </cell>
          <cell r="DE723">
            <v>0</v>
          </cell>
          <cell r="DF723">
            <v>0</v>
          </cell>
          <cell r="DG723">
            <v>0</v>
          </cell>
          <cell r="DH723">
            <v>0</v>
          </cell>
          <cell r="DI723">
            <v>0</v>
          </cell>
          <cell r="DJ723">
            <v>0</v>
          </cell>
          <cell r="DK723">
            <v>0</v>
          </cell>
          <cell r="DL723">
            <v>0</v>
          </cell>
          <cell r="DM723">
            <v>0</v>
          </cell>
          <cell r="DN723">
            <v>0</v>
          </cell>
          <cell r="DO723">
            <v>0</v>
          </cell>
          <cell r="DP723">
            <v>0</v>
          </cell>
          <cell r="DQ723">
            <v>0</v>
          </cell>
          <cell r="DR723">
            <v>0</v>
          </cell>
          <cell r="DS723">
            <v>0</v>
          </cell>
          <cell r="DT723">
            <v>0</v>
          </cell>
          <cell r="DU723">
            <v>0</v>
          </cell>
          <cell r="DV723">
            <v>0</v>
          </cell>
          <cell r="DW723">
            <v>0</v>
          </cell>
          <cell r="DX723">
            <v>0</v>
          </cell>
          <cell r="DY723">
            <v>0</v>
          </cell>
          <cell r="DZ723">
            <v>0</v>
          </cell>
          <cell r="EA723">
            <v>0</v>
          </cell>
          <cell r="EB723">
            <v>0</v>
          </cell>
          <cell r="EC723">
            <v>0</v>
          </cell>
          <cell r="ED723">
            <v>0</v>
          </cell>
          <cell r="EE723">
            <v>0</v>
          </cell>
          <cell r="EF723">
            <v>0</v>
          </cell>
          <cell r="EG723">
            <v>0</v>
          </cell>
          <cell r="EH723">
            <v>0</v>
          </cell>
          <cell r="EI723">
            <v>0</v>
          </cell>
          <cell r="EJ723">
            <v>0</v>
          </cell>
        </row>
        <row r="724">
          <cell r="B724">
            <v>0</v>
          </cell>
          <cell r="C724">
            <v>2.4000000000000004</v>
          </cell>
          <cell r="D724">
            <v>442</v>
          </cell>
          <cell r="E724">
            <v>0</v>
          </cell>
          <cell r="F724">
            <v>283.7</v>
          </cell>
          <cell r="G724">
            <v>0</v>
          </cell>
          <cell r="H724">
            <v>75.960000000000008</v>
          </cell>
          <cell r="I724">
            <v>24.400000000000002</v>
          </cell>
          <cell r="J724">
            <v>1000.4</v>
          </cell>
          <cell r="K724">
            <v>0</v>
          </cell>
          <cell r="L724">
            <v>0</v>
          </cell>
          <cell r="M724">
            <v>0</v>
          </cell>
          <cell r="N724">
            <v>0</v>
          </cell>
          <cell r="O724">
            <v>578.6</v>
          </cell>
          <cell r="P724">
            <v>346.96700000000004</v>
          </cell>
          <cell r="Q724">
            <v>767.59999999999991</v>
          </cell>
          <cell r="R724">
            <v>35</v>
          </cell>
          <cell r="S724">
            <v>73.099999999999994</v>
          </cell>
          <cell r="T724">
            <v>0</v>
          </cell>
          <cell r="U724">
            <v>4970</v>
          </cell>
          <cell r="V724">
            <v>3860</v>
          </cell>
          <cell r="W724">
            <v>19065</v>
          </cell>
          <cell r="X724">
            <v>0</v>
          </cell>
          <cell r="Y724">
            <v>109.622</v>
          </cell>
          <cell r="Z724">
            <v>61.199999999999996</v>
          </cell>
          <cell r="AA724">
            <v>318.42000000000007</v>
          </cell>
          <cell r="AB724">
            <v>0</v>
          </cell>
          <cell r="AC724">
            <v>50</v>
          </cell>
          <cell r="AD724">
            <v>4374.8113854964176</v>
          </cell>
          <cell r="AE724">
            <v>366.99472200000002</v>
          </cell>
          <cell r="AF724">
            <v>238.82</v>
          </cell>
          <cell r="AG724">
            <v>1492.3</v>
          </cell>
          <cell r="AH724">
            <v>1380.8</v>
          </cell>
          <cell r="AI724">
            <v>0</v>
          </cell>
          <cell r="AJ724">
            <v>7538.9699999999993</v>
          </cell>
          <cell r="AK724">
            <v>0</v>
          </cell>
          <cell r="AL724">
            <v>0</v>
          </cell>
          <cell r="AM724">
            <v>16137</v>
          </cell>
          <cell r="AN724">
            <v>0</v>
          </cell>
          <cell r="AO724">
            <v>199.1</v>
          </cell>
          <cell r="AP724">
            <v>0</v>
          </cell>
          <cell r="AQ724">
            <v>0</v>
          </cell>
          <cell r="AR724">
            <v>0</v>
          </cell>
          <cell r="AS724">
            <v>0</v>
          </cell>
          <cell r="AT724">
            <v>0</v>
          </cell>
          <cell r="AU724">
            <v>0</v>
          </cell>
          <cell r="AV724">
            <v>47.23</v>
          </cell>
          <cell r="AW724">
            <v>0</v>
          </cell>
          <cell r="AX724">
            <v>0.09</v>
          </cell>
          <cell r="AY724">
            <v>0</v>
          </cell>
          <cell r="AZ724">
            <v>1083.21</v>
          </cell>
          <cell r="BA724">
            <v>1.512</v>
          </cell>
          <cell r="BB724">
            <v>11.522960179314042</v>
          </cell>
          <cell r="BC724">
            <v>219.22788522794511</v>
          </cell>
          <cell r="BD724">
            <v>0</v>
          </cell>
          <cell r="BE724">
            <v>0</v>
          </cell>
          <cell r="BF724">
            <v>78.569000000000003</v>
          </cell>
          <cell r="BG724">
            <v>10.199999999999999</v>
          </cell>
          <cell r="BH724">
            <v>214.66660592395624</v>
          </cell>
          <cell r="BI724">
            <v>51.146312139285342</v>
          </cell>
          <cell r="BJ724">
            <v>0</v>
          </cell>
          <cell r="BK724">
            <v>1.19</v>
          </cell>
          <cell r="BL724">
            <v>3.7</v>
          </cell>
          <cell r="BM724">
            <v>12.07</v>
          </cell>
          <cell r="BN724">
            <v>1516.9</v>
          </cell>
          <cell r="BO724">
            <v>91.964391012480007</v>
          </cell>
          <cell r="BP724">
            <v>9.0029292638562808</v>
          </cell>
          <cell r="BQ724">
            <v>584.79999999999995</v>
          </cell>
          <cell r="BR724">
            <v>101.96000000000001</v>
          </cell>
          <cell r="BS724">
            <v>138.29999999999998</v>
          </cell>
          <cell r="BT724">
            <v>11.4</v>
          </cell>
          <cell r="BU724">
            <v>239.9</v>
          </cell>
          <cell r="BV724">
            <v>0</v>
          </cell>
          <cell r="BW724">
            <v>147.9</v>
          </cell>
          <cell r="BX724">
            <v>314.13</v>
          </cell>
          <cell r="BY724">
            <v>45</v>
          </cell>
          <cell r="BZ724">
            <v>0</v>
          </cell>
          <cell r="CA724">
            <v>66</v>
          </cell>
          <cell r="CB724">
            <v>54.4</v>
          </cell>
          <cell r="CC724">
            <v>86.8</v>
          </cell>
          <cell r="CD724">
            <v>1420</v>
          </cell>
          <cell r="CE724">
            <v>56.989999999999995</v>
          </cell>
          <cell r="CF724">
            <v>30.515999999999998</v>
          </cell>
          <cell r="CG724">
            <v>657.4</v>
          </cell>
          <cell r="CH724">
            <v>0</v>
          </cell>
          <cell r="CI724">
            <v>41.099999999999994</v>
          </cell>
          <cell r="CJ724">
            <v>60.3</v>
          </cell>
          <cell r="CK724">
            <v>44.8</v>
          </cell>
          <cell r="CL724">
            <v>626.19999999999993</v>
          </cell>
          <cell r="CM724">
            <v>139.30000000000001</v>
          </cell>
          <cell r="CN724">
            <v>144.80000000000001</v>
          </cell>
          <cell r="CO724">
            <v>70.45</v>
          </cell>
          <cell r="CP724">
            <v>43.6</v>
          </cell>
          <cell r="CQ724">
            <v>2642.5960000000009</v>
          </cell>
          <cell r="CR724">
            <v>591.94100000000003</v>
          </cell>
          <cell r="CS724">
            <v>5728.0990000000002</v>
          </cell>
          <cell r="CT724">
            <v>1486.2839999999999</v>
          </cell>
          <cell r="CU724">
            <v>685.23099999999999</v>
          </cell>
          <cell r="CV724">
            <v>1819.501</v>
          </cell>
          <cell r="CW724">
            <v>170.45400000000001</v>
          </cell>
          <cell r="CX724">
            <v>9839.889000000001</v>
          </cell>
          <cell r="CY724">
            <v>0</v>
          </cell>
          <cell r="CZ724">
            <v>15108.174000000001</v>
          </cell>
          <cell r="DA724">
            <v>17.498999999999999</v>
          </cell>
          <cell r="DB724">
            <v>2162.1999999999998</v>
          </cell>
          <cell r="DC724">
            <v>340.46499999999997</v>
          </cell>
          <cell r="DD724">
            <v>273.60199999999998</v>
          </cell>
          <cell r="DE724">
            <v>2911.114</v>
          </cell>
          <cell r="DF724">
            <v>7455.9659999999994</v>
          </cell>
          <cell r="DG724">
            <v>8725.6450000000004</v>
          </cell>
          <cell r="DH724">
            <v>127.414</v>
          </cell>
          <cell r="DI724">
            <v>580.29999999999995</v>
          </cell>
          <cell r="DJ724">
            <v>447.38500000000005</v>
          </cell>
          <cell r="DK724">
            <v>0</v>
          </cell>
          <cell r="DL724">
            <v>143.73599999999999</v>
          </cell>
          <cell r="DM724">
            <v>8992.8219999999983</v>
          </cell>
          <cell r="DN724">
            <v>2878.8939999999998</v>
          </cell>
          <cell r="DO724">
            <v>818.49199999999996</v>
          </cell>
          <cell r="DP724">
            <v>6665.168999999999</v>
          </cell>
          <cell r="DQ724">
            <v>380.31899999999996</v>
          </cell>
          <cell r="DR724">
            <v>31747.251999999997</v>
          </cell>
          <cell r="DS724">
            <v>0</v>
          </cell>
          <cell r="DT724">
            <v>11795.052</v>
          </cell>
          <cell r="DU724">
            <v>929.59999999999991</v>
          </cell>
          <cell r="DV724">
            <v>1551.2449999999999</v>
          </cell>
          <cell r="DW724">
            <v>212.20000000000002</v>
          </cell>
          <cell r="DX724">
            <v>127.64100000000002</v>
          </cell>
          <cell r="DY724">
            <v>45.45</v>
          </cell>
          <cell r="DZ724">
            <v>0</v>
          </cell>
          <cell r="EA724">
            <v>0</v>
          </cell>
          <cell r="EB724">
            <v>394.33622849900229</v>
          </cell>
          <cell r="EC724">
            <v>35.31</v>
          </cell>
          <cell r="ED724">
            <v>2.4942030736758101</v>
          </cell>
          <cell r="EE724">
            <v>0</v>
          </cell>
          <cell r="EF724">
            <v>0</v>
          </cell>
          <cell r="EG724">
            <v>0</v>
          </cell>
          <cell r="EH724">
            <v>30.06</v>
          </cell>
          <cell r="EI724">
            <v>224.40000000000003</v>
          </cell>
          <cell r="EJ724">
            <v>0.81</v>
          </cell>
        </row>
        <row r="725">
          <cell r="B725">
            <v>0</v>
          </cell>
          <cell r="C725">
            <v>6.7</v>
          </cell>
          <cell r="D725">
            <v>442</v>
          </cell>
          <cell r="E725">
            <v>0</v>
          </cell>
          <cell r="F725">
            <v>283.7</v>
          </cell>
          <cell r="G725">
            <v>0</v>
          </cell>
          <cell r="H725">
            <v>69.33</v>
          </cell>
          <cell r="I725">
            <v>22.900000000000002</v>
          </cell>
          <cell r="J725">
            <v>1000.292</v>
          </cell>
          <cell r="K725">
            <v>0</v>
          </cell>
          <cell r="L725">
            <v>0</v>
          </cell>
          <cell r="M725">
            <v>0</v>
          </cell>
          <cell r="N725">
            <v>0</v>
          </cell>
          <cell r="O725">
            <v>575.67200000000003</v>
          </cell>
          <cell r="P725">
            <v>333.70199000000002</v>
          </cell>
          <cell r="Q725">
            <v>758.9</v>
          </cell>
          <cell r="R725">
            <v>30.599999999999998</v>
          </cell>
          <cell r="S725">
            <v>73.099999999999994</v>
          </cell>
          <cell r="T725">
            <v>0</v>
          </cell>
          <cell r="U725">
            <v>4970</v>
          </cell>
          <cell r="V725">
            <v>2511</v>
          </cell>
          <cell r="W725">
            <v>19065</v>
          </cell>
          <cell r="X725">
            <v>0</v>
          </cell>
          <cell r="Y725">
            <v>106.904</v>
          </cell>
          <cell r="Z725">
            <v>61.199999999999996</v>
          </cell>
          <cell r="AA725">
            <v>313</v>
          </cell>
          <cell r="AB725">
            <v>0</v>
          </cell>
          <cell r="AC725">
            <v>50</v>
          </cell>
          <cell r="AD725">
            <v>4374.8113854964176</v>
          </cell>
          <cell r="AE725">
            <v>0</v>
          </cell>
          <cell r="AF725">
            <v>241.57500000000002</v>
          </cell>
          <cell r="AG725">
            <v>1401.6999999999998</v>
          </cell>
          <cell r="AH725">
            <v>1275.6600000000001</v>
          </cell>
          <cell r="AI725">
            <v>0</v>
          </cell>
          <cell r="AJ725">
            <v>7459.88</v>
          </cell>
          <cell r="AK725">
            <v>0</v>
          </cell>
          <cell r="AL725">
            <v>0</v>
          </cell>
          <cell r="AM725">
            <v>15764.1</v>
          </cell>
          <cell r="AN725">
            <v>0</v>
          </cell>
          <cell r="AO725">
            <v>4030.3</v>
          </cell>
          <cell r="AP725">
            <v>0</v>
          </cell>
          <cell r="AQ725">
            <v>0</v>
          </cell>
          <cell r="AR725">
            <v>0</v>
          </cell>
          <cell r="AS725">
            <v>0</v>
          </cell>
          <cell r="AT725">
            <v>0</v>
          </cell>
          <cell r="AU725">
            <v>0</v>
          </cell>
          <cell r="AV725">
            <v>47.23</v>
          </cell>
          <cell r="AW725">
            <v>0</v>
          </cell>
          <cell r="AX725">
            <v>0</v>
          </cell>
          <cell r="AY725">
            <v>0</v>
          </cell>
          <cell r="AZ725">
            <v>986.55000000000007</v>
          </cell>
          <cell r="BA725">
            <v>1.512</v>
          </cell>
          <cell r="BB725">
            <v>3.9670321564754101</v>
          </cell>
          <cell r="BC725">
            <v>216.70624315345083</v>
          </cell>
          <cell r="BD725">
            <v>0.5</v>
          </cell>
          <cell r="BE725">
            <v>0</v>
          </cell>
          <cell r="BF725">
            <v>78.569000000000003</v>
          </cell>
          <cell r="BG725">
            <v>10.199999999999999</v>
          </cell>
          <cell r="BH725">
            <v>214.66876744510631</v>
          </cell>
          <cell r="BI725">
            <v>56.257583951112373</v>
          </cell>
          <cell r="BJ725">
            <v>0</v>
          </cell>
          <cell r="BK725">
            <v>1.21</v>
          </cell>
          <cell r="BL725">
            <v>3.7</v>
          </cell>
          <cell r="BM725">
            <v>12.07</v>
          </cell>
          <cell r="BN725">
            <v>1563.0650000000001</v>
          </cell>
          <cell r="BO725">
            <v>91.964391012480007</v>
          </cell>
          <cell r="BP725">
            <v>9.0029292638562808</v>
          </cell>
          <cell r="BQ725">
            <v>3.0000000000427463E-3</v>
          </cell>
          <cell r="BR725">
            <v>96.79</v>
          </cell>
          <cell r="BS725">
            <v>122.76377517192867</v>
          </cell>
          <cell r="BT725">
            <v>14</v>
          </cell>
          <cell r="BU725">
            <v>208.88</v>
          </cell>
          <cell r="BV725">
            <v>0.02</v>
          </cell>
          <cell r="BW725">
            <v>147.65</v>
          </cell>
          <cell r="BX725">
            <v>342.27</v>
          </cell>
          <cell r="BY725">
            <v>45</v>
          </cell>
          <cell r="BZ725">
            <v>0</v>
          </cell>
          <cell r="CA725">
            <v>66</v>
          </cell>
          <cell r="CB725">
            <v>54.4</v>
          </cell>
          <cell r="CC725">
            <v>245.10000000000002</v>
          </cell>
          <cell r="CD725">
            <v>1394.5</v>
          </cell>
          <cell r="CE725">
            <v>41.120000000000005</v>
          </cell>
          <cell r="CF725">
            <v>30.094999999999999</v>
          </cell>
          <cell r="CG725">
            <v>631.70000000000005</v>
          </cell>
          <cell r="CH725">
            <v>0</v>
          </cell>
          <cell r="CI725">
            <v>39.199999999999996</v>
          </cell>
          <cell r="CJ725">
            <v>60.9</v>
          </cell>
          <cell r="CK725">
            <v>59.6</v>
          </cell>
          <cell r="CL725">
            <v>626.19999999999993</v>
          </cell>
          <cell r="CM725">
            <v>139.30000000000001</v>
          </cell>
          <cell r="CN725">
            <v>161.80000000000001</v>
          </cell>
          <cell r="CO725">
            <v>69.45</v>
          </cell>
          <cell r="CP725">
            <v>49.2</v>
          </cell>
          <cell r="CQ725">
            <v>2471.2260000000001</v>
          </cell>
          <cell r="CR725">
            <v>662.34500000000003</v>
          </cell>
          <cell r="CS725">
            <v>5700.11</v>
          </cell>
          <cell r="CT725">
            <v>1464.181</v>
          </cell>
          <cell r="CU725">
            <v>760.53700000000003</v>
          </cell>
          <cell r="CV725">
            <v>1813.021</v>
          </cell>
          <cell r="CW725">
            <v>170.45400000000001</v>
          </cell>
          <cell r="CX725">
            <v>10114.628000000001</v>
          </cell>
          <cell r="CY725">
            <v>0</v>
          </cell>
          <cell r="CZ725">
            <v>15905.146999999999</v>
          </cell>
          <cell r="DA725">
            <v>11.748999999999999</v>
          </cell>
          <cell r="DB725">
            <v>1731.2810000000002</v>
          </cell>
          <cell r="DC725">
            <v>358.44900000000001</v>
          </cell>
          <cell r="DD725">
            <v>276.61900000000003</v>
          </cell>
          <cell r="DE725">
            <v>3155.7820000000002</v>
          </cell>
          <cell r="DF725">
            <v>7584.5869999999995</v>
          </cell>
          <cell r="DG725">
            <v>8823.2309999999998</v>
          </cell>
          <cell r="DH725">
            <v>125.494</v>
          </cell>
          <cell r="DI725">
            <v>560.77</v>
          </cell>
          <cell r="DJ725">
            <v>437.6</v>
          </cell>
          <cell r="DK725">
            <v>0</v>
          </cell>
          <cell r="DL725">
            <v>242.4</v>
          </cell>
          <cell r="DM725">
            <v>8199.652</v>
          </cell>
          <cell r="DN725">
            <v>2878.8939999999998</v>
          </cell>
          <cell r="DO725">
            <v>816.61299999999994</v>
          </cell>
          <cell r="DP725">
            <v>6735.2849999999999</v>
          </cell>
          <cell r="DQ725">
            <v>378.66499999999996</v>
          </cell>
          <cell r="DR725">
            <v>33948.169000000002</v>
          </cell>
          <cell r="DS725">
            <v>0</v>
          </cell>
          <cell r="DT725">
            <v>15385.851000000001</v>
          </cell>
          <cell r="DU725">
            <v>927.50499999999988</v>
          </cell>
          <cell r="DV725">
            <v>1558.595</v>
          </cell>
          <cell r="DW725">
            <v>225.5</v>
          </cell>
          <cell r="DX725">
            <v>144.08030956812021</v>
          </cell>
          <cell r="DY725">
            <v>38.680000000000007</v>
          </cell>
          <cell r="DZ725">
            <v>55.641627</v>
          </cell>
          <cell r="EA725">
            <v>0</v>
          </cell>
          <cell r="EB725">
            <v>416.64157308530451</v>
          </cell>
          <cell r="EC725">
            <v>35.51</v>
          </cell>
          <cell r="ED725">
            <v>2.4866512206715004</v>
          </cell>
          <cell r="EE725">
            <v>0</v>
          </cell>
          <cell r="EF725">
            <v>0</v>
          </cell>
          <cell r="EG725">
            <v>0</v>
          </cell>
          <cell r="EH725">
            <v>35.008000000000003</v>
          </cell>
          <cell r="EI725">
            <v>224.40000000000003</v>
          </cell>
          <cell r="EJ725">
            <v>3.2439484499999995</v>
          </cell>
        </row>
        <row r="726">
          <cell r="B726">
            <v>0</v>
          </cell>
          <cell r="C726">
            <v>0</v>
          </cell>
          <cell r="D726">
            <v>0</v>
          </cell>
          <cell r="E726">
            <v>0</v>
          </cell>
          <cell r="F726">
            <v>469</v>
          </cell>
          <cell r="G726">
            <v>0</v>
          </cell>
          <cell r="H726">
            <v>0</v>
          </cell>
          <cell r="I726">
            <v>0</v>
          </cell>
          <cell r="J726">
            <v>0</v>
          </cell>
          <cell r="K726">
            <v>0</v>
          </cell>
          <cell r="L726">
            <v>0</v>
          </cell>
          <cell r="M726">
            <v>0</v>
          </cell>
          <cell r="N726">
            <v>0</v>
          </cell>
          <cell r="O726">
            <v>0</v>
          </cell>
          <cell r="P726">
            <v>0</v>
          </cell>
          <cell r="Q726">
            <v>1385</v>
          </cell>
          <cell r="R726">
            <v>0</v>
          </cell>
          <cell r="S726">
            <v>220.7</v>
          </cell>
          <cell r="T726">
            <v>55921.5241697807</v>
          </cell>
          <cell r="U726">
            <v>0</v>
          </cell>
          <cell r="V726">
            <v>0</v>
          </cell>
          <cell r="W726">
            <v>0</v>
          </cell>
          <cell r="X726">
            <v>19112.900000000001</v>
          </cell>
          <cell r="Y726">
            <v>0</v>
          </cell>
          <cell r="Z726">
            <v>0</v>
          </cell>
          <cell r="AA726">
            <v>0</v>
          </cell>
          <cell r="AB726">
            <v>4137</v>
          </cell>
          <cell r="AC726">
            <v>0</v>
          </cell>
          <cell r="AD726">
            <v>0</v>
          </cell>
          <cell r="AE726">
            <v>583.11447134378091</v>
          </cell>
          <cell r="AF726">
            <v>0</v>
          </cell>
          <cell r="AG726">
            <v>0</v>
          </cell>
          <cell r="AH726">
            <v>0</v>
          </cell>
          <cell r="AI726">
            <v>0</v>
          </cell>
          <cell r="AJ726">
            <v>7512.0999999999995</v>
          </cell>
          <cell r="AK726">
            <v>449.6</v>
          </cell>
          <cell r="AL726">
            <v>5507</v>
          </cell>
          <cell r="AM726">
            <v>0</v>
          </cell>
          <cell r="AN726">
            <v>6276</v>
          </cell>
          <cell r="AO726">
            <v>0</v>
          </cell>
          <cell r="AP726">
            <v>2620</v>
          </cell>
          <cell r="AQ726">
            <v>0</v>
          </cell>
          <cell r="AR726">
            <v>0</v>
          </cell>
          <cell r="AS726">
            <v>0</v>
          </cell>
          <cell r="AT726">
            <v>0</v>
          </cell>
          <cell r="AU726">
            <v>700.4</v>
          </cell>
          <cell r="AV726">
            <v>450</v>
          </cell>
          <cell r="AW726">
            <v>0</v>
          </cell>
          <cell r="AX726">
            <v>0</v>
          </cell>
          <cell r="AY726">
            <v>0</v>
          </cell>
          <cell r="AZ726">
            <v>0</v>
          </cell>
          <cell r="BA726">
            <v>0</v>
          </cell>
          <cell r="BB726">
            <v>0</v>
          </cell>
          <cell r="BC726">
            <v>0</v>
          </cell>
          <cell r="BD726">
            <v>0</v>
          </cell>
          <cell r="BE726">
            <v>0</v>
          </cell>
          <cell r="BF726">
            <v>0</v>
          </cell>
          <cell r="BG726">
            <v>0</v>
          </cell>
          <cell r="BH726">
            <v>20</v>
          </cell>
          <cell r="BI726">
            <v>0</v>
          </cell>
          <cell r="BJ726">
            <v>0</v>
          </cell>
          <cell r="BK726">
            <v>0</v>
          </cell>
          <cell r="BL726">
            <v>0</v>
          </cell>
          <cell r="BM726">
            <v>0</v>
          </cell>
          <cell r="BN726">
            <v>0</v>
          </cell>
          <cell r="BO726">
            <v>0</v>
          </cell>
          <cell r="BP726">
            <v>0</v>
          </cell>
          <cell r="BQ726">
            <v>0</v>
          </cell>
          <cell r="BR726">
            <v>0</v>
          </cell>
          <cell r="BS726">
            <v>0</v>
          </cell>
          <cell r="BT726">
            <v>0</v>
          </cell>
          <cell r="BU726">
            <v>0</v>
          </cell>
          <cell r="BV726">
            <v>0</v>
          </cell>
          <cell r="BW726">
            <v>0</v>
          </cell>
          <cell r="BX726">
            <v>0</v>
          </cell>
          <cell r="BY726">
            <v>0</v>
          </cell>
          <cell r="BZ726">
            <v>0</v>
          </cell>
          <cell r="CA726">
            <v>0</v>
          </cell>
          <cell r="CB726">
            <v>0</v>
          </cell>
          <cell r="CC726">
            <v>0</v>
          </cell>
          <cell r="CD726">
            <v>0</v>
          </cell>
          <cell r="CE726">
            <v>0</v>
          </cell>
          <cell r="CF726">
            <v>0</v>
          </cell>
          <cell r="CG726">
            <v>0</v>
          </cell>
          <cell r="CH726">
            <v>0</v>
          </cell>
          <cell r="CI726">
            <v>0</v>
          </cell>
          <cell r="CJ726">
            <v>0</v>
          </cell>
          <cell r="CK726">
            <v>0</v>
          </cell>
          <cell r="CL726">
            <v>0</v>
          </cell>
          <cell r="CM726">
            <v>0</v>
          </cell>
          <cell r="CN726">
            <v>0</v>
          </cell>
          <cell r="CO726">
            <v>0</v>
          </cell>
          <cell r="CP726">
            <v>0</v>
          </cell>
          <cell r="CQ726">
            <v>0</v>
          </cell>
          <cell r="CR726">
            <v>0</v>
          </cell>
          <cell r="CS726">
            <v>0</v>
          </cell>
          <cell r="CT726">
            <v>0</v>
          </cell>
          <cell r="CU726">
            <v>0</v>
          </cell>
          <cell r="CV726">
            <v>0</v>
          </cell>
          <cell r="CW726">
            <v>0</v>
          </cell>
          <cell r="CX726">
            <v>0</v>
          </cell>
          <cell r="CY726">
            <v>0</v>
          </cell>
          <cell r="CZ726">
            <v>0</v>
          </cell>
          <cell r="DA726">
            <v>0</v>
          </cell>
          <cell r="DB726">
            <v>0</v>
          </cell>
          <cell r="DC726">
            <v>0</v>
          </cell>
          <cell r="DD726">
            <v>0</v>
          </cell>
          <cell r="DE726">
            <v>0</v>
          </cell>
          <cell r="DF726">
            <v>0</v>
          </cell>
          <cell r="DG726">
            <v>0</v>
          </cell>
          <cell r="DH726">
            <v>0</v>
          </cell>
          <cell r="DI726">
            <v>0</v>
          </cell>
          <cell r="DJ726">
            <v>0</v>
          </cell>
          <cell r="DK726">
            <v>0</v>
          </cell>
          <cell r="DL726">
            <v>0</v>
          </cell>
          <cell r="DM726">
            <v>0</v>
          </cell>
          <cell r="DN726">
            <v>0</v>
          </cell>
          <cell r="DO726">
            <v>0</v>
          </cell>
          <cell r="DP726">
            <v>0</v>
          </cell>
          <cell r="DQ726">
            <v>0</v>
          </cell>
          <cell r="DR726">
            <v>0</v>
          </cell>
          <cell r="DS726">
            <v>0</v>
          </cell>
          <cell r="DT726">
            <v>0</v>
          </cell>
          <cell r="DU726">
            <v>0</v>
          </cell>
          <cell r="DV726">
            <v>0</v>
          </cell>
          <cell r="DW726">
            <v>0</v>
          </cell>
          <cell r="DX726">
            <v>0</v>
          </cell>
          <cell r="DY726">
            <v>0</v>
          </cell>
          <cell r="DZ726">
            <v>0</v>
          </cell>
          <cell r="EA726">
            <v>0</v>
          </cell>
          <cell r="EB726">
            <v>0</v>
          </cell>
          <cell r="EC726">
            <v>0</v>
          </cell>
          <cell r="ED726">
            <v>0</v>
          </cell>
          <cell r="EE726">
            <v>0</v>
          </cell>
          <cell r="EF726">
            <v>0</v>
          </cell>
          <cell r="EG726">
            <v>0</v>
          </cell>
          <cell r="EH726">
            <v>0</v>
          </cell>
          <cell r="EI726">
            <v>0</v>
          </cell>
          <cell r="EJ726">
            <v>0</v>
          </cell>
        </row>
        <row r="727">
          <cell r="B727">
            <v>0</v>
          </cell>
          <cell r="C727">
            <v>0</v>
          </cell>
          <cell r="D727">
            <v>0</v>
          </cell>
          <cell r="E727">
            <v>0</v>
          </cell>
          <cell r="F727">
            <v>469</v>
          </cell>
          <cell r="G727">
            <v>0</v>
          </cell>
          <cell r="H727">
            <v>0</v>
          </cell>
          <cell r="I727">
            <v>10.1</v>
          </cell>
          <cell r="J727">
            <v>0</v>
          </cell>
          <cell r="K727">
            <v>0</v>
          </cell>
          <cell r="L727">
            <v>0</v>
          </cell>
          <cell r="M727">
            <v>0</v>
          </cell>
          <cell r="N727">
            <v>0</v>
          </cell>
          <cell r="O727">
            <v>0</v>
          </cell>
          <cell r="P727">
            <v>0</v>
          </cell>
          <cell r="Q727">
            <v>1385</v>
          </cell>
          <cell r="R727">
            <v>0</v>
          </cell>
          <cell r="S727">
            <v>218.7</v>
          </cell>
          <cell r="T727">
            <v>55921.5241697807</v>
          </cell>
          <cell r="U727">
            <v>0</v>
          </cell>
          <cell r="V727">
            <v>0</v>
          </cell>
          <cell r="W727">
            <v>0</v>
          </cell>
          <cell r="X727">
            <v>19112.900000000001</v>
          </cell>
          <cell r="Y727">
            <v>0</v>
          </cell>
          <cell r="Z727">
            <v>0</v>
          </cell>
          <cell r="AA727">
            <v>0</v>
          </cell>
          <cell r="AB727">
            <v>4137</v>
          </cell>
          <cell r="AC727">
            <v>0</v>
          </cell>
          <cell r="AD727">
            <v>0</v>
          </cell>
          <cell r="AE727">
            <v>575.41153743784128</v>
          </cell>
          <cell r="AF727">
            <v>159.72</v>
          </cell>
          <cell r="AG727">
            <v>0</v>
          </cell>
          <cell r="AH727">
            <v>0</v>
          </cell>
          <cell r="AI727">
            <v>0</v>
          </cell>
          <cell r="AJ727">
            <v>9742.9999999999982</v>
          </cell>
          <cell r="AK727">
            <v>1927.6</v>
          </cell>
          <cell r="AL727">
            <v>5646.1999999999989</v>
          </cell>
          <cell r="AM727">
            <v>0</v>
          </cell>
          <cell r="AN727">
            <v>6276</v>
          </cell>
          <cell r="AO727">
            <v>0</v>
          </cell>
          <cell r="AP727">
            <v>2690.7</v>
          </cell>
          <cell r="AQ727">
            <v>3982.3</v>
          </cell>
          <cell r="AR727">
            <v>0</v>
          </cell>
          <cell r="AS727">
            <v>0</v>
          </cell>
          <cell r="AT727">
            <v>0</v>
          </cell>
          <cell r="AU727">
            <v>753.31999999999994</v>
          </cell>
          <cell r="AV727">
            <v>450</v>
          </cell>
          <cell r="AW727">
            <v>0</v>
          </cell>
          <cell r="AX727">
            <v>0</v>
          </cell>
          <cell r="AY727">
            <v>0</v>
          </cell>
          <cell r="AZ727">
            <v>0</v>
          </cell>
          <cell r="BA727">
            <v>0</v>
          </cell>
          <cell r="BB727">
            <v>0</v>
          </cell>
          <cell r="BC727">
            <v>0</v>
          </cell>
          <cell r="BD727">
            <v>0</v>
          </cell>
          <cell r="BE727">
            <v>0</v>
          </cell>
          <cell r="BF727">
            <v>0</v>
          </cell>
          <cell r="BG727">
            <v>0</v>
          </cell>
          <cell r="BH727">
            <v>20</v>
          </cell>
          <cell r="BI727">
            <v>0</v>
          </cell>
          <cell r="BJ727">
            <v>0</v>
          </cell>
          <cell r="BK727">
            <v>0</v>
          </cell>
          <cell r="BL727">
            <v>0</v>
          </cell>
          <cell r="BM727">
            <v>0</v>
          </cell>
          <cell r="BN727">
            <v>0</v>
          </cell>
          <cell r="BO727">
            <v>0</v>
          </cell>
          <cell r="BP727">
            <v>0</v>
          </cell>
          <cell r="BQ727">
            <v>0</v>
          </cell>
          <cell r="BR727">
            <v>0</v>
          </cell>
          <cell r="BS727">
            <v>0</v>
          </cell>
          <cell r="BT727">
            <v>0</v>
          </cell>
          <cell r="BU727">
            <v>0</v>
          </cell>
          <cell r="BV727">
            <v>0</v>
          </cell>
          <cell r="BW727">
            <v>0</v>
          </cell>
          <cell r="BX727">
            <v>0</v>
          </cell>
          <cell r="BY727">
            <v>0</v>
          </cell>
          <cell r="BZ727">
            <v>0</v>
          </cell>
          <cell r="CA727">
            <v>0</v>
          </cell>
          <cell r="CB727">
            <v>0</v>
          </cell>
          <cell r="CC727">
            <v>0</v>
          </cell>
          <cell r="CD727">
            <v>0</v>
          </cell>
          <cell r="CE727">
            <v>0</v>
          </cell>
          <cell r="CF727">
            <v>0</v>
          </cell>
          <cell r="CG727">
            <v>0</v>
          </cell>
          <cell r="CH727">
            <v>0</v>
          </cell>
          <cell r="CI727">
            <v>0</v>
          </cell>
          <cell r="CJ727">
            <v>0</v>
          </cell>
          <cell r="CK727">
            <v>0</v>
          </cell>
          <cell r="CL727">
            <v>0</v>
          </cell>
          <cell r="CM727">
            <v>0</v>
          </cell>
          <cell r="CN727">
            <v>0</v>
          </cell>
          <cell r="CO727">
            <v>0</v>
          </cell>
          <cell r="CP727">
            <v>0</v>
          </cell>
          <cell r="CQ727">
            <v>0</v>
          </cell>
          <cell r="CR727">
            <v>0</v>
          </cell>
          <cell r="CS727">
            <v>0</v>
          </cell>
          <cell r="CT727">
            <v>0</v>
          </cell>
          <cell r="CU727">
            <v>0</v>
          </cell>
          <cell r="CV727">
            <v>0</v>
          </cell>
          <cell r="CW727">
            <v>0</v>
          </cell>
          <cell r="CX727">
            <v>0</v>
          </cell>
          <cell r="CY727">
            <v>0</v>
          </cell>
          <cell r="CZ727">
            <v>0</v>
          </cell>
          <cell r="DA727">
            <v>0</v>
          </cell>
          <cell r="DB727">
            <v>0</v>
          </cell>
          <cell r="DC727">
            <v>0</v>
          </cell>
          <cell r="DD727">
            <v>0</v>
          </cell>
          <cell r="DE727">
            <v>0</v>
          </cell>
          <cell r="DF727">
            <v>0</v>
          </cell>
          <cell r="DG727">
            <v>0</v>
          </cell>
          <cell r="DH727">
            <v>0</v>
          </cell>
          <cell r="DI727">
            <v>0</v>
          </cell>
          <cell r="DJ727">
            <v>0</v>
          </cell>
          <cell r="DK727">
            <v>0</v>
          </cell>
          <cell r="DL727">
            <v>0</v>
          </cell>
          <cell r="DM727">
            <v>0</v>
          </cell>
          <cell r="DN727">
            <v>0</v>
          </cell>
          <cell r="DO727">
            <v>0</v>
          </cell>
          <cell r="DP727">
            <v>0</v>
          </cell>
          <cell r="DQ727">
            <v>0</v>
          </cell>
          <cell r="DR727">
            <v>0</v>
          </cell>
          <cell r="DS727">
            <v>0</v>
          </cell>
          <cell r="DT727">
            <v>0</v>
          </cell>
          <cell r="DU727">
            <v>0</v>
          </cell>
          <cell r="DV727">
            <v>0</v>
          </cell>
          <cell r="DW727">
            <v>0</v>
          </cell>
          <cell r="DX727">
            <v>0</v>
          </cell>
          <cell r="DY727">
            <v>0</v>
          </cell>
          <cell r="DZ727">
            <v>0</v>
          </cell>
          <cell r="EA727">
            <v>0</v>
          </cell>
          <cell r="EB727">
            <v>0</v>
          </cell>
          <cell r="EC727">
            <v>0</v>
          </cell>
          <cell r="ED727">
            <v>0</v>
          </cell>
          <cell r="EE727">
            <v>0</v>
          </cell>
          <cell r="EF727">
            <v>0</v>
          </cell>
          <cell r="EG727">
            <v>0</v>
          </cell>
          <cell r="EH727">
            <v>0</v>
          </cell>
          <cell r="EI727">
            <v>0</v>
          </cell>
          <cell r="EJ727">
            <v>0</v>
          </cell>
        </row>
        <row r="728">
          <cell r="B728">
            <v>0</v>
          </cell>
          <cell r="C728">
            <v>199.13200000000001</v>
          </cell>
          <cell r="D728">
            <v>0</v>
          </cell>
          <cell r="E728">
            <v>0</v>
          </cell>
          <cell r="F728">
            <v>0</v>
          </cell>
          <cell r="G728">
            <v>0</v>
          </cell>
          <cell r="H728">
            <v>0</v>
          </cell>
          <cell r="I728">
            <v>0</v>
          </cell>
          <cell r="J728">
            <v>0</v>
          </cell>
          <cell r="K728">
            <v>0</v>
          </cell>
          <cell r="L728">
            <v>0</v>
          </cell>
          <cell r="M728">
            <v>0</v>
          </cell>
          <cell r="N728">
            <v>0</v>
          </cell>
          <cell r="O728">
            <v>0</v>
          </cell>
          <cell r="P728">
            <v>0</v>
          </cell>
          <cell r="Q728">
            <v>0</v>
          </cell>
          <cell r="R728">
            <v>0</v>
          </cell>
          <cell r="S728">
            <v>0</v>
          </cell>
          <cell r="T728">
            <v>0</v>
          </cell>
          <cell r="U728">
            <v>0</v>
          </cell>
          <cell r="V728">
            <v>0</v>
          </cell>
          <cell r="W728">
            <v>0</v>
          </cell>
          <cell r="X728">
            <v>0</v>
          </cell>
          <cell r="Y728">
            <v>0</v>
          </cell>
          <cell r="Z728">
            <v>0</v>
          </cell>
          <cell r="AA728">
            <v>0</v>
          </cell>
          <cell r="AB728">
            <v>0</v>
          </cell>
          <cell r="AC728">
            <v>0</v>
          </cell>
          <cell r="AD728">
            <v>0</v>
          </cell>
          <cell r="AE728">
            <v>0</v>
          </cell>
          <cell r="AF728">
            <v>0</v>
          </cell>
          <cell r="AG728">
            <v>0</v>
          </cell>
          <cell r="AH728">
            <v>0</v>
          </cell>
          <cell r="AI728">
            <v>0</v>
          </cell>
          <cell r="AJ728">
            <v>0</v>
          </cell>
          <cell r="AK728">
            <v>0</v>
          </cell>
          <cell r="AL728">
            <v>0</v>
          </cell>
          <cell r="AM728">
            <v>0</v>
          </cell>
          <cell r="AN728">
            <v>0</v>
          </cell>
          <cell r="AO728">
            <v>0</v>
          </cell>
          <cell r="AP728">
            <v>0</v>
          </cell>
          <cell r="AQ728">
            <v>0</v>
          </cell>
          <cell r="AR728">
            <v>0</v>
          </cell>
          <cell r="AS728">
            <v>0</v>
          </cell>
          <cell r="AT728">
            <v>0</v>
          </cell>
          <cell r="AU728">
            <v>0</v>
          </cell>
          <cell r="AV728">
            <v>0</v>
          </cell>
          <cell r="AW728">
            <v>0</v>
          </cell>
          <cell r="AX728">
            <v>0</v>
          </cell>
          <cell r="AY728">
            <v>0</v>
          </cell>
          <cell r="AZ728">
            <v>0</v>
          </cell>
          <cell r="BA728">
            <v>0</v>
          </cell>
          <cell r="BB728">
            <v>0</v>
          </cell>
          <cell r="BC728">
            <v>0</v>
          </cell>
          <cell r="BD728">
            <v>0</v>
          </cell>
          <cell r="BE728">
            <v>0</v>
          </cell>
          <cell r="BF728">
            <v>0</v>
          </cell>
          <cell r="BG728">
            <v>0</v>
          </cell>
          <cell r="BH728">
            <v>0</v>
          </cell>
          <cell r="BI728">
            <v>0</v>
          </cell>
          <cell r="BJ728">
            <v>0</v>
          </cell>
          <cell r="BK728">
            <v>0</v>
          </cell>
          <cell r="BL728">
            <v>0</v>
          </cell>
          <cell r="BM728">
            <v>0</v>
          </cell>
          <cell r="BN728">
            <v>0</v>
          </cell>
          <cell r="BO728">
            <v>0</v>
          </cell>
          <cell r="BP728">
            <v>0</v>
          </cell>
          <cell r="BQ728">
            <v>0</v>
          </cell>
          <cell r="BR728">
            <v>0</v>
          </cell>
          <cell r="BS728">
            <v>0</v>
          </cell>
          <cell r="BT728">
            <v>0</v>
          </cell>
          <cell r="BU728">
            <v>0</v>
          </cell>
          <cell r="BV728">
            <v>0</v>
          </cell>
          <cell r="BW728">
            <v>0</v>
          </cell>
          <cell r="BX728">
            <v>0</v>
          </cell>
          <cell r="BY728">
            <v>0</v>
          </cell>
          <cell r="BZ728">
            <v>0</v>
          </cell>
          <cell r="CA728">
            <v>0</v>
          </cell>
          <cell r="CB728">
            <v>0</v>
          </cell>
          <cell r="CC728">
            <v>0</v>
          </cell>
          <cell r="CD728">
            <v>0</v>
          </cell>
          <cell r="CE728">
            <v>0</v>
          </cell>
          <cell r="CF728">
            <v>0</v>
          </cell>
          <cell r="CG728">
            <v>0</v>
          </cell>
          <cell r="CH728">
            <v>0</v>
          </cell>
          <cell r="CI728">
            <v>0</v>
          </cell>
          <cell r="CJ728">
            <v>0</v>
          </cell>
          <cell r="CK728">
            <v>0</v>
          </cell>
          <cell r="CL728">
            <v>0</v>
          </cell>
          <cell r="CM728">
            <v>0</v>
          </cell>
          <cell r="CN728">
            <v>0</v>
          </cell>
          <cell r="CO728">
            <v>0</v>
          </cell>
          <cell r="CP728">
            <v>0</v>
          </cell>
          <cell r="CQ728">
            <v>0</v>
          </cell>
          <cell r="CR728">
            <v>0</v>
          </cell>
          <cell r="CS728">
            <v>0</v>
          </cell>
          <cell r="CT728">
            <v>0</v>
          </cell>
          <cell r="CU728">
            <v>0</v>
          </cell>
          <cell r="CV728">
            <v>0</v>
          </cell>
          <cell r="CW728">
            <v>0</v>
          </cell>
          <cell r="CX728">
            <v>0</v>
          </cell>
          <cell r="CY728">
            <v>0</v>
          </cell>
          <cell r="CZ728">
            <v>0</v>
          </cell>
          <cell r="DA728">
            <v>0</v>
          </cell>
          <cell r="DB728">
            <v>0</v>
          </cell>
          <cell r="DC728">
            <v>0</v>
          </cell>
          <cell r="DD728">
            <v>0</v>
          </cell>
          <cell r="DE728">
            <v>0</v>
          </cell>
          <cell r="DF728">
            <v>0</v>
          </cell>
          <cell r="DG728">
            <v>0</v>
          </cell>
          <cell r="DH728">
            <v>0</v>
          </cell>
          <cell r="DI728">
            <v>0</v>
          </cell>
          <cell r="DJ728">
            <v>0</v>
          </cell>
          <cell r="DK728">
            <v>0</v>
          </cell>
          <cell r="DL728">
            <v>0</v>
          </cell>
          <cell r="DM728">
            <v>0</v>
          </cell>
          <cell r="DN728">
            <v>0</v>
          </cell>
          <cell r="DO728">
            <v>0</v>
          </cell>
          <cell r="DP728">
            <v>0</v>
          </cell>
          <cell r="DQ728">
            <v>0</v>
          </cell>
          <cell r="DR728">
            <v>0</v>
          </cell>
          <cell r="DS728">
            <v>0</v>
          </cell>
          <cell r="DT728">
            <v>0</v>
          </cell>
          <cell r="DU728">
            <v>0</v>
          </cell>
          <cell r="DV728">
            <v>0</v>
          </cell>
          <cell r="DW728">
            <v>0</v>
          </cell>
          <cell r="DX728">
            <v>0</v>
          </cell>
          <cell r="DY728">
            <v>0</v>
          </cell>
          <cell r="DZ728">
            <v>0</v>
          </cell>
          <cell r="EA728">
            <v>0</v>
          </cell>
          <cell r="EB728">
            <v>0</v>
          </cell>
          <cell r="EC728">
            <v>0</v>
          </cell>
          <cell r="ED728">
            <v>0</v>
          </cell>
          <cell r="EE728">
            <v>0</v>
          </cell>
          <cell r="EF728">
            <v>0</v>
          </cell>
          <cell r="EG728">
            <v>0</v>
          </cell>
          <cell r="EH728">
            <v>0</v>
          </cell>
          <cell r="EI728">
            <v>0</v>
          </cell>
          <cell r="EJ728">
            <v>0</v>
          </cell>
        </row>
        <row r="729">
          <cell r="B729">
            <v>0</v>
          </cell>
          <cell r="C729">
            <v>199.13200000000001</v>
          </cell>
          <cell r="D729">
            <v>0</v>
          </cell>
          <cell r="E729">
            <v>0</v>
          </cell>
          <cell r="F729">
            <v>0</v>
          </cell>
          <cell r="G729">
            <v>0</v>
          </cell>
          <cell r="H729">
            <v>0</v>
          </cell>
          <cell r="I729">
            <v>0</v>
          </cell>
          <cell r="J729">
            <v>0</v>
          </cell>
          <cell r="K729">
            <v>0</v>
          </cell>
          <cell r="L729">
            <v>0</v>
          </cell>
          <cell r="M729">
            <v>0</v>
          </cell>
          <cell r="N729">
            <v>0</v>
          </cell>
          <cell r="O729">
            <v>0</v>
          </cell>
          <cell r="P729">
            <v>0</v>
          </cell>
          <cell r="Q729">
            <v>0</v>
          </cell>
          <cell r="R729">
            <v>0</v>
          </cell>
          <cell r="S729">
            <v>0</v>
          </cell>
          <cell r="T729">
            <v>0</v>
          </cell>
          <cell r="U729">
            <v>0</v>
          </cell>
          <cell r="V729">
            <v>0</v>
          </cell>
          <cell r="W729">
            <v>0</v>
          </cell>
          <cell r="X729">
            <v>0</v>
          </cell>
          <cell r="Y729">
            <v>0</v>
          </cell>
          <cell r="Z729">
            <v>0</v>
          </cell>
          <cell r="AA729">
            <v>0</v>
          </cell>
          <cell r="AB729">
            <v>0</v>
          </cell>
          <cell r="AC729">
            <v>0</v>
          </cell>
          <cell r="AD729">
            <v>0</v>
          </cell>
          <cell r="AE729">
            <v>0</v>
          </cell>
          <cell r="AF729">
            <v>0</v>
          </cell>
          <cell r="AG729">
            <v>0</v>
          </cell>
          <cell r="AH729">
            <v>0</v>
          </cell>
          <cell r="AI729">
            <v>0</v>
          </cell>
          <cell r="AJ729">
            <v>0</v>
          </cell>
          <cell r="AK729">
            <v>0</v>
          </cell>
          <cell r="AL729">
            <v>0</v>
          </cell>
          <cell r="AM729">
            <v>0</v>
          </cell>
          <cell r="AN729">
            <v>0</v>
          </cell>
          <cell r="AO729">
            <v>0</v>
          </cell>
          <cell r="AP729">
            <v>0</v>
          </cell>
          <cell r="AQ729">
            <v>0</v>
          </cell>
          <cell r="AR729">
            <v>0</v>
          </cell>
          <cell r="AS729">
            <v>0</v>
          </cell>
          <cell r="AT729">
            <v>0</v>
          </cell>
          <cell r="AU729">
            <v>0</v>
          </cell>
          <cell r="AV729">
            <v>0</v>
          </cell>
          <cell r="AW729">
            <v>0</v>
          </cell>
          <cell r="AX729">
            <v>0</v>
          </cell>
          <cell r="AY729">
            <v>0</v>
          </cell>
          <cell r="AZ729">
            <v>0</v>
          </cell>
          <cell r="BA729">
            <v>0</v>
          </cell>
          <cell r="BB729">
            <v>0</v>
          </cell>
          <cell r="BC729">
            <v>0</v>
          </cell>
          <cell r="BD729">
            <v>0</v>
          </cell>
          <cell r="BE729">
            <v>0</v>
          </cell>
          <cell r="BF729">
            <v>0</v>
          </cell>
          <cell r="BG729">
            <v>0</v>
          </cell>
          <cell r="BH729">
            <v>0</v>
          </cell>
          <cell r="BI729">
            <v>0</v>
          </cell>
          <cell r="BJ729">
            <v>0</v>
          </cell>
          <cell r="BK729">
            <v>0</v>
          </cell>
          <cell r="BL729">
            <v>0</v>
          </cell>
          <cell r="BM729">
            <v>0</v>
          </cell>
          <cell r="BN729">
            <v>0</v>
          </cell>
          <cell r="BO729">
            <v>0</v>
          </cell>
          <cell r="BP729">
            <v>0</v>
          </cell>
          <cell r="BQ729">
            <v>0</v>
          </cell>
          <cell r="BR729">
            <v>0</v>
          </cell>
          <cell r="BS729">
            <v>0</v>
          </cell>
          <cell r="BT729">
            <v>0</v>
          </cell>
          <cell r="BU729">
            <v>0</v>
          </cell>
          <cell r="BV729">
            <v>0</v>
          </cell>
          <cell r="BW729">
            <v>0</v>
          </cell>
          <cell r="BX729">
            <v>0</v>
          </cell>
          <cell r="BY729">
            <v>0</v>
          </cell>
          <cell r="BZ729">
            <v>0</v>
          </cell>
          <cell r="CA729">
            <v>0</v>
          </cell>
          <cell r="CB729">
            <v>0</v>
          </cell>
          <cell r="CC729">
            <v>0</v>
          </cell>
          <cell r="CD729">
            <v>0</v>
          </cell>
          <cell r="CE729">
            <v>0</v>
          </cell>
          <cell r="CF729">
            <v>0</v>
          </cell>
          <cell r="CG729">
            <v>0</v>
          </cell>
          <cell r="CH729">
            <v>0</v>
          </cell>
          <cell r="CI729">
            <v>0</v>
          </cell>
          <cell r="CJ729">
            <v>0</v>
          </cell>
          <cell r="CK729">
            <v>0</v>
          </cell>
          <cell r="CL729">
            <v>0</v>
          </cell>
          <cell r="CM729">
            <v>0</v>
          </cell>
          <cell r="CN729">
            <v>0</v>
          </cell>
          <cell r="CO729">
            <v>0</v>
          </cell>
          <cell r="CP729">
            <v>0</v>
          </cell>
          <cell r="CQ729">
            <v>0</v>
          </cell>
          <cell r="CR729">
            <v>0</v>
          </cell>
          <cell r="CS729">
            <v>0</v>
          </cell>
          <cell r="CT729">
            <v>0</v>
          </cell>
          <cell r="CU729">
            <v>0</v>
          </cell>
          <cell r="CV729">
            <v>0</v>
          </cell>
          <cell r="CW729">
            <v>0</v>
          </cell>
          <cell r="CX729">
            <v>0</v>
          </cell>
          <cell r="CY729">
            <v>0</v>
          </cell>
          <cell r="CZ729">
            <v>0</v>
          </cell>
          <cell r="DA729">
            <v>0</v>
          </cell>
          <cell r="DB729">
            <v>0</v>
          </cell>
          <cell r="DC729">
            <v>0</v>
          </cell>
          <cell r="DD729">
            <v>0</v>
          </cell>
          <cell r="DE729">
            <v>0</v>
          </cell>
          <cell r="DF729">
            <v>0</v>
          </cell>
          <cell r="DG729">
            <v>0</v>
          </cell>
          <cell r="DH729">
            <v>0</v>
          </cell>
          <cell r="DI729">
            <v>0</v>
          </cell>
          <cell r="DJ729">
            <v>0</v>
          </cell>
          <cell r="DK729">
            <v>0</v>
          </cell>
          <cell r="DL729">
            <v>0</v>
          </cell>
          <cell r="DM729">
            <v>0</v>
          </cell>
          <cell r="DN729">
            <v>0</v>
          </cell>
          <cell r="DO729">
            <v>0</v>
          </cell>
          <cell r="DP729">
            <v>0</v>
          </cell>
          <cell r="DQ729">
            <v>0</v>
          </cell>
          <cell r="DR729">
            <v>0</v>
          </cell>
          <cell r="DS729">
            <v>0</v>
          </cell>
          <cell r="DT729">
            <v>0</v>
          </cell>
          <cell r="DU729">
            <v>0</v>
          </cell>
          <cell r="DV729">
            <v>0</v>
          </cell>
          <cell r="DW729">
            <v>0</v>
          </cell>
          <cell r="DX729">
            <v>0</v>
          </cell>
          <cell r="DY729">
            <v>0</v>
          </cell>
          <cell r="DZ729">
            <v>0</v>
          </cell>
          <cell r="EA729">
            <v>0</v>
          </cell>
          <cell r="EB729">
            <v>0</v>
          </cell>
          <cell r="EC729">
            <v>0</v>
          </cell>
          <cell r="ED729">
            <v>0</v>
          </cell>
          <cell r="EE729">
            <v>0</v>
          </cell>
          <cell r="EF729">
            <v>0</v>
          </cell>
          <cell r="EG729">
            <v>0</v>
          </cell>
          <cell r="EH729">
            <v>0</v>
          </cell>
          <cell r="EI729">
            <v>0</v>
          </cell>
          <cell r="EJ729">
            <v>0</v>
          </cell>
        </row>
        <row r="730">
          <cell r="B730">
            <v>12000</v>
          </cell>
          <cell r="C730">
            <v>0</v>
          </cell>
          <cell r="D730">
            <v>0</v>
          </cell>
          <cell r="E730">
            <v>900</v>
          </cell>
          <cell r="F730">
            <v>0</v>
          </cell>
          <cell r="G730">
            <v>0</v>
          </cell>
          <cell r="H730">
            <v>0</v>
          </cell>
          <cell r="I730">
            <v>388</v>
          </cell>
          <cell r="J730">
            <v>2785</v>
          </cell>
          <cell r="K730">
            <v>0</v>
          </cell>
          <cell r="L730">
            <v>0</v>
          </cell>
          <cell r="M730">
            <v>1346</v>
          </cell>
          <cell r="N730">
            <v>38.299999999999997</v>
          </cell>
          <cell r="O730">
            <v>0</v>
          </cell>
          <cell r="P730">
            <v>0</v>
          </cell>
          <cell r="Q730">
            <v>0</v>
          </cell>
          <cell r="R730">
            <v>0</v>
          </cell>
          <cell r="S730">
            <v>0</v>
          </cell>
          <cell r="T730">
            <v>0</v>
          </cell>
          <cell r="U730">
            <v>0</v>
          </cell>
          <cell r="V730">
            <v>1349</v>
          </cell>
          <cell r="W730">
            <v>1073</v>
          </cell>
          <cell r="X730">
            <v>0</v>
          </cell>
          <cell r="Y730">
            <v>88.826999999999998</v>
          </cell>
          <cell r="Z730">
            <v>163.5</v>
          </cell>
          <cell r="AA730">
            <v>0</v>
          </cell>
          <cell r="AB730">
            <v>0</v>
          </cell>
          <cell r="AC730">
            <v>0</v>
          </cell>
          <cell r="AD730">
            <v>0</v>
          </cell>
          <cell r="AE730">
            <v>1531.8700000000001</v>
          </cell>
          <cell r="AF730">
            <v>0</v>
          </cell>
          <cell r="AG730">
            <v>0</v>
          </cell>
          <cell r="AH730">
            <v>0</v>
          </cell>
          <cell r="AI730">
            <v>0</v>
          </cell>
          <cell r="AJ730">
            <v>0</v>
          </cell>
          <cell r="AK730">
            <v>0</v>
          </cell>
          <cell r="AL730">
            <v>0</v>
          </cell>
          <cell r="AM730">
            <v>33100</v>
          </cell>
          <cell r="AN730">
            <v>-425</v>
          </cell>
          <cell r="AO730">
            <v>0</v>
          </cell>
          <cell r="AP730">
            <v>0</v>
          </cell>
          <cell r="AQ730">
            <v>0</v>
          </cell>
          <cell r="AR730">
            <v>0</v>
          </cell>
          <cell r="AS730">
            <v>605.9</v>
          </cell>
          <cell r="AT730">
            <v>193.92000000000002</v>
          </cell>
          <cell r="AU730">
            <v>0</v>
          </cell>
          <cell r="AV730">
            <v>-68.87</v>
          </cell>
          <cell r="AW730">
            <v>0</v>
          </cell>
          <cell r="AX730">
            <v>0</v>
          </cell>
          <cell r="AY730">
            <v>0</v>
          </cell>
          <cell r="AZ730">
            <v>0</v>
          </cell>
          <cell r="BA730">
            <v>153</v>
          </cell>
          <cell r="BB730">
            <v>0</v>
          </cell>
          <cell r="BC730">
            <v>0</v>
          </cell>
          <cell r="BD730">
            <v>0</v>
          </cell>
          <cell r="BE730">
            <v>0</v>
          </cell>
          <cell r="BF730">
            <v>4.6399999999999997</v>
          </cell>
          <cell r="BG730">
            <v>0</v>
          </cell>
          <cell r="BH730">
            <v>0</v>
          </cell>
          <cell r="BI730">
            <v>749.24000000000012</v>
          </cell>
          <cell r="BJ730">
            <v>0</v>
          </cell>
          <cell r="BK730">
            <v>0</v>
          </cell>
          <cell r="BL730">
            <v>68.199999999999989</v>
          </cell>
          <cell r="BM730">
            <v>0</v>
          </cell>
          <cell r="BN730">
            <v>0</v>
          </cell>
          <cell r="BO730">
            <v>2572.0518440975939</v>
          </cell>
          <cell r="BP730">
            <v>789.81722267461294</v>
          </cell>
          <cell r="BQ730">
            <v>0</v>
          </cell>
          <cell r="BR730">
            <v>1779.39</v>
          </cell>
          <cell r="BS730">
            <v>7467.2364667936563</v>
          </cell>
          <cell r="BT730">
            <v>5148.3</v>
          </cell>
          <cell r="BU730">
            <v>946.7</v>
          </cell>
          <cell r="BV730">
            <v>12532.641</v>
          </cell>
          <cell r="BW730">
            <v>-1088.6399999999999</v>
          </cell>
          <cell r="BX730">
            <v>5716.15</v>
          </cell>
          <cell r="BY730">
            <v>0</v>
          </cell>
          <cell r="BZ730">
            <v>0</v>
          </cell>
          <cell r="CA730">
            <v>58.7</v>
          </cell>
          <cell r="CB730">
            <v>26.5</v>
          </cell>
          <cell r="CC730">
            <v>405</v>
          </cell>
          <cell r="CD730">
            <v>1170</v>
          </cell>
          <cell r="CE730">
            <v>22.68</v>
          </cell>
          <cell r="CF730">
            <v>0</v>
          </cell>
          <cell r="CG730">
            <v>0</v>
          </cell>
          <cell r="CH730">
            <v>0</v>
          </cell>
          <cell r="CI730">
            <v>0</v>
          </cell>
          <cell r="CJ730">
            <v>404.64000000000004</v>
          </cell>
          <cell r="CK730">
            <v>27.299999999999997</v>
          </cell>
          <cell r="CL730">
            <v>1412.5</v>
          </cell>
          <cell r="CM730">
            <v>160.4</v>
          </cell>
          <cell r="CN730">
            <v>230</v>
          </cell>
          <cell r="CO730">
            <v>291.10000000000002</v>
          </cell>
          <cell r="CP730">
            <v>71.400000000000006</v>
          </cell>
          <cell r="CQ730">
            <v>0</v>
          </cell>
          <cell r="CR730">
            <v>0</v>
          </cell>
          <cell r="CS730">
            <v>0</v>
          </cell>
          <cell r="CT730">
            <v>0</v>
          </cell>
          <cell r="CU730">
            <v>0</v>
          </cell>
          <cell r="CV730">
            <v>1644</v>
          </cell>
          <cell r="CW730">
            <v>0</v>
          </cell>
          <cell r="CX730">
            <v>0</v>
          </cell>
          <cell r="CY730">
            <v>0</v>
          </cell>
          <cell r="CZ730">
            <v>2025.104</v>
          </cell>
          <cell r="DA730">
            <v>969.6</v>
          </cell>
          <cell r="DB730">
            <v>0</v>
          </cell>
          <cell r="DC730">
            <v>0</v>
          </cell>
          <cell r="DD730">
            <v>0</v>
          </cell>
          <cell r="DE730">
            <v>0</v>
          </cell>
          <cell r="DF730">
            <v>0</v>
          </cell>
          <cell r="DG730">
            <v>0</v>
          </cell>
          <cell r="DH730">
            <v>988.05100000000004</v>
          </cell>
          <cell r="DI730">
            <v>0</v>
          </cell>
          <cell r="DJ730">
            <v>0</v>
          </cell>
          <cell r="DK730">
            <v>94.317999999999998</v>
          </cell>
          <cell r="DL730">
            <v>281.55</v>
          </cell>
          <cell r="DM730">
            <v>0</v>
          </cell>
          <cell r="DN730">
            <v>0</v>
          </cell>
          <cell r="DO730">
            <v>0</v>
          </cell>
          <cell r="DP730">
            <v>0</v>
          </cell>
          <cell r="DQ730">
            <v>0</v>
          </cell>
          <cell r="DR730">
            <v>0</v>
          </cell>
          <cell r="DS730">
            <v>0</v>
          </cell>
          <cell r="DT730">
            <v>0</v>
          </cell>
          <cell r="DU730">
            <v>0</v>
          </cell>
          <cell r="DV730">
            <v>0</v>
          </cell>
          <cell r="DW730">
            <v>752</v>
          </cell>
          <cell r="DX730">
            <v>64.999999999999986</v>
          </cell>
          <cell r="DY730">
            <v>17.550000000000004</v>
          </cell>
          <cell r="DZ730">
            <v>0</v>
          </cell>
          <cell r="EA730">
            <v>555</v>
          </cell>
          <cell r="EB730">
            <v>2093.4</v>
          </cell>
          <cell r="EC730">
            <v>10.18</v>
          </cell>
          <cell r="ED730">
            <v>197.40332270477381</v>
          </cell>
          <cell r="EE730">
            <v>28.5</v>
          </cell>
          <cell r="EF730">
            <v>306</v>
          </cell>
          <cell r="EG730">
            <v>7.879999999999999</v>
          </cell>
          <cell r="EH730">
            <v>53.2</v>
          </cell>
          <cell r="EI730">
            <v>414</v>
          </cell>
          <cell r="EJ730">
            <v>0</v>
          </cell>
        </row>
        <row r="731">
          <cell r="B731">
            <v>12000</v>
          </cell>
          <cell r="C731">
            <v>0</v>
          </cell>
          <cell r="D731">
            <v>0</v>
          </cell>
          <cell r="E731">
            <v>900</v>
          </cell>
          <cell r="F731">
            <v>0</v>
          </cell>
          <cell r="G731">
            <v>0</v>
          </cell>
          <cell r="H731">
            <v>0</v>
          </cell>
          <cell r="I731">
            <v>312</v>
          </cell>
          <cell r="J731">
            <v>2785</v>
          </cell>
          <cell r="K731">
            <v>0</v>
          </cell>
          <cell r="L731">
            <v>0</v>
          </cell>
          <cell r="M731">
            <v>0</v>
          </cell>
          <cell r="N731">
            <v>42.099999999999994</v>
          </cell>
          <cell r="O731">
            <v>0</v>
          </cell>
          <cell r="P731">
            <v>0</v>
          </cell>
          <cell r="Q731">
            <v>0</v>
          </cell>
          <cell r="R731">
            <v>0</v>
          </cell>
          <cell r="S731">
            <v>0</v>
          </cell>
          <cell r="T731">
            <v>0</v>
          </cell>
          <cell r="U731">
            <v>0</v>
          </cell>
          <cell r="V731">
            <v>1349</v>
          </cell>
          <cell r="W731">
            <v>1073</v>
          </cell>
          <cell r="X731">
            <v>0</v>
          </cell>
          <cell r="Y731">
            <v>88.826999999999998</v>
          </cell>
          <cell r="Z731">
            <v>163.5</v>
          </cell>
          <cell r="AA731">
            <v>0</v>
          </cell>
          <cell r="AB731">
            <v>0</v>
          </cell>
          <cell r="AC731">
            <v>0</v>
          </cell>
          <cell r="AD731">
            <v>0</v>
          </cell>
          <cell r="AE731">
            <v>1531.8700000000001</v>
          </cell>
          <cell r="AF731">
            <v>0</v>
          </cell>
          <cell r="AG731">
            <v>0</v>
          </cell>
          <cell r="AH731">
            <v>0</v>
          </cell>
          <cell r="AI731">
            <v>0</v>
          </cell>
          <cell r="AJ731">
            <v>0</v>
          </cell>
          <cell r="AK731">
            <v>0</v>
          </cell>
          <cell r="AL731">
            <v>0</v>
          </cell>
          <cell r="AM731">
            <v>33100</v>
          </cell>
          <cell r="AN731">
            <v>-425</v>
          </cell>
          <cell r="AO731">
            <v>0</v>
          </cell>
          <cell r="AP731">
            <v>0</v>
          </cell>
          <cell r="AQ731">
            <v>0</v>
          </cell>
          <cell r="AR731">
            <v>0</v>
          </cell>
          <cell r="AS731">
            <v>657</v>
          </cell>
          <cell r="AT731">
            <v>119.24</v>
          </cell>
          <cell r="AU731">
            <v>0</v>
          </cell>
          <cell r="AV731">
            <v>-68.87</v>
          </cell>
          <cell r="AW731">
            <v>0</v>
          </cell>
          <cell r="AX731">
            <v>0</v>
          </cell>
          <cell r="AY731">
            <v>0</v>
          </cell>
          <cell r="AZ731">
            <v>0</v>
          </cell>
          <cell r="BA731">
            <v>766</v>
          </cell>
          <cell r="BB731">
            <v>0</v>
          </cell>
          <cell r="BC731">
            <v>0</v>
          </cell>
          <cell r="BD731">
            <v>0</v>
          </cell>
          <cell r="BE731">
            <v>0</v>
          </cell>
          <cell r="BF731">
            <v>4.6399999999999997</v>
          </cell>
          <cell r="BG731">
            <v>0</v>
          </cell>
          <cell r="BH731">
            <v>0</v>
          </cell>
          <cell r="BI731">
            <v>749.24000000000012</v>
          </cell>
          <cell r="BJ731">
            <v>0</v>
          </cell>
          <cell r="BK731">
            <v>0</v>
          </cell>
          <cell r="BL731">
            <v>68.199999999999989</v>
          </cell>
          <cell r="BM731">
            <v>0</v>
          </cell>
          <cell r="BN731">
            <v>0</v>
          </cell>
          <cell r="BO731">
            <v>2572.0518440975939</v>
          </cell>
          <cell r="BP731">
            <v>789.81722267461294</v>
          </cell>
          <cell r="BQ731">
            <v>0</v>
          </cell>
          <cell r="BR731">
            <v>1699.5400000000002</v>
          </cell>
          <cell r="BS731">
            <v>7465.4773723017697</v>
          </cell>
          <cell r="BT731">
            <v>5181.7</v>
          </cell>
          <cell r="BU731">
            <v>856.31999999999994</v>
          </cell>
          <cell r="BV731">
            <v>12532.641</v>
          </cell>
          <cell r="BW731">
            <v>-1104.1599999999999</v>
          </cell>
          <cell r="BX731">
            <v>5968.7300000000005</v>
          </cell>
          <cell r="BY731">
            <v>0</v>
          </cell>
          <cell r="BZ731">
            <v>0</v>
          </cell>
          <cell r="CA731">
            <v>24.799999999999997</v>
          </cell>
          <cell r="CB731">
            <v>26.5</v>
          </cell>
          <cell r="CC731">
            <v>405</v>
          </cell>
          <cell r="CD731">
            <v>1170</v>
          </cell>
          <cell r="CE731">
            <v>22.699999999999996</v>
          </cell>
          <cell r="CF731">
            <v>0</v>
          </cell>
          <cell r="CG731">
            <v>1762</v>
          </cell>
          <cell r="CH731">
            <v>0</v>
          </cell>
          <cell r="CI731">
            <v>0</v>
          </cell>
          <cell r="CJ731">
            <v>404.64000000000004</v>
          </cell>
          <cell r="CK731">
            <v>84.4</v>
          </cell>
          <cell r="CL731">
            <v>1412.5</v>
          </cell>
          <cell r="CM731">
            <v>0</v>
          </cell>
          <cell r="CN731">
            <v>230</v>
          </cell>
          <cell r="CO731">
            <v>291.10000000000002</v>
          </cell>
          <cell r="CP731">
            <v>67</v>
          </cell>
          <cell r="CQ731">
            <v>0</v>
          </cell>
          <cell r="CR731">
            <v>0</v>
          </cell>
          <cell r="CS731">
            <v>0</v>
          </cell>
          <cell r="CT731">
            <v>0</v>
          </cell>
          <cell r="CU731">
            <v>0</v>
          </cell>
          <cell r="CV731">
            <v>2903</v>
          </cell>
          <cell r="CW731">
            <v>0</v>
          </cell>
          <cell r="CX731">
            <v>0</v>
          </cell>
          <cell r="CY731">
            <v>0</v>
          </cell>
          <cell r="CZ731">
            <v>3496.8440000000001</v>
          </cell>
          <cell r="DA731">
            <v>922</v>
          </cell>
          <cell r="DB731">
            <v>0</v>
          </cell>
          <cell r="DC731">
            <v>0</v>
          </cell>
          <cell r="DD731">
            <v>0</v>
          </cell>
          <cell r="DE731">
            <v>0</v>
          </cell>
          <cell r="DF731">
            <v>0</v>
          </cell>
          <cell r="DG731">
            <v>0</v>
          </cell>
          <cell r="DH731">
            <v>1048.807</v>
          </cell>
          <cell r="DI731">
            <v>0</v>
          </cell>
          <cell r="DJ731">
            <v>0</v>
          </cell>
          <cell r="DK731">
            <v>279.51600000000002</v>
          </cell>
          <cell r="DL731">
            <v>294.11700000000002</v>
          </cell>
          <cell r="DM731">
            <v>0</v>
          </cell>
          <cell r="DN731">
            <v>0</v>
          </cell>
          <cell r="DO731">
            <v>0</v>
          </cell>
          <cell r="DP731">
            <v>0</v>
          </cell>
          <cell r="DQ731">
            <v>0</v>
          </cell>
          <cell r="DR731">
            <v>0</v>
          </cell>
          <cell r="DS731">
            <v>0</v>
          </cell>
          <cell r="DT731">
            <v>0</v>
          </cell>
          <cell r="DU731">
            <v>0</v>
          </cell>
          <cell r="DV731">
            <v>0</v>
          </cell>
          <cell r="DW731">
            <v>752</v>
          </cell>
          <cell r="DX731">
            <v>61.93132526082406</v>
          </cell>
          <cell r="DY731">
            <v>18.180000000000003</v>
          </cell>
          <cell r="DZ731">
            <v>0</v>
          </cell>
          <cell r="EA731">
            <v>555</v>
          </cell>
          <cell r="EB731">
            <v>1946.4</v>
          </cell>
          <cell r="EC731">
            <v>10.18</v>
          </cell>
          <cell r="ED731">
            <v>197.40332270477381</v>
          </cell>
          <cell r="EE731">
            <v>20.8</v>
          </cell>
          <cell r="EF731">
            <v>271</v>
          </cell>
          <cell r="EG731">
            <v>7.879999999999999</v>
          </cell>
          <cell r="EH731">
            <v>388.86838548387118</v>
          </cell>
          <cell r="EI731">
            <v>414</v>
          </cell>
          <cell r="EJ731">
            <v>0</v>
          </cell>
        </row>
        <row r="732">
          <cell r="B732">
            <v>0</v>
          </cell>
          <cell r="C732">
            <v>0</v>
          </cell>
          <cell r="D732">
            <v>1170</v>
          </cell>
          <cell r="E732">
            <v>0</v>
          </cell>
          <cell r="F732">
            <v>0</v>
          </cell>
          <cell r="G732">
            <v>0</v>
          </cell>
          <cell r="H732">
            <v>394.25</v>
          </cell>
          <cell r="I732">
            <v>811.4</v>
          </cell>
          <cell r="J732">
            <v>0</v>
          </cell>
          <cell r="K732">
            <v>68.45</v>
          </cell>
          <cell r="L732">
            <v>0</v>
          </cell>
          <cell r="M732">
            <v>0</v>
          </cell>
          <cell r="N732">
            <v>0</v>
          </cell>
          <cell r="O732">
            <v>0</v>
          </cell>
          <cell r="P732">
            <v>0</v>
          </cell>
          <cell r="Q732">
            <v>0</v>
          </cell>
          <cell r="R732">
            <v>0</v>
          </cell>
          <cell r="S732">
            <v>0</v>
          </cell>
          <cell r="T732">
            <v>0</v>
          </cell>
          <cell r="U732">
            <v>0</v>
          </cell>
          <cell r="V732">
            <v>0</v>
          </cell>
          <cell r="W732">
            <v>0</v>
          </cell>
          <cell r="X732">
            <v>0</v>
          </cell>
          <cell r="Y732">
            <v>0</v>
          </cell>
          <cell r="Z732">
            <v>0</v>
          </cell>
          <cell r="AA732">
            <v>102.5</v>
          </cell>
          <cell r="AB732">
            <v>0</v>
          </cell>
          <cell r="AC732">
            <v>0</v>
          </cell>
          <cell r="AD732">
            <v>18757.2</v>
          </cell>
          <cell r="AE732">
            <v>0</v>
          </cell>
          <cell r="AF732">
            <v>829.36700000000008</v>
          </cell>
          <cell r="AG732">
            <v>0</v>
          </cell>
          <cell r="AH732">
            <v>0</v>
          </cell>
          <cell r="AI732">
            <v>0</v>
          </cell>
          <cell r="AJ732">
            <v>0</v>
          </cell>
          <cell r="AK732">
            <v>0</v>
          </cell>
          <cell r="AL732">
            <v>0</v>
          </cell>
          <cell r="AM732">
            <v>0</v>
          </cell>
          <cell r="AN732">
            <v>0</v>
          </cell>
          <cell r="AO732">
            <v>0</v>
          </cell>
          <cell r="AP732">
            <v>0</v>
          </cell>
          <cell r="AQ732">
            <v>0</v>
          </cell>
          <cell r="AR732">
            <v>0</v>
          </cell>
          <cell r="AS732">
            <v>0</v>
          </cell>
          <cell r="AT732">
            <v>0</v>
          </cell>
          <cell r="AU732">
            <v>0</v>
          </cell>
          <cell r="AV732">
            <v>0</v>
          </cell>
          <cell r="AW732">
            <v>0</v>
          </cell>
          <cell r="AX732">
            <v>0</v>
          </cell>
          <cell r="AY732">
            <v>19111</v>
          </cell>
          <cell r="AZ732">
            <v>3202.9100000000003</v>
          </cell>
          <cell r="BA732">
            <v>135</v>
          </cell>
          <cell r="BB732">
            <v>379.59399079584301</v>
          </cell>
          <cell r="BC732">
            <v>780.5</v>
          </cell>
          <cell r="BD732">
            <v>0</v>
          </cell>
          <cell r="BE732">
            <v>249.39999999999998</v>
          </cell>
          <cell r="BF732">
            <v>156.35000000000002</v>
          </cell>
          <cell r="BG732">
            <v>0</v>
          </cell>
          <cell r="BH732">
            <v>0</v>
          </cell>
          <cell r="BI732">
            <v>1271.0200000000002</v>
          </cell>
          <cell r="BJ732">
            <v>0</v>
          </cell>
          <cell r="BK732">
            <v>249.8</v>
          </cell>
          <cell r="BL732">
            <v>0</v>
          </cell>
          <cell r="BM732">
            <v>0</v>
          </cell>
          <cell r="BN732">
            <v>0</v>
          </cell>
          <cell r="BO732">
            <v>0</v>
          </cell>
          <cell r="BP732">
            <v>0</v>
          </cell>
          <cell r="BQ732">
            <v>0</v>
          </cell>
          <cell r="BR732">
            <v>0</v>
          </cell>
          <cell r="BS732">
            <v>0</v>
          </cell>
          <cell r="BT732">
            <v>0</v>
          </cell>
          <cell r="BU732">
            <v>0</v>
          </cell>
          <cell r="BV732">
            <v>5.8759999999999994</v>
          </cell>
          <cell r="BW732">
            <v>0</v>
          </cell>
          <cell r="BX732">
            <v>0</v>
          </cell>
          <cell r="BY732">
            <v>0</v>
          </cell>
          <cell r="BZ732">
            <v>0.60899999999999999</v>
          </cell>
          <cell r="CA732">
            <v>12.8</v>
          </cell>
          <cell r="CB732">
            <v>0</v>
          </cell>
          <cell r="CC732">
            <v>0</v>
          </cell>
          <cell r="CD732">
            <v>0</v>
          </cell>
          <cell r="CE732">
            <v>0</v>
          </cell>
          <cell r="CF732">
            <v>0</v>
          </cell>
          <cell r="CG732">
            <v>0</v>
          </cell>
          <cell r="CH732">
            <v>0</v>
          </cell>
          <cell r="CI732">
            <v>23.909999999999997</v>
          </cell>
          <cell r="CJ732">
            <v>0</v>
          </cell>
          <cell r="CK732">
            <v>0</v>
          </cell>
          <cell r="CL732">
            <v>1021.5</v>
          </cell>
          <cell r="CM732">
            <v>0</v>
          </cell>
          <cell r="CN732">
            <v>0</v>
          </cell>
          <cell r="CO732">
            <v>149.80000000000001</v>
          </cell>
          <cell r="CP732">
            <v>0</v>
          </cell>
          <cell r="CQ732">
            <v>0</v>
          </cell>
          <cell r="CR732">
            <v>0</v>
          </cell>
          <cell r="CS732">
            <v>0</v>
          </cell>
          <cell r="CT732">
            <v>0</v>
          </cell>
          <cell r="CU732">
            <v>0</v>
          </cell>
          <cell r="CV732">
            <v>0</v>
          </cell>
          <cell r="CW732">
            <v>0</v>
          </cell>
          <cell r="CX732">
            <v>0</v>
          </cell>
          <cell r="CY732">
            <v>0</v>
          </cell>
          <cell r="CZ732">
            <v>0</v>
          </cell>
          <cell r="DA732">
            <v>0</v>
          </cell>
          <cell r="DB732">
            <v>0</v>
          </cell>
          <cell r="DC732">
            <v>0</v>
          </cell>
          <cell r="DD732">
            <v>0</v>
          </cell>
          <cell r="DE732">
            <v>0</v>
          </cell>
          <cell r="DF732">
            <v>0</v>
          </cell>
          <cell r="DG732">
            <v>0</v>
          </cell>
          <cell r="DH732">
            <v>0</v>
          </cell>
          <cell r="DI732">
            <v>0</v>
          </cell>
          <cell r="DJ732">
            <v>0</v>
          </cell>
          <cell r="DK732">
            <v>0</v>
          </cell>
          <cell r="DL732">
            <v>0</v>
          </cell>
          <cell r="DM732">
            <v>0</v>
          </cell>
          <cell r="DN732">
            <v>0</v>
          </cell>
          <cell r="DO732">
            <v>0</v>
          </cell>
          <cell r="DP732">
            <v>0</v>
          </cell>
          <cell r="DQ732">
            <v>0</v>
          </cell>
          <cell r="DR732">
            <v>0</v>
          </cell>
          <cell r="DS732">
            <v>596</v>
          </cell>
          <cell r="DT732">
            <v>0</v>
          </cell>
          <cell r="DU732">
            <v>0</v>
          </cell>
          <cell r="DV732">
            <v>0</v>
          </cell>
          <cell r="DW732">
            <v>0</v>
          </cell>
          <cell r="DX732">
            <v>0.91278899999999996</v>
          </cell>
          <cell r="DY732">
            <v>26.83</v>
          </cell>
          <cell r="DZ732">
            <v>0</v>
          </cell>
          <cell r="EA732">
            <v>0</v>
          </cell>
          <cell r="EB732">
            <v>549.29999999999995</v>
          </cell>
          <cell r="EC732">
            <v>17.270000000000003</v>
          </cell>
          <cell r="ED732">
            <v>0</v>
          </cell>
          <cell r="EE732">
            <v>0</v>
          </cell>
          <cell r="EF732">
            <v>0</v>
          </cell>
          <cell r="EG732">
            <v>0</v>
          </cell>
          <cell r="EH732">
            <v>0</v>
          </cell>
          <cell r="EI732">
            <v>0</v>
          </cell>
          <cell r="EJ732">
            <v>1895</v>
          </cell>
        </row>
        <row r="733">
          <cell r="B733">
            <v>0</v>
          </cell>
          <cell r="C733">
            <v>0</v>
          </cell>
          <cell r="D733">
            <v>1170</v>
          </cell>
          <cell r="E733">
            <v>0</v>
          </cell>
          <cell r="F733">
            <v>0</v>
          </cell>
          <cell r="G733">
            <v>0</v>
          </cell>
          <cell r="H733">
            <v>392.77</v>
          </cell>
          <cell r="I733">
            <v>766.4</v>
          </cell>
          <cell r="J733">
            <v>0</v>
          </cell>
          <cell r="K733">
            <v>72.569999999999993</v>
          </cell>
          <cell r="L733">
            <v>0</v>
          </cell>
          <cell r="M733">
            <v>0</v>
          </cell>
          <cell r="N733">
            <v>0</v>
          </cell>
          <cell r="O733">
            <v>0</v>
          </cell>
          <cell r="P733">
            <v>0</v>
          </cell>
          <cell r="Q733">
            <v>0</v>
          </cell>
          <cell r="R733">
            <v>0</v>
          </cell>
          <cell r="S733">
            <v>0</v>
          </cell>
          <cell r="T733">
            <v>0</v>
          </cell>
          <cell r="U733">
            <v>0</v>
          </cell>
          <cell r="V733">
            <v>0</v>
          </cell>
          <cell r="W733">
            <v>0</v>
          </cell>
          <cell r="X733">
            <v>0</v>
          </cell>
          <cell r="Y733">
            <v>0</v>
          </cell>
          <cell r="Z733">
            <v>0</v>
          </cell>
          <cell r="AA733">
            <v>102.5</v>
          </cell>
          <cell r="AB733">
            <v>0</v>
          </cell>
          <cell r="AC733">
            <v>0</v>
          </cell>
          <cell r="AD733">
            <v>18757.2</v>
          </cell>
          <cell r="AE733">
            <v>0</v>
          </cell>
          <cell r="AF733">
            <v>829.36700000000008</v>
          </cell>
          <cell r="AG733">
            <v>0</v>
          </cell>
          <cell r="AH733">
            <v>0</v>
          </cell>
          <cell r="AI733">
            <v>0</v>
          </cell>
          <cell r="AJ733">
            <v>0</v>
          </cell>
          <cell r="AK733">
            <v>0</v>
          </cell>
          <cell r="AL733">
            <v>0</v>
          </cell>
          <cell r="AM733">
            <v>0</v>
          </cell>
          <cell r="AN733">
            <v>0</v>
          </cell>
          <cell r="AO733">
            <v>0</v>
          </cell>
          <cell r="AP733">
            <v>0</v>
          </cell>
          <cell r="AQ733">
            <v>0</v>
          </cell>
          <cell r="AR733">
            <v>0</v>
          </cell>
          <cell r="AS733">
            <v>0</v>
          </cell>
          <cell r="AT733">
            <v>0</v>
          </cell>
          <cell r="AU733">
            <v>0</v>
          </cell>
          <cell r="AV733">
            <v>0</v>
          </cell>
          <cell r="AW733">
            <v>0</v>
          </cell>
          <cell r="AX733">
            <v>0</v>
          </cell>
          <cell r="AY733">
            <v>19111</v>
          </cell>
          <cell r="AZ733">
            <v>2108.1</v>
          </cell>
          <cell r="BA733">
            <v>229</v>
          </cell>
          <cell r="BB733">
            <v>535.29567321830302</v>
          </cell>
          <cell r="BC733">
            <v>715.40000000000009</v>
          </cell>
          <cell r="BD733">
            <v>0</v>
          </cell>
          <cell r="BE733">
            <v>249.39999999999998</v>
          </cell>
          <cell r="BF733">
            <v>156.35000000000002</v>
          </cell>
          <cell r="BG733">
            <v>0</v>
          </cell>
          <cell r="BH733">
            <v>0</v>
          </cell>
          <cell r="BI733">
            <v>1271.02</v>
          </cell>
          <cell r="BJ733">
            <v>0</v>
          </cell>
          <cell r="BK733">
            <v>249.75</v>
          </cell>
          <cell r="BL733">
            <v>0</v>
          </cell>
          <cell r="BM733">
            <v>0</v>
          </cell>
          <cell r="BN733">
            <v>0</v>
          </cell>
          <cell r="BO733">
            <v>0</v>
          </cell>
          <cell r="BP733">
            <v>0</v>
          </cell>
          <cell r="BQ733">
            <v>0</v>
          </cell>
          <cell r="BR733">
            <v>0</v>
          </cell>
          <cell r="BS733">
            <v>0.25</v>
          </cell>
          <cell r="BT733">
            <v>0</v>
          </cell>
          <cell r="BU733">
            <v>0</v>
          </cell>
          <cell r="BV733">
            <v>5.8759999999999994</v>
          </cell>
          <cell r="BW733">
            <v>0</v>
          </cell>
          <cell r="BX733">
            <v>0</v>
          </cell>
          <cell r="BY733">
            <v>0</v>
          </cell>
          <cell r="BZ733">
            <v>0.60899999999999999</v>
          </cell>
          <cell r="CA733">
            <v>44.7</v>
          </cell>
          <cell r="CB733">
            <v>0</v>
          </cell>
          <cell r="CC733">
            <v>0</v>
          </cell>
          <cell r="CD733">
            <v>0</v>
          </cell>
          <cell r="CE733">
            <v>0</v>
          </cell>
          <cell r="CF733">
            <v>0</v>
          </cell>
          <cell r="CG733">
            <v>20</v>
          </cell>
          <cell r="CH733">
            <v>0</v>
          </cell>
          <cell r="CI733">
            <v>23.909999999999997</v>
          </cell>
          <cell r="CJ733">
            <v>0</v>
          </cell>
          <cell r="CK733">
            <v>0</v>
          </cell>
          <cell r="CL733">
            <v>1021.5</v>
          </cell>
          <cell r="CM733">
            <v>0</v>
          </cell>
          <cell r="CN733">
            <v>0</v>
          </cell>
          <cell r="CO733">
            <v>149.80000000000001</v>
          </cell>
          <cell r="CP733">
            <v>0</v>
          </cell>
          <cell r="CQ733">
            <v>0</v>
          </cell>
          <cell r="CR733">
            <v>0</v>
          </cell>
          <cell r="CS733">
            <v>0</v>
          </cell>
          <cell r="CT733">
            <v>0</v>
          </cell>
          <cell r="CU733">
            <v>0</v>
          </cell>
          <cell r="CV733">
            <v>0</v>
          </cell>
          <cell r="CW733">
            <v>0</v>
          </cell>
          <cell r="CX733">
            <v>0</v>
          </cell>
          <cell r="CY733">
            <v>0</v>
          </cell>
          <cell r="CZ733">
            <v>0</v>
          </cell>
          <cell r="DA733">
            <v>0</v>
          </cell>
          <cell r="DB733">
            <v>0</v>
          </cell>
          <cell r="DC733">
            <v>0</v>
          </cell>
          <cell r="DD733">
            <v>0</v>
          </cell>
          <cell r="DE733">
            <v>0</v>
          </cell>
          <cell r="DF733">
            <v>0</v>
          </cell>
          <cell r="DG733">
            <v>0</v>
          </cell>
          <cell r="DH733">
            <v>0</v>
          </cell>
          <cell r="DI733">
            <v>0</v>
          </cell>
          <cell r="DJ733">
            <v>0</v>
          </cell>
          <cell r="DK733">
            <v>0</v>
          </cell>
          <cell r="DL733">
            <v>0</v>
          </cell>
          <cell r="DM733">
            <v>0</v>
          </cell>
          <cell r="DN733">
            <v>0</v>
          </cell>
          <cell r="DO733">
            <v>0</v>
          </cell>
          <cell r="DP733">
            <v>0</v>
          </cell>
          <cell r="DQ733">
            <v>0</v>
          </cell>
          <cell r="DR733">
            <v>0</v>
          </cell>
          <cell r="DS733">
            <v>596</v>
          </cell>
          <cell r="DT733">
            <v>0</v>
          </cell>
          <cell r="DU733">
            <v>0</v>
          </cell>
          <cell r="DV733">
            <v>0</v>
          </cell>
          <cell r="DW733">
            <v>0</v>
          </cell>
          <cell r="DX733">
            <v>1.6765139596898526</v>
          </cell>
          <cell r="DY733">
            <v>28</v>
          </cell>
          <cell r="DZ733">
            <v>0</v>
          </cell>
          <cell r="EA733">
            <v>0</v>
          </cell>
          <cell r="EB733">
            <v>429.20000000000005</v>
          </cell>
          <cell r="EC733">
            <v>17.270000000000003</v>
          </cell>
          <cell r="ED733">
            <v>0</v>
          </cell>
          <cell r="EE733">
            <v>0</v>
          </cell>
          <cell r="EF733">
            <v>0</v>
          </cell>
          <cell r="EG733">
            <v>0</v>
          </cell>
          <cell r="EH733">
            <v>0</v>
          </cell>
          <cell r="EI733">
            <v>0</v>
          </cell>
          <cell r="EJ733">
            <v>1983</v>
          </cell>
        </row>
        <row r="734">
          <cell r="B734">
            <v>0</v>
          </cell>
          <cell r="C734">
            <v>113.9</v>
          </cell>
          <cell r="D734">
            <v>2000</v>
          </cell>
          <cell r="E734">
            <v>0</v>
          </cell>
          <cell r="F734">
            <v>0</v>
          </cell>
          <cell r="G734">
            <v>0</v>
          </cell>
          <cell r="H734">
            <v>0</v>
          </cell>
          <cell r="I734">
            <v>183</v>
          </cell>
          <cell r="J734">
            <v>0</v>
          </cell>
          <cell r="K734">
            <v>0</v>
          </cell>
          <cell r="L734">
            <v>483.1</v>
          </cell>
          <cell r="M734">
            <v>0</v>
          </cell>
          <cell r="N734">
            <v>0</v>
          </cell>
          <cell r="O734">
            <v>1000</v>
          </cell>
          <cell r="P734">
            <v>0</v>
          </cell>
          <cell r="Q734">
            <v>6300</v>
          </cell>
          <cell r="R734">
            <v>0</v>
          </cell>
          <cell r="S734">
            <v>340.20000000000005</v>
          </cell>
          <cell r="T734">
            <v>5700</v>
          </cell>
          <cell r="U734">
            <v>0</v>
          </cell>
          <cell r="V734">
            <v>0</v>
          </cell>
          <cell r="W734">
            <v>0</v>
          </cell>
          <cell r="X734">
            <v>32002.9</v>
          </cell>
          <cell r="Y734">
            <v>0</v>
          </cell>
          <cell r="Z734">
            <v>0</v>
          </cell>
          <cell r="AA734">
            <v>15931.999999999998</v>
          </cell>
          <cell r="AB734">
            <v>0</v>
          </cell>
          <cell r="AC734">
            <v>0</v>
          </cell>
          <cell r="AD734">
            <v>55938.49</v>
          </cell>
          <cell r="AE734">
            <v>337.9</v>
          </cell>
          <cell r="AF734">
            <v>0</v>
          </cell>
          <cell r="AG734">
            <v>0</v>
          </cell>
          <cell r="AH734">
            <v>395.9</v>
          </cell>
          <cell r="AI734">
            <v>0</v>
          </cell>
          <cell r="AJ734">
            <v>21200</v>
          </cell>
          <cell r="AK734">
            <v>0</v>
          </cell>
          <cell r="AL734">
            <v>0</v>
          </cell>
          <cell r="AM734">
            <v>14200</v>
          </cell>
          <cell r="AN734">
            <v>3919</v>
          </cell>
          <cell r="AO734">
            <v>5550</v>
          </cell>
          <cell r="AP734">
            <v>0</v>
          </cell>
          <cell r="AQ734">
            <v>0</v>
          </cell>
          <cell r="AR734">
            <v>0</v>
          </cell>
          <cell r="AS734">
            <v>8662.7000000000007</v>
          </cell>
          <cell r="AT734">
            <v>0</v>
          </cell>
          <cell r="AU734">
            <v>0</v>
          </cell>
          <cell r="AV734">
            <v>9790.8700000000008</v>
          </cell>
          <cell r="AW734">
            <v>700</v>
          </cell>
          <cell r="AX734">
            <v>0</v>
          </cell>
          <cell r="AY734">
            <v>931</v>
          </cell>
          <cell r="AZ734">
            <v>0</v>
          </cell>
          <cell r="BA734">
            <v>0</v>
          </cell>
          <cell r="BB734">
            <v>335.24382907082497</v>
          </cell>
          <cell r="BC734">
            <v>173.8</v>
          </cell>
          <cell r="BD734">
            <v>0</v>
          </cell>
          <cell r="BE734">
            <v>625.90000000000009</v>
          </cell>
          <cell r="BF734">
            <v>21.89</v>
          </cell>
          <cell r="BG734">
            <v>0</v>
          </cell>
          <cell r="BH734">
            <v>2683.2</v>
          </cell>
          <cell r="BI734">
            <v>0</v>
          </cell>
          <cell r="BJ734">
            <v>0</v>
          </cell>
          <cell r="BK734">
            <v>0</v>
          </cell>
          <cell r="BL734">
            <v>0</v>
          </cell>
          <cell r="BM734">
            <v>0</v>
          </cell>
          <cell r="BN734">
            <v>8250</v>
          </cell>
          <cell r="BO734">
            <v>0</v>
          </cell>
          <cell r="BP734">
            <v>0</v>
          </cell>
          <cell r="BQ734">
            <v>48000</v>
          </cell>
          <cell r="BR734">
            <v>0</v>
          </cell>
          <cell r="BS734">
            <v>0</v>
          </cell>
          <cell r="BT734">
            <v>166.70000000000002</v>
          </cell>
          <cell r="BU734">
            <v>0</v>
          </cell>
          <cell r="BV734">
            <v>0</v>
          </cell>
          <cell r="BW734">
            <v>0</v>
          </cell>
          <cell r="BX734">
            <v>34570.300000000003</v>
          </cell>
          <cell r="BY734">
            <v>0</v>
          </cell>
          <cell r="BZ734">
            <v>0</v>
          </cell>
          <cell r="CA734">
            <v>0</v>
          </cell>
          <cell r="CB734">
            <v>0</v>
          </cell>
          <cell r="CC734">
            <v>0</v>
          </cell>
          <cell r="CD734">
            <v>0</v>
          </cell>
          <cell r="CE734">
            <v>2.25</v>
          </cell>
          <cell r="CF734">
            <v>0</v>
          </cell>
          <cell r="CG734">
            <v>529.29999999999995</v>
          </cell>
          <cell r="CH734">
            <v>0</v>
          </cell>
          <cell r="CI734">
            <v>0.33999999999999997</v>
          </cell>
          <cell r="CJ734">
            <v>0</v>
          </cell>
          <cell r="CK734">
            <v>0</v>
          </cell>
          <cell r="CL734">
            <v>0</v>
          </cell>
          <cell r="CM734">
            <v>178.9</v>
          </cell>
          <cell r="CN734">
            <v>0</v>
          </cell>
          <cell r="CO734">
            <v>0</v>
          </cell>
          <cell r="CP734">
            <v>0</v>
          </cell>
          <cell r="CQ734">
            <v>0</v>
          </cell>
          <cell r="CR734">
            <v>0</v>
          </cell>
          <cell r="CS734">
            <v>0</v>
          </cell>
          <cell r="CT734">
            <v>0</v>
          </cell>
          <cell r="CU734">
            <v>0</v>
          </cell>
          <cell r="CV734">
            <v>0</v>
          </cell>
          <cell r="CW734">
            <v>0</v>
          </cell>
          <cell r="CX734">
            <v>0</v>
          </cell>
          <cell r="CY734">
            <v>0</v>
          </cell>
          <cell r="CZ734">
            <v>0</v>
          </cell>
          <cell r="DA734">
            <v>0</v>
          </cell>
          <cell r="DB734">
            <v>0</v>
          </cell>
          <cell r="DC734">
            <v>0</v>
          </cell>
          <cell r="DD734">
            <v>0</v>
          </cell>
          <cell r="DE734">
            <v>0</v>
          </cell>
          <cell r="DF734">
            <v>0</v>
          </cell>
          <cell r="DG734">
            <v>0</v>
          </cell>
          <cell r="DH734">
            <v>0</v>
          </cell>
          <cell r="DI734">
            <v>0</v>
          </cell>
          <cell r="DJ734">
            <v>0</v>
          </cell>
          <cell r="DK734">
            <v>0</v>
          </cell>
          <cell r="DL734">
            <v>0</v>
          </cell>
          <cell r="DM734">
            <v>0</v>
          </cell>
          <cell r="DN734">
            <v>0</v>
          </cell>
          <cell r="DO734">
            <v>0</v>
          </cell>
          <cell r="DP734">
            <v>0</v>
          </cell>
          <cell r="DQ734">
            <v>0</v>
          </cell>
          <cell r="DR734">
            <v>0</v>
          </cell>
          <cell r="DS734">
            <v>0</v>
          </cell>
          <cell r="DT734">
            <v>0</v>
          </cell>
          <cell r="DU734">
            <v>0</v>
          </cell>
          <cell r="DV734">
            <v>0</v>
          </cell>
          <cell r="DW734">
            <v>0</v>
          </cell>
          <cell r="DX734">
            <v>0</v>
          </cell>
          <cell r="DY734">
            <v>0</v>
          </cell>
          <cell r="DZ734">
            <v>0</v>
          </cell>
          <cell r="EA734">
            <v>0</v>
          </cell>
          <cell r="EB734">
            <v>0</v>
          </cell>
          <cell r="EC734">
            <v>0</v>
          </cell>
          <cell r="ED734">
            <v>0</v>
          </cell>
          <cell r="EE734">
            <v>0</v>
          </cell>
          <cell r="EF734">
            <v>0</v>
          </cell>
          <cell r="EG734">
            <v>0</v>
          </cell>
          <cell r="EH734">
            <v>0</v>
          </cell>
          <cell r="EI734">
            <v>0</v>
          </cell>
          <cell r="EJ734">
            <v>3055</v>
          </cell>
        </row>
        <row r="735">
          <cell r="B735">
            <v>0</v>
          </cell>
          <cell r="C735">
            <v>113.9</v>
          </cell>
          <cell r="D735">
            <v>2000</v>
          </cell>
          <cell r="E735">
            <v>0</v>
          </cell>
          <cell r="F735">
            <v>0</v>
          </cell>
          <cell r="G735">
            <v>0</v>
          </cell>
          <cell r="H735">
            <v>0</v>
          </cell>
          <cell r="I735">
            <v>147</v>
          </cell>
          <cell r="J735">
            <v>0</v>
          </cell>
          <cell r="K735">
            <v>0</v>
          </cell>
          <cell r="L735">
            <v>502.2</v>
          </cell>
          <cell r="M735">
            <v>0</v>
          </cell>
          <cell r="N735">
            <v>0</v>
          </cell>
          <cell r="O735">
            <v>1000</v>
          </cell>
          <cell r="P735">
            <v>0</v>
          </cell>
          <cell r="Q735">
            <v>6300</v>
          </cell>
          <cell r="R735">
            <v>0</v>
          </cell>
          <cell r="S735">
            <v>340.20000000000005</v>
          </cell>
          <cell r="T735">
            <v>5700</v>
          </cell>
          <cell r="U735">
            <v>0</v>
          </cell>
          <cell r="V735">
            <v>0</v>
          </cell>
          <cell r="W735">
            <v>0</v>
          </cell>
          <cell r="X735">
            <v>32002.9</v>
          </cell>
          <cell r="Y735">
            <v>0</v>
          </cell>
          <cell r="Z735">
            <v>0</v>
          </cell>
          <cell r="AA735">
            <v>15932</v>
          </cell>
          <cell r="AB735">
            <v>0</v>
          </cell>
          <cell r="AC735">
            <v>0</v>
          </cell>
          <cell r="AD735">
            <v>55938.47</v>
          </cell>
          <cell r="AE735">
            <v>337.9</v>
          </cell>
          <cell r="AF735">
            <v>0</v>
          </cell>
          <cell r="AG735">
            <v>2398</v>
          </cell>
          <cell r="AH735">
            <v>545</v>
          </cell>
          <cell r="AI735">
            <v>0</v>
          </cell>
          <cell r="AJ735">
            <v>21200</v>
          </cell>
          <cell r="AK735">
            <v>0</v>
          </cell>
          <cell r="AL735">
            <v>0</v>
          </cell>
          <cell r="AM735">
            <v>14200</v>
          </cell>
          <cell r="AN735">
            <v>3919</v>
          </cell>
          <cell r="AO735">
            <v>5550</v>
          </cell>
          <cell r="AP735">
            <v>0</v>
          </cell>
          <cell r="AQ735">
            <v>0</v>
          </cell>
          <cell r="AR735">
            <v>0</v>
          </cell>
          <cell r="AS735">
            <v>9381.7999999999993</v>
          </cell>
          <cell r="AT735">
            <v>0</v>
          </cell>
          <cell r="AU735">
            <v>0</v>
          </cell>
          <cell r="AV735">
            <v>9790.8700000000008</v>
          </cell>
          <cell r="AW735">
            <v>700</v>
          </cell>
          <cell r="AX735">
            <v>0</v>
          </cell>
          <cell r="AY735">
            <v>931</v>
          </cell>
          <cell r="AZ735">
            <v>0</v>
          </cell>
          <cell r="BA735">
            <v>0</v>
          </cell>
          <cell r="BB735">
            <v>176.6720826707668</v>
          </cell>
          <cell r="BC735">
            <v>193.3</v>
          </cell>
          <cell r="BD735">
            <v>0</v>
          </cell>
          <cell r="BE735">
            <v>625.90000000000009</v>
          </cell>
          <cell r="BF735">
            <v>21.89</v>
          </cell>
          <cell r="BG735">
            <v>0</v>
          </cell>
          <cell r="BH735">
            <v>2683.2</v>
          </cell>
          <cell r="BI735">
            <v>0</v>
          </cell>
          <cell r="BJ735">
            <v>0</v>
          </cell>
          <cell r="BK735">
            <v>0</v>
          </cell>
          <cell r="BL735">
            <v>0</v>
          </cell>
          <cell r="BM735">
            <v>0</v>
          </cell>
          <cell r="BN735">
            <v>8250</v>
          </cell>
          <cell r="BO735">
            <v>0</v>
          </cell>
          <cell r="BP735">
            <v>0</v>
          </cell>
          <cell r="BQ735">
            <v>48000</v>
          </cell>
          <cell r="BR735">
            <v>0</v>
          </cell>
          <cell r="BS735">
            <v>0</v>
          </cell>
          <cell r="BT735">
            <v>167.3</v>
          </cell>
          <cell r="BU735">
            <v>0</v>
          </cell>
          <cell r="BV735">
            <v>0</v>
          </cell>
          <cell r="BW735">
            <v>0</v>
          </cell>
          <cell r="BX735">
            <v>34570.29</v>
          </cell>
          <cell r="BY735">
            <v>0</v>
          </cell>
          <cell r="BZ735">
            <v>0</v>
          </cell>
          <cell r="CA735">
            <v>0</v>
          </cell>
          <cell r="CB735">
            <v>0</v>
          </cell>
          <cell r="CC735">
            <v>0</v>
          </cell>
          <cell r="CD735">
            <v>0</v>
          </cell>
          <cell r="CE735">
            <v>2.25</v>
          </cell>
          <cell r="CF735">
            <v>0</v>
          </cell>
          <cell r="CG735">
            <v>11452</v>
          </cell>
          <cell r="CH735">
            <v>0</v>
          </cell>
          <cell r="CI735">
            <v>0.33999999999999997</v>
          </cell>
          <cell r="CJ735">
            <v>0</v>
          </cell>
          <cell r="CK735">
            <v>0</v>
          </cell>
          <cell r="CL735">
            <v>0</v>
          </cell>
          <cell r="CM735">
            <v>0</v>
          </cell>
          <cell r="CN735">
            <v>0</v>
          </cell>
          <cell r="CO735">
            <v>0</v>
          </cell>
          <cell r="CP735">
            <v>0</v>
          </cell>
          <cell r="CQ735">
            <v>0</v>
          </cell>
          <cell r="CR735">
            <v>0</v>
          </cell>
          <cell r="CS735">
            <v>0</v>
          </cell>
          <cell r="CT735">
            <v>0</v>
          </cell>
          <cell r="CU735">
            <v>0</v>
          </cell>
          <cell r="CV735">
            <v>0</v>
          </cell>
          <cell r="CW735">
            <v>0</v>
          </cell>
          <cell r="CX735">
            <v>0</v>
          </cell>
          <cell r="CY735">
            <v>0</v>
          </cell>
          <cell r="CZ735">
            <v>0</v>
          </cell>
          <cell r="DA735">
            <v>0</v>
          </cell>
          <cell r="DB735">
            <v>0</v>
          </cell>
          <cell r="DC735">
            <v>0</v>
          </cell>
          <cell r="DD735">
            <v>0</v>
          </cell>
          <cell r="DE735">
            <v>0</v>
          </cell>
          <cell r="DF735">
            <v>0</v>
          </cell>
          <cell r="DG735">
            <v>0</v>
          </cell>
          <cell r="DH735">
            <v>0</v>
          </cell>
          <cell r="DI735">
            <v>0</v>
          </cell>
          <cell r="DJ735">
            <v>0</v>
          </cell>
          <cell r="DK735">
            <v>0</v>
          </cell>
          <cell r="DL735">
            <v>0</v>
          </cell>
          <cell r="DM735">
            <v>0</v>
          </cell>
          <cell r="DN735">
            <v>0</v>
          </cell>
          <cell r="DO735">
            <v>0</v>
          </cell>
          <cell r="DP735">
            <v>0</v>
          </cell>
          <cell r="DQ735">
            <v>0</v>
          </cell>
          <cell r="DR735">
            <v>0</v>
          </cell>
          <cell r="DS735">
            <v>0</v>
          </cell>
          <cell r="DT735">
            <v>0</v>
          </cell>
          <cell r="DU735">
            <v>0</v>
          </cell>
          <cell r="DV735">
            <v>0</v>
          </cell>
          <cell r="DW735">
            <v>0</v>
          </cell>
          <cell r="DX735">
            <v>0</v>
          </cell>
          <cell r="DY735">
            <v>0</v>
          </cell>
          <cell r="DZ735">
            <v>0</v>
          </cell>
          <cell r="EA735">
            <v>0</v>
          </cell>
          <cell r="EB735">
            <v>0</v>
          </cell>
          <cell r="EC735">
            <v>0</v>
          </cell>
          <cell r="ED735">
            <v>0</v>
          </cell>
          <cell r="EE735">
            <v>0</v>
          </cell>
          <cell r="EF735">
            <v>0</v>
          </cell>
          <cell r="EG735">
            <v>0</v>
          </cell>
          <cell r="EH735">
            <v>0</v>
          </cell>
          <cell r="EI735">
            <v>0</v>
          </cell>
          <cell r="EJ735">
            <v>2973</v>
          </cell>
        </row>
        <row r="736">
          <cell r="B736">
            <v>0</v>
          </cell>
          <cell r="C736">
            <v>0</v>
          </cell>
          <cell r="D736">
            <v>0</v>
          </cell>
          <cell r="E736">
            <v>0</v>
          </cell>
          <cell r="F736">
            <v>0</v>
          </cell>
          <cell r="G736">
            <v>0</v>
          </cell>
          <cell r="H736">
            <v>0</v>
          </cell>
          <cell r="I736">
            <v>0</v>
          </cell>
          <cell r="J736">
            <v>0</v>
          </cell>
          <cell r="K736">
            <v>0</v>
          </cell>
          <cell r="L736">
            <v>0</v>
          </cell>
          <cell r="M736">
            <v>0</v>
          </cell>
          <cell r="N736">
            <v>0</v>
          </cell>
          <cell r="O736">
            <v>0</v>
          </cell>
          <cell r="P736">
            <v>0</v>
          </cell>
          <cell r="Q736">
            <v>0</v>
          </cell>
          <cell r="R736">
            <v>0</v>
          </cell>
          <cell r="S736">
            <v>0</v>
          </cell>
          <cell r="T736">
            <v>0</v>
          </cell>
          <cell r="U736">
            <v>0</v>
          </cell>
          <cell r="V736">
            <v>0</v>
          </cell>
          <cell r="W736">
            <v>0</v>
          </cell>
          <cell r="X736">
            <v>0</v>
          </cell>
          <cell r="Y736">
            <v>0</v>
          </cell>
          <cell r="Z736">
            <v>0</v>
          </cell>
          <cell r="AA736">
            <v>0</v>
          </cell>
          <cell r="AB736">
            <v>0</v>
          </cell>
          <cell r="AC736">
            <v>0</v>
          </cell>
          <cell r="AD736">
            <v>0</v>
          </cell>
          <cell r="AE736">
            <v>0</v>
          </cell>
          <cell r="AF736">
            <v>0</v>
          </cell>
          <cell r="AG736">
            <v>0</v>
          </cell>
          <cell r="AH736">
            <v>0</v>
          </cell>
          <cell r="AI736">
            <v>0</v>
          </cell>
          <cell r="AJ736">
            <v>-1400</v>
          </cell>
          <cell r="AK736">
            <v>0</v>
          </cell>
          <cell r="AL736">
            <v>0</v>
          </cell>
          <cell r="AM736">
            <v>0</v>
          </cell>
          <cell r="AN736">
            <v>0</v>
          </cell>
          <cell r="AO736">
            <v>0</v>
          </cell>
          <cell r="AP736">
            <v>0</v>
          </cell>
          <cell r="AQ736">
            <v>0</v>
          </cell>
          <cell r="AR736">
            <v>0</v>
          </cell>
          <cell r="AS736">
            <v>0</v>
          </cell>
          <cell r="AT736">
            <v>0</v>
          </cell>
          <cell r="AU736">
            <v>0</v>
          </cell>
          <cell r="AV736">
            <v>0</v>
          </cell>
          <cell r="AW736">
            <v>0</v>
          </cell>
          <cell r="AX736">
            <v>0</v>
          </cell>
          <cell r="AY736">
            <v>0</v>
          </cell>
          <cell r="AZ736">
            <v>0</v>
          </cell>
          <cell r="BA736">
            <v>0</v>
          </cell>
          <cell r="BB736">
            <v>0</v>
          </cell>
          <cell r="BC736">
            <v>0</v>
          </cell>
          <cell r="BD736">
            <v>0</v>
          </cell>
          <cell r="BE736">
            <v>0</v>
          </cell>
          <cell r="BF736">
            <v>0</v>
          </cell>
          <cell r="BG736">
            <v>0</v>
          </cell>
          <cell r="BH736">
            <v>0</v>
          </cell>
          <cell r="BI736">
            <v>0</v>
          </cell>
          <cell r="BJ736">
            <v>0</v>
          </cell>
          <cell r="BK736">
            <v>0</v>
          </cell>
          <cell r="BL736">
            <v>0</v>
          </cell>
          <cell r="BM736">
            <v>0</v>
          </cell>
          <cell r="BN736">
            <v>0</v>
          </cell>
          <cell r="BO736">
            <v>0</v>
          </cell>
          <cell r="BP736">
            <v>0</v>
          </cell>
          <cell r="BQ736">
            <v>0</v>
          </cell>
          <cell r="BR736">
            <v>0</v>
          </cell>
          <cell r="BS736">
            <v>0</v>
          </cell>
          <cell r="BT736">
            <v>0</v>
          </cell>
          <cell r="BU736">
            <v>0</v>
          </cell>
          <cell r="BV736">
            <v>0</v>
          </cell>
          <cell r="BW736">
            <v>0</v>
          </cell>
          <cell r="BX736">
            <v>-1214</v>
          </cell>
          <cell r="BY736">
            <v>0</v>
          </cell>
          <cell r="BZ736">
            <v>0</v>
          </cell>
          <cell r="CA736">
            <v>0</v>
          </cell>
          <cell r="CB736">
            <v>0</v>
          </cell>
          <cell r="CC736">
            <v>0</v>
          </cell>
          <cell r="CD736">
            <v>0</v>
          </cell>
          <cell r="CE736">
            <v>0</v>
          </cell>
          <cell r="CF736">
            <v>0</v>
          </cell>
          <cell r="CG736">
            <v>0</v>
          </cell>
          <cell r="CH736">
            <v>0</v>
          </cell>
          <cell r="CI736">
            <v>0</v>
          </cell>
          <cell r="CJ736">
            <v>0</v>
          </cell>
          <cell r="CK736">
            <v>0</v>
          </cell>
          <cell r="CL736">
            <v>0</v>
          </cell>
          <cell r="CM736">
            <v>-113.2</v>
          </cell>
          <cell r="CN736">
            <v>0</v>
          </cell>
          <cell r="CO736">
            <v>0</v>
          </cell>
          <cell r="CP736">
            <v>0</v>
          </cell>
          <cell r="CQ736">
            <v>0</v>
          </cell>
          <cell r="CR736">
            <v>0</v>
          </cell>
          <cell r="CS736">
            <v>0</v>
          </cell>
          <cell r="CT736">
            <v>0</v>
          </cell>
          <cell r="CU736">
            <v>0</v>
          </cell>
          <cell r="CV736">
            <v>0</v>
          </cell>
          <cell r="CW736">
            <v>0</v>
          </cell>
          <cell r="CX736">
            <v>0</v>
          </cell>
          <cell r="CY736">
            <v>0</v>
          </cell>
          <cell r="CZ736">
            <v>0</v>
          </cell>
          <cell r="DA736">
            <v>0</v>
          </cell>
          <cell r="DB736">
            <v>0</v>
          </cell>
          <cell r="DC736">
            <v>0</v>
          </cell>
          <cell r="DD736">
            <v>0</v>
          </cell>
          <cell r="DE736">
            <v>0</v>
          </cell>
          <cell r="DF736">
            <v>0</v>
          </cell>
          <cell r="DG736">
            <v>0</v>
          </cell>
          <cell r="DH736">
            <v>0</v>
          </cell>
          <cell r="DI736">
            <v>0</v>
          </cell>
          <cell r="DJ736">
            <v>0</v>
          </cell>
          <cell r="DK736">
            <v>0</v>
          </cell>
          <cell r="DL736">
            <v>0</v>
          </cell>
          <cell r="DM736">
            <v>0</v>
          </cell>
          <cell r="DN736">
            <v>0</v>
          </cell>
          <cell r="DO736">
            <v>0</v>
          </cell>
          <cell r="DP736">
            <v>0</v>
          </cell>
          <cell r="DQ736">
            <v>0</v>
          </cell>
          <cell r="DR736">
            <v>0</v>
          </cell>
          <cell r="DS736">
            <v>0</v>
          </cell>
          <cell r="DT736">
            <v>0</v>
          </cell>
          <cell r="DU736">
            <v>0</v>
          </cell>
          <cell r="DV736">
            <v>0</v>
          </cell>
          <cell r="DW736">
            <v>0</v>
          </cell>
          <cell r="DX736">
            <v>0</v>
          </cell>
          <cell r="DY736">
            <v>0</v>
          </cell>
          <cell r="DZ736">
            <v>0</v>
          </cell>
          <cell r="EA736">
            <v>0</v>
          </cell>
          <cell r="EB736">
            <v>0</v>
          </cell>
          <cell r="EC736">
            <v>0</v>
          </cell>
          <cell r="ED736">
            <v>0</v>
          </cell>
          <cell r="EE736">
            <v>0</v>
          </cell>
          <cell r="EF736">
            <v>0</v>
          </cell>
          <cell r="EG736">
            <v>0</v>
          </cell>
          <cell r="EH736">
            <v>0</v>
          </cell>
          <cell r="EI736">
            <v>0</v>
          </cell>
          <cell r="EJ736">
            <v>0</v>
          </cell>
        </row>
        <row r="737">
          <cell r="B737">
            <v>0</v>
          </cell>
          <cell r="C737">
            <v>0</v>
          </cell>
          <cell r="D737">
            <v>0</v>
          </cell>
          <cell r="E737">
            <v>0</v>
          </cell>
          <cell r="F737">
            <v>0</v>
          </cell>
          <cell r="G737">
            <v>0</v>
          </cell>
          <cell r="H737">
            <v>0</v>
          </cell>
          <cell r="I737">
            <v>0</v>
          </cell>
          <cell r="J737">
            <v>0</v>
          </cell>
          <cell r="K737">
            <v>0</v>
          </cell>
          <cell r="L737">
            <v>0</v>
          </cell>
          <cell r="M737">
            <v>0</v>
          </cell>
          <cell r="N737">
            <v>0</v>
          </cell>
          <cell r="O737">
            <v>0</v>
          </cell>
          <cell r="P737">
            <v>0</v>
          </cell>
          <cell r="Q737">
            <v>0</v>
          </cell>
          <cell r="R737">
            <v>0</v>
          </cell>
          <cell r="S737">
            <v>0</v>
          </cell>
          <cell r="T737">
            <v>0</v>
          </cell>
          <cell r="U737">
            <v>0</v>
          </cell>
          <cell r="V737">
            <v>0</v>
          </cell>
          <cell r="W737">
            <v>0</v>
          </cell>
          <cell r="X737">
            <v>0</v>
          </cell>
          <cell r="Y737">
            <v>0</v>
          </cell>
          <cell r="Z737">
            <v>0</v>
          </cell>
          <cell r="AA737">
            <v>0</v>
          </cell>
          <cell r="AB737">
            <v>0</v>
          </cell>
          <cell r="AC737">
            <v>0</v>
          </cell>
          <cell r="AD737">
            <v>0</v>
          </cell>
          <cell r="AE737">
            <v>0</v>
          </cell>
          <cell r="AF737">
            <v>0</v>
          </cell>
          <cell r="AG737">
            <v>0</v>
          </cell>
          <cell r="AH737">
            <v>0</v>
          </cell>
          <cell r="AI737">
            <v>0</v>
          </cell>
          <cell r="AJ737">
            <v>-1400</v>
          </cell>
          <cell r="AK737">
            <v>0</v>
          </cell>
          <cell r="AL737">
            <v>0</v>
          </cell>
          <cell r="AM737">
            <v>0</v>
          </cell>
          <cell r="AN737">
            <v>0</v>
          </cell>
          <cell r="AO737">
            <v>0</v>
          </cell>
          <cell r="AP737">
            <v>0</v>
          </cell>
          <cell r="AQ737">
            <v>0</v>
          </cell>
          <cell r="AR737">
            <v>0</v>
          </cell>
          <cell r="AS737">
            <v>0</v>
          </cell>
          <cell r="AT737">
            <v>0</v>
          </cell>
          <cell r="AU737">
            <v>0</v>
          </cell>
          <cell r="AV737">
            <v>0</v>
          </cell>
          <cell r="AW737">
            <v>0</v>
          </cell>
          <cell r="AX737">
            <v>0</v>
          </cell>
          <cell r="AY737">
            <v>0</v>
          </cell>
          <cell r="AZ737">
            <v>0</v>
          </cell>
          <cell r="BA737">
            <v>0</v>
          </cell>
          <cell r="BB737">
            <v>0</v>
          </cell>
          <cell r="BC737">
            <v>0</v>
          </cell>
          <cell r="BD737">
            <v>0</v>
          </cell>
          <cell r="BE737">
            <v>0</v>
          </cell>
          <cell r="BF737">
            <v>0</v>
          </cell>
          <cell r="BG737">
            <v>0</v>
          </cell>
          <cell r="BH737">
            <v>0</v>
          </cell>
          <cell r="BI737">
            <v>0</v>
          </cell>
          <cell r="BJ737">
            <v>0</v>
          </cell>
          <cell r="BK737">
            <v>0</v>
          </cell>
          <cell r="BL737">
            <v>0</v>
          </cell>
          <cell r="BM737">
            <v>0</v>
          </cell>
          <cell r="BN737">
            <v>0</v>
          </cell>
          <cell r="BO737">
            <v>0</v>
          </cell>
          <cell r="BP737">
            <v>0</v>
          </cell>
          <cell r="BQ737">
            <v>0</v>
          </cell>
          <cell r="BR737">
            <v>0</v>
          </cell>
          <cell r="BS737">
            <v>0</v>
          </cell>
          <cell r="BT737">
            <v>0</v>
          </cell>
          <cell r="BU737">
            <v>0</v>
          </cell>
          <cell r="BV737">
            <v>0</v>
          </cell>
          <cell r="BW737">
            <v>0</v>
          </cell>
          <cell r="BX737">
            <v>-1214</v>
          </cell>
          <cell r="BY737">
            <v>0</v>
          </cell>
          <cell r="BZ737">
            <v>0</v>
          </cell>
          <cell r="CA737">
            <v>0</v>
          </cell>
          <cell r="CB737">
            <v>0</v>
          </cell>
          <cell r="CC737">
            <v>0</v>
          </cell>
          <cell r="CD737">
            <v>0</v>
          </cell>
          <cell r="CE737">
            <v>0</v>
          </cell>
          <cell r="CF737">
            <v>0</v>
          </cell>
          <cell r="CG737">
            <v>0</v>
          </cell>
          <cell r="CH737">
            <v>0</v>
          </cell>
          <cell r="CI737">
            <v>0</v>
          </cell>
          <cell r="CJ737">
            <v>0</v>
          </cell>
          <cell r="CK737">
            <v>0</v>
          </cell>
          <cell r="CL737">
            <v>0</v>
          </cell>
          <cell r="CM737">
            <v>0</v>
          </cell>
          <cell r="CN737">
            <v>0</v>
          </cell>
          <cell r="CO737">
            <v>0</v>
          </cell>
          <cell r="CP737">
            <v>0</v>
          </cell>
          <cell r="CQ737">
            <v>0</v>
          </cell>
          <cell r="CR737">
            <v>0</v>
          </cell>
          <cell r="CS737">
            <v>0</v>
          </cell>
          <cell r="CT737">
            <v>0</v>
          </cell>
          <cell r="CU737">
            <v>0</v>
          </cell>
          <cell r="CV737">
            <v>0</v>
          </cell>
          <cell r="CW737">
            <v>0</v>
          </cell>
          <cell r="CX737">
            <v>0</v>
          </cell>
          <cell r="CY737">
            <v>0</v>
          </cell>
          <cell r="CZ737">
            <v>0</v>
          </cell>
          <cell r="DA737">
            <v>0</v>
          </cell>
          <cell r="DB737">
            <v>0</v>
          </cell>
          <cell r="DC737">
            <v>0</v>
          </cell>
          <cell r="DD737">
            <v>0</v>
          </cell>
          <cell r="DE737">
            <v>0</v>
          </cell>
          <cell r="DF737">
            <v>0</v>
          </cell>
          <cell r="DG737">
            <v>0</v>
          </cell>
          <cell r="DH737">
            <v>0</v>
          </cell>
          <cell r="DI737">
            <v>0</v>
          </cell>
          <cell r="DJ737">
            <v>0</v>
          </cell>
          <cell r="DK737">
            <v>0</v>
          </cell>
          <cell r="DL737">
            <v>0</v>
          </cell>
          <cell r="DM737">
            <v>0</v>
          </cell>
          <cell r="DN737">
            <v>0</v>
          </cell>
          <cell r="DO737">
            <v>0</v>
          </cell>
          <cell r="DP737">
            <v>0</v>
          </cell>
          <cell r="DQ737">
            <v>0</v>
          </cell>
          <cell r="DR737">
            <v>0</v>
          </cell>
          <cell r="DS737">
            <v>0</v>
          </cell>
          <cell r="DT737">
            <v>0</v>
          </cell>
          <cell r="DU737">
            <v>0</v>
          </cell>
          <cell r="DV737">
            <v>0</v>
          </cell>
          <cell r="DW737">
            <v>0</v>
          </cell>
          <cell r="DX737">
            <v>0</v>
          </cell>
          <cell r="DY737">
            <v>0</v>
          </cell>
          <cell r="DZ737">
            <v>0</v>
          </cell>
          <cell r="EA737">
            <v>0</v>
          </cell>
          <cell r="EB737">
            <v>0</v>
          </cell>
          <cell r="EC737">
            <v>0</v>
          </cell>
          <cell r="ED737">
            <v>0</v>
          </cell>
          <cell r="EE737">
            <v>0</v>
          </cell>
          <cell r="EF737">
            <v>0</v>
          </cell>
          <cell r="EG737">
            <v>0</v>
          </cell>
          <cell r="EH737">
            <v>0</v>
          </cell>
          <cell r="EI737">
            <v>0</v>
          </cell>
          <cell r="EJ737">
            <v>0</v>
          </cell>
        </row>
        <row r="738">
          <cell r="B738">
            <v>12000</v>
          </cell>
          <cell r="C738">
            <v>113.9</v>
          </cell>
          <cell r="D738">
            <v>3170</v>
          </cell>
          <cell r="E738">
            <v>900</v>
          </cell>
          <cell r="F738">
            <v>0</v>
          </cell>
          <cell r="G738">
            <v>0</v>
          </cell>
          <cell r="H738">
            <v>394.25</v>
          </cell>
          <cell r="I738">
            <v>1382.4</v>
          </cell>
          <cell r="J738">
            <v>2785</v>
          </cell>
          <cell r="K738">
            <v>68.45</v>
          </cell>
          <cell r="L738">
            <v>483.1</v>
          </cell>
          <cell r="M738">
            <v>1346</v>
          </cell>
          <cell r="N738">
            <v>38.299999999999997</v>
          </cell>
          <cell r="O738">
            <v>1000</v>
          </cell>
          <cell r="P738">
            <v>0</v>
          </cell>
          <cell r="Q738">
            <v>6300</v>
          </cell>
          <cell r="R738">
            <v>0</v>
          </cell>
          <cell r="S738">
            <v>340.20000000000005</v>
          </cell>
          <cell r="T738">
            <v>5700</v>
          </cell>
          <cell r="U738">
            <v>0</v>
          </cell>
          <cell r="V738">
            <v>1349</v>
          </cell>
          <cell r="W738">
            <v>1073</v>
          </cell>
          <cell r="X738">
            <v>32002.9</v>
          </cell>
          <cell r="Y738">
            <v>88.826999999999998</v>
          </cell>
          <cell r="Z738">
            <v>163.5</v>
          </cell>
          <cell r="AA738">
            <v>16034.499999999998</v>
          </cell>
          <cell r="AB738">
            <v>0</v>
          </cell>
          <cell r="AC738">
            <v>0</v>
          </cell>
          <cell r="AD738">
            <v>74695.69</v>
          </cell>
          <cell r="AE738">
            <v>1869.77</v>
          </cell>
          <cell r="AF738">
            <v>829.36700000000008</v>
          </cell>
          <cell r="AG738">
            <v>0</v>
          </cell>
          <cell r="AH738">
            <v>395.9</v>
          </cell>
          <cell r="AI738">
            <v>0</v>
          </cell>
          <cell r="AJ738">
            <v>19800</v>
          </cell>
          <cell r="AK738">
            <v>0</v>
          </cell>
          <cell r="AL738">
            <v>0</v>
          </cell>
          <cell r="AM738">
            <v>47300</v>
          </cell>
          <cell r="AN738">
            <v>3494</v>
          </cell>
          <cell r="AO738">
            <v>5550</v>
          </cell>
          <cell r="AP738">
            <v>0</v>
          </cell>
          <cell r="AQ738">
            <v>0</v>
          </cell>
          <cell r="AR738">
            <v>0</v>
          </cell>
          <cell r="AS738">
            <v>9268.6</v>
          </cell>
          <cell r="AT738">
            <v>193.92000000000002</v>
          </cell>
          <cell r="AU738">
            <v>0</v>
          </cell>
          <cell r="AV738">
            <v>9722</v>
          </cell>
          <cell r="AW738">
            <v>700</v>
          </cell>
          <cell r="AX738">
            <v>0</v>
          </cell>
          <cell r="AY738">
            <v>20042</v>
          </cell>
          <cell r="AZ738">
            <v>3202.9100000000003</v>
          </cell>
          <cell r="BA738">
            <v>288</v>
          </cell>
          <cell r="BB738">
            <v>714.83781986666804</v>
          </cell>
          <cell r="BC738">
            <v>954.3</v>
          </cell>
          <cell r="BD738">
            <v>0</v>
          </cell>
          <cell r="BE738">
            <v>875.30000000000007</v>
          </cell>
          <cell r="BF738">
            <v>182.88</v>
          </cell>
          <cell r="BG738">
            <v>0</v>
          </cell>
          <cell r="BH738">
            <v>2683.2</v>
          </cell>
          <cell r="BI738">
            <v>2020.2600000000002</v>
          </cell>
          <cell r="BJ738">
            <v>0</v>
          </cell>
          <cell r="BK738">
            <v>249.8</v>
          </cell>
          <cell r="BL738">
            <v>68.199999999999989</v>
          </cell>
          <cell r="BM738">
            <v>0</v>
          </cell>
          <cell r="BN738">
            <v>8250</v>
          </cell>
          <cell r="BO738">
            <v>2572.0518440975939</v>
          </cell>
          <cell r="BP738">
            <v>789.81722267461294</v>
          </cell>
          <cell r="BQ738">
            <v>48000</v>
          </cell>
          <cell r="BR738">
            <v>1779.39</v>
          </cell>
          <cell r="BS738">
            <v>7467.2364667936563</v>
          </cell>
          <cell r="BT738">
            <v>5315</v>
          </cell>
          <cell r="BU738">
            <v>946.7</v>
          </cell>
          <cell r="BV738">
            <v>12538.517</v>
          </cell>
          <cell r="BW738">
            <v>-1088.6399999999999</v>
          </cell>
          <cell r="BX738">
            <v>39072.450000000004</v>
          </cell>
          <cell r="BY738">
            <v>0</v>
          </cell>
          <cell r="BZ738">
            <v>0.60899999999999999</v>
          </cell>
          <cell r="CA738">
            <v>71.5</v>
          </cell>
          <cell r="CB738">
            <v>26.5</v>
          </cell>
          <cell r="CC738">
            <v>405</v>
          </cell>
          <cell r="CD738">
            <v>1170</v>
          </cell>
          <cell r="CE738">
            <v>24.93</v>
          </cell>
          <cell r="CF738">
            <v>0</v>
          </cell>
          <cell r="CG738">
            <v>529.29999999999995</v>
          </cell>
          <cell r="CH738">
            <v>0</v>
          </cell>
          <cell r="CI738">
            <v>24.249999999999996</v>
          </cell>
          <cell r="CJ738">
            <v>404.64000000000004</v>
          </cell>
          <cell r="CK738">
            <v>27.299999999999997</v>
          </cell>
          <cell r="CL738">
            <v>2434</v>
          </cell>
          <cell r="CM738">
            <v>226.10000000000002</v>
          </cell>
          <cell r="CN738">
            <v>230</v>
          </cell>
          <cell r="CO738">
            <v>440.90000000000003</v>
          </cell>
          <cell r="CP738">
            <v>71.400000000000006</v>
          </cell>
          <cell r="CQ738">
            <v>0</v>
          </cell>
          <cell r="CR738">
            <v>0</v>
          </cell>
          <cell r="CS738">
            <v>0</v>
          </cell>
          <cell r="CT738">
            <v>0</v>
          </cell>
          <cell r="CU738">
            <v>0</v>
          </cell>
          <cell r="CV738">
            <v>1644</v>
          </cell>
          <cell r="CW738">
            <v>0</v>
          </cell>
          <cell r="CX738">
            <v>0</v>
          </cell>
          <cell r="CY738">
            <v>0</v>
          </cell>
          <cell r="CZ738">
            <v>2025.104</v>
          </cell>
          <cell r="DA738">
            <v>969.6</v>
          </cell>
          <cell r="DB738">
            <v>0</v>
          </cell>
          <cell r="DC738">
            <v>0</v>
          </cell>
          <cell r="DD738">
            <v>0</v>
          </cell>
          <cell r="DE738">
            <v>0</v>
          </cell>
          <cell r="DF738">
            <v>0</v>
          </cell>
          <cell r="DG738">
            <v>0</v>
          </cell>
          <cell r="DH738">
            <v>988.05100000000004</v>
          </cell>
          <cell r="DI738">
            <v>0</v>
          </cell>
          <cell r="DJ738">
            <v>0</v>
          </cell>
          <cell r="DK738">
            <v>94.317999999999998</v>
          </cell>
          <cell r="DL738">
            <v>281.55</v>
          </cell>
          <cell r="DM738">
            <v>0</v>
          </cell>
          <cell r="DN738">
            <v>0</v>
          </cell>
          <cell r="DO738">
            <v>0</v>
          </cell>
          <cell r="DP738">
            <v>0</v>
          </cell>
          <cell r="DQ738">
            <v>0</v>
          </cell>
          <cell r="DR738">
            <v>0</v>
          </cell>
          <cell r="DS738">
            <v>596</v>
          </cell>
          <cell r="DT738">
            <v>0</v>
          </cell>
          <cell r="DU738">
            <v>0</v>
          </cell>
          <cell r="DV738">
            <v>0</v>
          </cell>
          <cell r="DW738">
            <v>752</v>
          </cell>
          <cell r="DX738">
            <v>65.912788999999989</v>
          </cell>
          <cell r="DY738">
            <v>44.38</v>
          </cell>
          <cell r="DZ738">
            <v>0</v>
          </cell>
          <cell r="EA738">
            <v>555</v>
          </cell>
          <cell r="EB738">
            <v>2642.7</v>
          </cell>
          <cell r="EC738">
            <v>27.450000000000003</v>
          </cell>
          <cell r="ED738">
            <v>197.40332270477381</v>
          </cell>
          <cell r="EE738">
            <v>28.5</v>
          </cell>
          <cell r="EF738">
            <v>306</v>
          </cell>
          <cell r="EG738">
            <v>7.879999999999999</v>
          </cell>
          <cell r="EH738">
            <v>53.2</v>
          </cell>
          <cell r="EI738">
            <v>414</v>
          </cell>
          <cell r="EJ738">
            <v>4950</v>
          </cell>
        </row>
        <row r="739">
          <cell r="B739">
            <v>12000</v>
          </cell>
          <cell r="C739">
            <v>113.9</v>
          </cell>
          <cell r="D739">
            <v>3170</v>
          </cell>
          <cell r="E739">
            <v>900</v>
          </cell>
          <cell r="F739">
            <v>0</v>
          </cell>
          <cell r="G739">
            <v>0</v>
          </cell>
          <cell r="H739">
            <v>392.77</v>
          </cell>
          <cell r="I739">
            <v>1225.4000000000001</v>
          </cell>
          <cell r="J739">
            <v>2785</v>
          </cell>
          <cell r="K739">
            <v>72.569999999999993</v>
          </cell>
          <cell r="L739">
            <v>502.2</v>
          </cell>
          <cell r="M739">
            <v>0</v>
          </cell>
          <cell r="N739">
            <v>42.099999999999994</v>
          </cell>
          <cell r="O739">
            <v>1000</v>
          </cell>
          <cell r="P739">
            <v>0</v>
          </cell>
          <cell r="Q739">
            <v>6300</v>
          </cell>
          <cell r="R739">
            <v>0</v>
          </cell>
          <cell r="S739">
            <v>340.20000000000005</v>
          </cell>
          <cell r="T739">
            <v>5700</v>
          </cell>
          <cell r="U739">
            <v>0</v>
          </cell>
          <cell r="V739">
            <v>1349</v>
          </cell>
          <cell r="W739">
            <v>1073</v>
          </cell>
          <cell r="X739">
            <v>32002.9</v>
          </cell>
          <cell r="Y739">
            <v>88.826999999999998</v>
          </cell>
          <cell r="Z739">
            <v>163.5</v>
          </cell>
          <cell r="AA739">
            <v>16034.5</v>
          </cell>
          <cell r="AB739">
            <v>0</v>
          </cell>
          <cell r="AC739">
            <v>0</v>
          </cell>
          <cell r="AD739">
            <v>74695.67</v>
          </cell>
          <cell r="AE739">
            <v>1869.77</v>
          </cell>
          <cell r="AF739">
            <v>829.36700000000008</v>
          </cell>
          <cell r="AG739">
            <v>2398</v>
          </cell>
          <cell r="AH739">
            <v>545</v>
          </cell>
          <cell r="AI739">
            <v>0</v>
          </cell>
          <cell r="AJ739">
            <v>19800</v>
          </cell>
          <cell r="AK739">
            <v>0</v>
          </cell>
          <cell r="AL739">
            <v>0</v>
          </cell>
          <cell r="AM739">
            <v>47300</v>
          </cell>
          <cell r="AN739">
            <v>3494</v>
          </cell>
          <cell r="AO739">
            <v>5550</v>
          </cell>
          <cell r="AP739">
            <v>0</v>
          </cell>
          <cell r="AQ739">
            <v>0</v>
          </cell>
          <cell r="AR739">
            <v>0</v>
          </cell>
          <cell r="AS739">
            <v>10038.799999999999</v>
          </cell>
          <cell r="AT739">
            <v>119.24</v>
          </cell>
          <cell r="AU739">
            <v>0</v>
          </cell>
          <cell r="AV739">
            <v>9722</v>
          </cell>
          <cell r="AW739">
            <v>700</v>
          </cell>
          <cell r="AX739">
            <v>0</v>
          </cell>
          <cell r="AY739">
            <v>20042</v>
          </cell>
          <cell r="AZ739">
            <v>2108.1</v>
          </cell>
          <cell r="BA739">
            <v>995</v>
          </cell>
          <cell r="BB739">
            <v>711.96775588906985</v>
          </cell>
          <cell r="BC739">
            <v>908.7</v>
          </cell>
          <cell r="BD739">
            <v>0</v>
          </cell>
          <cell r="BE739">
            <v>875.30000000000007</v>
          </cell>
          <cell r="BF739">
            <v>182.88</v>
          </cell>
          <cell r="BG739">
            <v>0</v>
          </cell>
          <cell r="BH739">
            <v>2683.2</v>
          </cell>
          <cell r="BI739">
            <v>2020.2600000000002</v>
          </cell>
          <cell r="BJ739">
            <v>0</v>
          </cell>
          <cell r="BK739">
            <v>249.75</v>
          </cell>
          <cell r="BL739">
            <v>68.199999999999989</v>
          </cell>
          <cell r="BM739">
            <v>0</v>
          </cell>
          <cell r="BN739">
            <v>8250</v>
          </cell>
          <cell r="BO739">
            <v>2572.0518440975939</v>
          </cell>
          <cell r="BP739">
            <v>789.81722267461294</v>
          </cell>
          <cell r="BQ739">
            <v>48000</v>
          </cell>
          <cell r="BR739">
            <v>1699.5400000000002</v>
          </cell>
          <cell r="BS739">
            <v>7465.7273723017697</v>
          </cell>
          <cell r="BT739">
            <v>5349</v>
          </cell>
          <cell r="BU739">
            <v>856.31999999999994</v>
          </cell>
          <cell r="BV739">
            <v>12538.517</v>
          </cell>
          <cell r="BW739">
            <v>-1104.1599999999999</v>
          </cell>
          <cell r="BX739">
            <v>39325.020000000004</v>
          </cell>
          <cell r="BY739">
            <v>0</v>
          </cell>
          <cell r="BZ739">
            <v>0.60899999999999999</v>
          </cell>
          <cell r="CA739">
            <v>69.5</v>
          </cell>
          <cell r="CB739">
            <v>26.5</v>
          </cell>
          <cell r="CC739">
            <v>405</v>
          </cell>
          <cell r="CD739">
            <v>1170</v>
          </cell>
          <cell r="CE739">
            <v>24.949999999999996</v>
          </cell>
          <cell r="CF739">
            <v>0</v>
          </cell>
          <cell r="CG739">
            <v>13234</v>
          </cell>
          <cell r="CH739">
            <v>0</v>
          </cell>
          <cell r="CI739">
            <v>24.249999999999996</v>
          </cell>
          <cell r="CJ739">
            <v>404.64000000000004</v>
          </cell>
          <cell r="CK739">
            <v>84.4</v>
          </cell>
          <cell r="CL739">
            <v>2434</v>
          </cell>
          <cell r="CM739">
            <v>0</v>
          </cell>
          <cell r="CN739">
            <v>230</v>
          </cell>
          <cell r="CO739">
            <v>440.90000000000003</v>
          </cell>
          <cell r="CP739">
            <v>67</v>
          </cell>
          <cell r="CQ739">
            <v>0</v>
          </cell>
          <cell r="CR739">
            <v>0</v>
          </cell>
          <cell r="CS739">
            <v>0</v>
          </cell>
          <cell r="CT739">
            <v>0</v>
          </cell>
          <cell r="CU739">
            <v>0</v>
          </cell>
          <cell r="CV739">
            <v>2903</v>
          </cell>
          <cell r="CW739">
            <v>0</v>
          </cell>
          <cell r="CX739">
            <v>0</v>
          </cell>
          <cell r="CY739">
            <v>0</v>
          </cell>
          <cell r="CZ739">
            <v>3496.8440000000001</v>
          </cell>
          <cell r="DA739">
            <v>922</v>
          </cell>
          <cell r="DB739">
            <v>0</v>
          </cell>
          <cell r="DC739">
            <v>0</v>
          </cell>
          <cell r="DD739">
            <v>0</v>
          </cell>
          <cell r="DE739">
            <v>0</v>
          </cell>
          <cell r="DF739">
            <v>0</v>
          </cell>
          <cell r="DG739">
            <v>0</v>
          </cell>
          <cell r="DH739">
            <v>1048.807</v>
          </cell>
          <cell r="DI739">
            <v>0</v>
          </cell>
          <cell r="DJ739">
            <v>0</v>
          </cell>
          <cell r="DK739">
            <v>279.51600000000002</v>
          </cell>
          <cell r="DL739">
            <v>294.11700000000002</v>
          </cell>
          <cell r="DM739">
            <v>0</v>
          </cell>
          <cell r="DN739">
            <v>0</v>
          </cell>
          <cell r="DO739">
            <v>0</v>
          </cell>
          <cell r="DP739">
            <v>0</v>
          </cell>
          <cell r="DQ739">
            <v>0</v>
          </cell>
          <cell r="DR739">
            <v>0</v>
          </cell>
          <cell r="DS739">
            <v>596</v>
          </cell>
          <cell r="DT739">
            <v>0</v>
          </cell>
          <cell r="DU739">
            <v>0</v>
          </cell>
          <cell r="DV739">
            <v>0</v>
          </cell>
          <cell r="DW739">
            <v>752</v>
          </cell>
          <cell r="DX739">
            <v>63.60783922051391</v>
          </cell>
          <cell r="DY739">
            <v>46.180000000000007</v>
          </cell>
          <cell r="DZ739">
            <v>0</v>
          </cell>
          <cell r="EA739">
            <v>555</v>
          </cell>
          <cell r="EB739">
            <v>2375.6000000000004</v>
          </cell>
          <cell r="EC739">
            <v>27.450000000000003</v>
          </cell>
          <cell r="ED739">
            <v>197.40332270477381</v>
          </cell>
          <cell r="EE739">
            <v>20.8</v>
          </cell>
          <cell r="EF739">
            <v>271</v>
          </cell>
          <cell r="EG739">
            <v>7.879999999999999</v>
          </cell>
          <cell r="EH739">
            <v>388.86838548387118</v>
          </cell>
          <cell r="EI739">
            <v>414</v>
          </cell>
          <cell r="EJ739">
            <v>4956</v>
          </cell>
        </row>
      </sheetData>
      <sheetData sheetId="19">
        <row r="1">
          <cell r="B1" t="str">
            <v>BIS_0008_1112-Q1</v>
          </cell>
        </row>
      </sheetData>
      <sheetData sheetId="20">
        <row r="1">
          <cell r="B1" t="str">
            <v>BIS_0008_1112-Q1</v>
          </cell>
        </row>
      </sheetData>
      <sheetData sheetId="21">
        <row r="1">
          <cell r="B1" t="str">
            <v>BIS_0008_1112-Q1</v>
          </cell>
        </row>
      </sheetData>
      <sheetData sheetId="22">
        <row r="1">
          <cell r="B1" t="str">
            <v>BIS_0008_1112-Q1</v>
          </cell>
        </row>
      </sheetData>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X298"/>
  <sheetViews>
    <sheetView tabSelected="1" zoomScale="75" zoomScaleNormal="75" zoomScaleSheetLayoutView="75" zoomScalePageLayoutView="85" workbookViewId="0">
      <pane xSplit="1" ySplit="1" topLeftCell="B62" activePane="bottomRight" state="frozen"/>
      <selection pane="topRight" activeCell="B1" sqref="B1"/>
      <selection pane="bottomLeft" activeCell="A2" sqref="A2"/>
      <selection pane="bottomRight" activeCell="P68" sqref="P68"/>
    </sheetView>
  </sheetViews>
  <sheetFormatPr defaultColWidth="9" defaultRowHeight="15" x14ac:dyDescent="0.25"/>
  <cols>
    <col min="1" max="1" width="7.85546875" style="112" customWidth="1"/>
    <col min="2" max="2" width="18.28515625" style="58" customWidth="1"/>
    <col min="3" max="3" width="11.85546875" style="10" customWidth="1"/>
    <col min="4" max="4" width="11" style="10" customWidth="1"/>
    <col min="5" max="5" width="11.5703125" style="10" customWidth="1"/>
    <col min="6" max="6" width="12.5703125" style="58" customWidth="1"/>
    <col min="7" max="7" width="12.140625" style="10" customWidth="1"/>
    <col min="8" max="8" width="13.28515625" style="10" customWidth="1"/>
    <col min="9" max="9" width="11.5703125" style="10" customWidth="1"/>
    <col min="10" max="10" width="1.7109375" style="46" customWidth="1"/>
    <col min="11" max="11" width="32.5703125" style="57" hidden="1" customWidth="1"/>
    <col min="12" max="12" width="28.5703125" style="118" hidden="1" customWidth="1"/>
    <col min="13" max="13" width="25.85546875" style="118" hidden="1" customWidth="1"/>
    <col min="14" max="14" width="20.42578125" style="85" hidden="1" customWidth="1"/>
    <col min="15" max="15" width="40.42578125" style="118" hidden="1" customWidth="1"/>
    <col min="16" max="16" width="52.5703125" style="10" customWidth="1"/>
    <col min="17" max="17" width="23.85546875" style="322" customWidth="1"/>
    <col min="18" max="18" width="4.42578125" style="3" customWidth="1"/>
    <col min="19" max="19" width="18" style="395" customWidth="1"/>
    <col min="20" max="20" width="18.140625" style="395" customWidth="1"/>
    <col min="21" max="24" width="20.7109375" style="395" customWidth="1"/>
    <col min="25" max="16384" width="9" style="10"/>
  </cols>
  <sheetData>
    <row r="1" spans="1:24" ht="57.75" customHeight="1" x14ac:dyDescent="0.25">
      <c r="A1" s="792">
        <v>0</v>
      </c>
      <c r="B1" s="1156" t="s">
        <v>403</v>
      </c>
      <c r="C1" s="1156"/>
      <c r="D1" s="793"/>
      <c r="E1" s="793"/>
      <c r="F1" s="1122" t="str">
        <f>IF(C23="","",C23)</f>
        <v/>
      </c>
      <c r="G1" s="1123"/>
      <c r="H1" s="1123"/>
      <c r="I1" s="1124"/>
      <c r="K1" s="119"/>
      <c r="L1" s="615"/>
      <c r="M1" s="615"/>
      <c r="O1" s="120"/>
      <c r="P1" s="305" t="s">
        <v>598</v>
      </c>
      <c r="Q1" s="340" t="s">
        <v>596</v>
      </c>
      <c r="R1" s="306"/>
      <c r="S1" s="336" t="s">
        <v>1895</v>
      </c>
      <c r="T1" s="337" t="s">
        <v>1851</v>
      </c>
      <c r="U1" s="337" t="s">
        <v>1896</v>
      </c>
      <c r="V1" s="338" t="s">
        <v>1852</v>
      </c>
      <c r="W1" s="337" t="s">
        <v>1897</v>
      </c>
      <c r="X1" s="338" t="s">
        <v>1853</v>
      </c>
    </row>
    <row r="2" spans="1:24" s="57" customFormat="1" ht="3.75" customHeight="1" x14ac:dyDescent="0.25">
      <c r="A2" s="112"/>
      <c r="B2" s="56"/>
      <c r="E2" s="25"/>
      <c r="F2" s="54"/>
      <c r="G2" s="24"/>
      <c r="H2" s="23"/>
      <c r="J2" s="46"/>
      <c r="K2" s="119"/>
      <c r="L2" s="85"/>
      <c r="M2" s="85"/>
      <c r="N2" s="85"/>
      <c r="O2" s="118"/>
      <c r="P2" s="128"/>
      <c r="Q2" s="131"/>
      <c r="R2" s="85"/>
      <c r="S2" s="308"/>
      <c r="T2" s="139"/>
      <c r="U2" s="139"/>
      <c r="V2" s="309"/>
      <c r="W2" s="139"/>
      <c r="X2" s="309"/>
    </row>
    <row r="3" spans="1:24" ht="15.75" customHeight="1" x14ac:dyDescent="0.25">
      <c r="A3" s="112">
        <v>0.01</v>
      </c>
      <c r="B3" s="70" t="s">
        <v>107</v>
      </c>
      <c r="C3" s="1128"/>
      <c r="D3" s="1128"/>
      <c r="E3" s="1128"/>
      <c r="F3" s="1128"/>
      <c r="G3" s="1128"/>
      <c r="H3" s="1128"/>
      <c r="I3" s="1128"/>
      <c r="K3" s="119"/>
      <c r="L3" s="34"/>
      <c r="M3" s="34"/>
      <c r="P3" s="129" t="str">
        <f>IF(C3="","Please complete using drop down","")</f>
        <v>Please complete using drop down</v>
      </c>
      <c r="Q3" s="311"/>
      <c r="R3" s="296"/>
      <c r="S3" s="310"/>
      <c r="T3" s="311"/>
      <c r="U3" s="311"/>
      <c r="V3" s="312"/>
      <c r="W3" s="311"/>
      <c r="X3" s="312"/>
    </row>
    <row r="4" spans="1:24" ht="3.95" customHeight="1" x14ac:dyDescent="0.25">
      <c r="B4" s="28"/>
      <c r="C4" s="43"/>
      <c r="D4" s="43"/>
      <c r="E4" s="43"/>
      <c r="F4" s="22"/>
      <c r="G4" s="43"/>
      <c r="H4" s="44"/>
      <c r="I4" s="44"/>
      <c r="K4" s="119"/>
      <c r="L4" s="34"/>
      <c r="M4" s="34"/>
      <c r="P4" s="129"/>
      <c r="Q4" s="311"/>
      <c r="R4" s="296"/>
      <c r="S4" s="310"/>
      <c r="T4" s="311"/>
      <c r="U4" s="311"/>
      <c r="V4" s="312"/>
      <c r="W4" s="311"/>
      <c r="X4" s="312"/>
    </row>
    <row r="5" spans="1:24" ht="15.75" customHeight="1" x14ac:dyDescent="0.25">
      <c r="A5" s="112">
        <v>0.02</v>
      </c>
      <c r="B5" s="70" t="s">
        <v>315</v>
      </c>
      <c r="C5" s="1126"/>
      <c r="D5" s="1127"/>
      <c r="E5" s="1127"/>
      <c r="F5" s="1127"/>
      <c r="G5" s="1127"/>
      <c r="H5" s="1127"/>
      <c r="I5" s="1127"/>
      <c r="K5" s="119"/>
      <c r="L5" s="34"/>
      <c r="M5" s="34"/>
      <c r="P5" s="130" t="str">
        <f>IF(C5="","Please Complete - SRO","")</f>
        <v>Please Complete - SRO</v>
      </c>
      <c r="Q5" s="311"/>
      <c r="R5" s="296"/>
      <c r="S5" s="310"/>
      <c r="T5" s="311"/>
      <c r="U5" s="311"/>
      <c r="V5" s="312"/>
      <c r="W5" s="311"/>
      <c r="X5" s="312"/>
    </row>
    <row r="6" spans="1:24" ht="3.95" customHeight="1" x14ac:dyDescent="0.25">
      <c r="B6" s="28"/>
      <c r="C6" s="43"/>
      <c r="D6" s="43"/>
      <c r="E6" s="43"/>
      <c r="F6" s="22"/>
      <c r="G6" s="43"/>
      <c r="H6" s="44"/>
      <c r="I6" s="44"/>
      <c r="K6" s="119"/>
      <c r="L6" s="34"/>
      <c r="M6" s="34"/>
      <c r="P6" s="130"/>
      <c r="Q6" s="311"/>
      <c r="R6" s="296"/>
      <c r="S6" s="310"/>
      <c r="T6" s="311"/>
      <c r="U6" s="311"/>
      <c r="V6" s="312"/>
      <c r="W6" s="311"/>
      <c r="X6" s="312"/>
    </row>
    <row r="7" spans="1:24" ht="14.65" customHeight="1" x14ac:dyDescent="0.25">
      <c r="A7" s="112">
        <v>0.03</v>
      </c>
      <c r="B7" s="70" t="s">
        <v>335</v>
      </c>
      <c r="C7" s="1126"/>
      <c r="D7" s="1127"/>
      <c r="E7" s="1127"/>
      <c r="F7" s="1127"/>
      <c r="G7" s="1127"/>
      <c r="H7" s="1127"/>
      <c r="I7" s="1127"/>
      <c r="K7" s="119"/>
      <c r="L7" s="34"/>
      <c r="M7" s="34"/>
      <c r="O7" s="120"/>
      <c r="P7" s="129" t="str">
        <f>IF(C7="","Please complete if applicable - see comment",IF(OR(C7="N/A",C7="NA",C7="No"),"Please delete N/A / No",""))</f>
        <v>Please complete if applicable - see comment</v>
      </c>
      <c r="Q7" s="311"/>
      <c r="R7" s="296"/>
      <c r="S7" s="310"/>
      <c r="T7" s="311"/>
      <c r="U7" s="311"/>
      <c r="V7" s="312"/>
      <c r="W7" s="311"/>
      <c r="X7" s="312"/>
    </row>
    <row r="8" spans="1:24" s="57" customFormat="1" ht="4.5" customHeight="1" x14ac:dyDescent="0.25">
      <c r="A8" s="113"/>
      <c r="B8" s="106"/>
      <c r="C8" s="29"/>
      <c r="D8" s="29"/>
      <c r="E8" s="29"/>
      <c r="F8" s="49"/>
      <c r="G8" s="29"/>
      <c r="H8" s="29"/>
      <c r="I8" s="29"/>
      <c r="J8" s="47"/>
      <c r="K8" s="119"/>
      <c r="L8" s="34"/>
      <c r="M8" s="34"/>
      <c r="N8" s="85"/>
      <c r="O8" s="118"/>
      <c r="P8" s="131"/>
      <c r="Q8" s="139"/>
      <c r="R8" s="297"/>
      <c r="S8" s="308"/>
      <c r="T8" s="139"/>
      <c r="U8" s="139"/>
      <c r="V8" s="309"/>
      <c r="W8" s="139"/>
      <c r="X8" s="309"/>
    </row>
    <row r="9" spans="1:24" s="57" customFormat="1" ht="42.75" customHeight="1" x14ac:dyDescent="0.25">
      <c r="A9" s="114">
        <v>0.04</v>
      </c>
      <c r="B9" s="109" t="s">
        <v>375</v>
      </c>
      <c r="C9" s="1131"/>
      <c r="D9" s="1131"/>
      <c r="E9" s="1131"/>
      <c r="F9" s="103" t="s">
        <v>343</v>
      </c>
      <c r="G9" s="1130"/>
      <c r="H9" s="1131"/>
      <c r="I9" s="1131"/>
      <c r="J9" s="86"/>
      <c r="K9" s="119"/>
      <c r="L9" s="34"/>
      <c r="M9" s="34"/>
      <c r="N9" s="85"/>
      <c r="O9" s="118"/>
      <c r="P9" s="130" t="str">
        <f>IF(OR(C9="",G9=""),"Please complete both sections","")</f>
        <v>Please complete both sections</v>
      </c>
      <c r="Q9" s="139"/>
      <c r="R9" s="297"/>
      <c r="S9" s="308"/>
      <c r="T9" s="139"/>
      <c r="U9" s="139"/>
      <c r="V9" s="309"/>
      <c r="W9" s="139"/>
      <c r="X9" s="309"/>
    </row>
    <row r="10" spans="1:24" s="55" customFormat="1" ht="5.25" customHeight="1" x14ac:dyDescent="0.25">
      <c r="A10" s="113"/>
      <c r="B10" s="106"/>
      <c r="C10" s="31"/>
      <c r="D10" s="31"/>
      <c r="E10" s="31"/>
      <c r="F10" s="35"/>
      <c r="G10" s="31"/>
      <c r="H10" s="31"/>
      <c r="I10" s="31"/>
      <c r="J10" s="47"/>
      <c r="K10" s="119"/>
      <c r="L10" s="34"/>
      <c r="M10" s="34"/>
      <c r="N10" s="85"/>
      <c r="O10" s="85"/>
      <c r="P10" s="130"/>
      <c r="Q10" s="139"/>
      <c r="R10" s="297"/>
      <c r="S10" s="308"/>
      <c r="T10" s="139"/>
      <c r="U10" s="139"/>
      <c r="V10" s="309"/>
      <c r="W10" s="139"/>
      <c r="X10" s="309"/>
    </row>
    <row r="11" spans="1:24" s="57" customFormat="1" ht="30" x14ac:dyDescent="0.25">
      <c r="A11" s="114">
        <v>0.05</v>
      </c>
      <c r="B11" s="109" t="s">
        <v>2329</v>
      </c>
      <c r="C11" s="1131"/>
      <c r="D11" s="1131"/>
      <c r="E11" s="1131"/>
      <c r="F11" s="103" t="s">
        <v>343</v>
      </c>
      <c r="G11" s="1130"/>
      <c r="H11" s="1131"/>
      <c r="I11" s="1131"/>
      <c r="J11" s="86"/>
      <c r="K11" s="119"/>
      <c r="L11" s="34"/>
      <c r="M11" s="34"/>
      <c r="N11" s="85"/>
      <c r="O11" s="118"/>
      <c r="P11" s="130" t="str">
        <f>IF(OR(C11="",G11=""),"Please complete both sections, ensuring this is the Dept SPOC","")</f>
        <v>Please complete both sections, ensuring this is the Dept SPOC</v>
      </c>
      <c r="Q11" s="139"/>
      <c r="R11" s="297"/>
      <c r="S11" s="308"/>
      <c r="T11" s="139"/>
      <c r="U11" s="139"/>
      <c r="V11" s="309"/>
      <c r="W11" s="139"/>
      <c r="X11" s="309"/>
    </row>
    <row r="12" spans="1:24" s="57" customFormat="1" ht="4.5" customHeight="1" x14ac:dyDescent="0.25">
      <c r="A12" s="114"/>
      <c r="B12" s="106"/>
      <c r="C12" s="95"/>
      <c r="D12" s="95"/>
      <c r="E12" s="95"/>
      <c r="F12" s="94"/>
      <c r="G12" s="96"/>
      <c r="H12" s="95"/>
      <c r="I12" s="95"/>
      <c r="J12" s="94"/>
      <c r="K12" s="119"/>
      <c r="L12" s="34"/>
      <c r="M12" s="34"/>
      <c r="N12" s="85"/>
      <c r="O12" s="118"/>
      <c r="P12" s="128"/>
      <c r="Q12" s="139"/>
      <c r="R12" s="297"/>
      <c r="S12" s="308"/>
      <c r="T12" s="139"/>
      <c r="U12" s="139"/>
      <c r="V12" s="309"/>
      <c r="W12" s="139"/>
      <c r="X12" s="309"/>
    </row>
    <row r="13" spans="1:24" s="57" customFormat="1" x14ac:dyDescent="0.25">
      <c r="A13" s="114">
        <v>0.06</v>
      </c>
      <c r="B13" s="105" t="s">
        <v>417</v>
      </c>
      <c r="C13" s="1119">
        <v>42643</v>
      </c>
      <c r="D13" s="1119"/>
      <c r="E13" s="1119"/>
      <c r="F13" s="1119"/>
      <c r="G13" s="1119"/>
      <c r="H13" s="1119"/>
      <c r="I13" s="1119"/>
      <c r="J13" s="94"/>
      <c r="K13" s="119"/>
      <c r="L13" s="34"/>
      <c r="M13" s="34"/>
      <c r="N13" s="85"/>
      <c r="O13" s="118"/>
      <c r="P13" s="128"/>
      <c r="Q13" s="139"/>
      <c r="R13" s="297"/>
      <c r="S13" s="308"/>
      <c r="T13" s="139"/>
      <c r="U13" s="139"/>
      <c r="V13" s="309"/>
      <c r="W13" s="139"/>
      <c r="X13" s="309"/>
    </row>
    <row r="14" spans="1:24" s="55" customFormat="1" ht="6.6" customHeight="1" x14ac:dyDescent="0.25">
      <c r="A14" s="113"/>
      <c r="B14" s="94"/>
      <c r="C14" s="31"/>
      <c r="D14" s="31"/>
      <c r="E14" s="31"/>
      <c r="F14" s="16"/>
      <c r="G14" s="31"/>
      <c r="H14" s="31"/>
      <c r="I14" s="31"/>
      <c r="J14" s="47"/>
      <c r="K14" s="119"/>
      <c r="L14" s="34"/>
      <c r="M14" s="34"/>
      <c r="N14" s="85"/>
      <c r="O14" s="85"/>
      <c r="P14" s="128"/>
      <c r="Q14" s="139"/>
      <c r="R14" s="297"/>
      <c r="S14" s="308"/>
      <c r="T14" s="139"/>
      <c r="U14" s="139"/>
      <c r="V14" s="309"/>
      <c r="W14" s="139"/>
      <c r="X14" s="309"/>
    </row>
    <row r="15" spans="1:24" s="55" customFormat="1" x14ac:dyDescent="0.25">
      <c r="A15" s="113"/>
      <c r="B15" s="84" t="s">
        <v>381</v>
      </c>
      <c r="C15" s="1132" t="s">
        <v>1901</v>
      </c>
      <c r="D15" s="1132"/>
      <c r="E15" s="1132"/>
      <c r="F15" s="1132"/>
      <c r="G15" s="1132"/>
      <c r="H15" s="1132"/>
      <c r="I15" s="1132"/>
      <c r="J15" s="47"/>
      <c r="K15" s="119"/>
      <c r="L15" s="34"/>
      <c r="M15" s="34"/>
      <c r="N15" s="85"/>
      <c r="O15" s="85"/>
      <c r="P15" s="128"/>
      <c r="Q15" s="311"/>
      <c r="R15" s="297"/>
      <c r="S15" s="308"/>
      <c r="T15" s="139"/>
      <c r="U15" s="139"/>
      <c r="V15" s="309"/>
      <c r="W15" s="139"/>
      <c r="X15" s="309"/>
    </row>
    <row r="16" spans="1:24" s="55" customFormat="1" x14ac:dyDescent="0.25">
      <c r="A16" s="113"/>
      <c r="B16" s="89" t="s">
        <v>380</v>
      </c>
      <c r="C16" s="1132" t="s">
        <v>379</v>
      </c>
      <c r="D16" s="1132"/>
      <c r="E16" s="1132"/>
      <c r="F16" s="1132"/>
      <c r="G16" s="1132"/>
      <c r="H16" s="1132"/>
      <c r="I16" s="1132"/>
      <c r="J16" s="47"/>
      <c r="K16" s="119"/>
      <c r="L16" s="34"/>
      <c r="M16" s="34"/>
      <c r="N16" s="85"/>
      <c r="O16" s="85"/>
      <c r="P16" s="128"/>
      <c r="Q16" s="139"/>
      <c r="R16" s="297"/>
      <c r="S16" s="308"/>
      <c r="T16" s="139"/>
      <c r="U16" s="139"/>
      <c r="V16" s="309"/>
      <c r="W16" s="139"/>
      <c r="X16" s="309"/>
    </row>
    <row r="17" spans="1:24" s="55" customFormat="1" ht="33" customHeight="1" x14ac:dyDescent="0.25">
      <c r="A17" s="113"/>
      <c r="B17" s="82" t="s">
        <v>407</v>
      </c>
      <c r="C17" s="1138" t="s">
        <v>408</v>
      </c>
      <c r="D17" s="1139"/>
      <c r="E17" s="1139"/>
      <c r="F17" s="1139"/>
      <c r="G17" s="1139"/>
      <c r="H17" s="1139"/>
      <c r="I17" s="1140"/>
      <c r="J17" s="47"/>
      <c r="K17" s="119"/>
      <c r="L17" s="34"/>
      <c r="M17" s="34"/>
      <c r="N17" s="85"/>
      <c r="O17" s="85"/>
      <c r="P17" s="128"/>
      <c r="Q17" s="139"/>
      <c r="R17" s="297"/>
      <c r="S17" s="308"/>
      <c r="T17" s="139"/>
      <c r="U17" s="139"/>
      <c r="V17" s="309"/>
      <c r="W17" s="139"/>
      <c r="X17" s="309"/>
    </row>
    <row r="18" spans="1:24" s="55" customFormat="1" x14ac:dyDescent="0.25">
      <c r="A18" s="113"/>
      <c r="B18" s="741" t="s">
        <v>2127</v>
      </c>
      <c r="C18" s="1138" t="s">
        <v>2126</v>
      </c>
      <c r="D18" s="1139"/>
      <c r="E18" s="1139"/>
      <c r="F18" s="1139"/>
      <c r="G18" s="1139"/>
      <c r="H18" s="1139"/>
      <c r="I18" s="1140"/>
      <c r="J18" s="47"/>
      <c r="K18" s="119"/>
      <c r="L18" s="34"/>
      <c r="M18" s="34"/>
      <c r="N18" s="85"/>
      <c r="O18" s="85"/>
      <c r="P18" s="128"/>
      <c r="Q18" s="139"/>
      <c r="R18" s="297"/>
      <c r="S18" s="308"/>
      <c r="T18" s="139"/>
      <c r="U18" s="139"/>
      <c r="V18" s="309"/>
      <c r="W18" s="139"/>
      <c r="X18" s="309"/>
    </row>
    <row r="19" spans="1:24" s="55" customFormat="1" x14ac:dyDescent="0.25">
      <c r="A19" s="113"/>
      <c r="B19" s="1141" t="s">
        <v>354</v>
      </c>
      <c r="C19" s="1141"/>
      <c r="D19" s="1141"/>
      <c r="E19" s="1141"/>
      <c r="F19" s="1141"/>
      <c r="G19" s="1141"/>
      <c r="H19" s="1141"/>
      <c r="I19" s="1141"/>
      <c r="J19" s="47"/>
      <c r="K19" s="119"/>
      <c r="L19" s="34"/>
      <c r="M19" s="34"/>
      <c r="N19" s="85"/>
      <c r="O19" s="85"/>
      <c r="P19" s="128"/>
      <c r="Q19" s="139"/>
      <c r="R19" s="297"/>
      <c r="S19" s="308"/>
      <c r="T19" s="139"/>
      <c r="U19" s="139"/>
      <c r="V19" s="309"/>
      <c r="W19" s="139"/>
      <c r="X19" s="309"/>
    </row>
    <row r="20" spans="1:24" s="55" customFormat="1" x14ac:dyDescent="0.25">
      <c r="A20" s="113"/>
      <c r="B20" s="49"/>
      <c r="C20" s="49"/>
      <c r="D20" s="49"/>
      <c r="E20" s="49"/>
      <c r="F20" s="49"/>
      <c r="G20" s="49"/>
      <c r="H20" s="49"/>
      <c r="I20" s="49"/>
      <c r="J20" s="47"/>
      <c r="K20" s="119"/>
      <c r="L20" s="34"/>
      <c r="M20" s="34"/>
      <c r="N20" s="85"/>
      <c r="O20" s="85"/>
      <c r="P20" s="128"/>
      <c r="Q20" s="139"/>
      <c r="R20" s="297"/>
      <c r="S20" s="308"/>
      <c r="T20" s="139"/>
      <c r="U20" s="139"/>
      <c r="V20" s="309"/>
      <c r="W20" s="139"/>
      <c r="X20" s="309"/>
    </row>
    <row r="21" spans="1:24" s="11" customFormat="1" ht="18.75" customHeight="1" x14ac:dyDescent="0.25">
      <c r="A21" s="792">
        <v>1</v>
      </c>
      <c r="B21" s="1156" t="s">
        <v>439</v>
      </c>
      <c r="C21" s="1156"/>
      <c r="D21" s="1156"/>
      <c r="E21" s="1156"/>
      <c r="F21" s="1156"/>
      <c r="G21" s="1156"/>
      <c r="H21" s="1156"/>
      <c r="I21" s="1156"/>
      <c r="J21" s="47"/>
      <c r="K21" s="119"/>
      <c r="L21" s="21"/>
      <c r="M21" s="21"/>
      <c r="N21" s="85"/>
      <c r="O21" s="85"/>
      <c r="P21" s="132"/>
      <c r="Q21" s="311"/>
      <c r="R21" s="296"/>
      <c r="S21" s="310"/>
      <c r="T21" s="311"/>
      <c r="U21" s="311"/>
      <c r="V21" s="312"/>
      <c r="W21" s="311"/>
      <c r="X21" s="312"/>
    </row>
    <row r="22" spans="1:24" s="11" customFormat="1" ht="3.75" customHeight="1" x14ac:dyDescent="0.25">
      <c r="A22" s="113"/>
      <c r="B22" s="28"/>
      <c r="C22" s="4"/>
      <c r="E22" s="20"/>
      <c r="F22" s="20"/>
      <c r="G22" s="21"/>
      <c r="I22" s="20"/>
      <c r="J22" s="47"/>
      <c r="K22" s="119"/>
      <c r="L22" s="21"/>
      <c r="M22" s="21"/>
      <c r="N22" s="85"/>
      <c r="O22" s="85"/>
      <c r="P22" s="132"/>
      <c r="Q22" s="311"/>
      <c r="R22" s="296"/>
      <c r="S22" s="310"/>
      <c r="T22" s="311"/>
      <c r="U22" s="311"/>
      <c r="V22" s="312"/>
      <c r="W22" s="311"/>
      <c r="X22" s="312"/>
    </row>
    <row r="23" spans="1:24" ht="14.65" customHeight="1" x14ac:dyDescent="0.25">
      <c r="A23" s="112">
        <v>1.01</v>
      </c>
      <c r="B23" s="93" t="s">
        <v>1857</v>
      </c>
      <c r="C23" s="1135"/>
      <c r="D23" s="1136"/>
      <c r="E23" s="1136"/>
      <c r="F23" s="1136"/>
      <c r="G23" s="1136"/>
      <c r="H23" s="1136"/>
      <c r="I23" s="1137"/>
      <c r="K23" s="119"/>
      <c r="L23" s="34"/>
      <c r="M23" s="34"/>
      <c r="P23" s="130" t="str">
        <f>IF(C23="","Please Complete","")</f>
        <v>Please Complete</v>
      </c>
      <c r="Q23" s="311"/>
      <c r="R23" s="296"/>
      <c r="S23" s="310"/>
      <c r="T23" s="311"/>
      <c r="U23" s="311"/>
      <c r="V23" s="312"/>
      <c r="W23" s="311"/>
      <c r="X23" s="312"/>
    </row>
    <row r="24" spans="1:24" ht="3.95" customHeight="1" x14ac:dyDescent="0.25">
      <c r="B24" s="28"/>
      <c r="C24" s="22"/>
      <c r="D24" s="22"/>
      <c r="E24" s="22"/>
      <c r="F24" s="22"/>
      <c r="G24" s="22"/>
      <c r="H24" s="26"/>
      <c r="I24" s="26"/>
      <c r="K24" s="119"/>
      <c r="L24" s="34"/>
      <c r="M24" s="34"/>
      <c r="P24" s="132"/>
      <c r="Q24" s="311"/>
      <c r="R24" s="296"/>
      <c r="S24" s="310"/>
      <c r="T24" s="311"/>
      <c r="U24" s="311"/>
      <c r="V24" s="312"/>
      <c r="W24" s="311"/>
      <c r="X24" s="312"/>
    </row>
    <row r="25" spans="1:24" ht="44.25" customHeight="1" x14ac:dyDescent="0.25">
      <c r="A25" s="115" t="s">
        <v>259</v>
      </c>
      <c r="B25" s="110" t="s">
        <v>1900</v>
      </c>
      <c r="C25" s="284"/>
      <c r="D25" s="116" t="s">
        <v>260</v>
      </c>
      <c r="E25" s="110" t="s">
        <v>438</v>
      </c>
      <c r="F25" s="102" t="s">
        <v>69</v>
      </c>
      <c r="G25" s="117" t="s">
        <v>261</v>
      </c>
      <c r="H25" s="110" t="s">
        <v>437</v>
      </c>
      <c r="I25" s="97" t="str">
        <f>RIGHT(C25,7)</f>
        <v/>
      </c>
      <c r="J25" s="48"/>
      <c r="K25" s="119"/>
      <c r="L25" s="85"/>
      <c r="M25" s="85"/>
      <c r="P25" s="130" t="str">
        <f>IF(C25="","If NEW project / programme to GMPP, IPA DATA TEAM to provide new ID number","")</f>
        <v>If NEW project / programme to GMPP, IPA DATA TEAM to provide new ID number</v>
      </c>
      <c r="Q25" s="311"/>
      <c r="R25" s="296"/>
      <c r="S25" s="310"/>
      <c r="T25" s="311"/>
      <c r="U25" s="311"/>
      <c r="V25" s="312"/>
      <c r="W25" s="311"/>
      <c r="X25" s="312"/>
    </row>
    <row r="26" spans="1:24" s="11" customFormat="1" ht="3.95" customHeight="1" x14ac:dyDescent="0.25">
      <c r="A26" s="113"/>
      <c r="B26" s="28"/>
      <c r="C26" s="4"/>
      <c r="E26" s="20"/>
      <c r="F26" s="20"/>
      <c r="G26" s="21"/>
      <c r="I26" s="20"/>
      <c r="J26" s="47"/>
      <c r="K26" s="119"/>
      <c r="L26" s="21"/>
      <c r="M26" s="21"/>
      <c r="N26" s="85"/>
      <c r="O26" s="85"/>
      <c r="P26" s="132"/>
      <c r="Q26" s="311"/>
      <c r="R26" s="296"/>
      <c r="S26" s="310"/>
      <c r="T26" s="311"/>
      <c r="U26" s="311"/>
      <c r="V26" s="312"/>
      <c r="W26" s="311"/>
      <c r="X26" s="312"/>
    </row>
    <row r="27" spans="1:24" s="11" customFormat="1" ht="19.5" customHeight="1" x14ac:dyDescent="0.25">
      <c r="A27" s="113">
        <v>1.02</v>
      </c>
      <c r="B27" s="1133" t="s">
        <v>178</v>
      </c>
      <c r="C27" s="1133"/>
      <c r="D27" s="1128"/>
      <c r="E27" s="1128"/>
      <c r="F27" s="1128"/>
      <c r="H27" s="1217"/>
      <c r="I27" s="1217"/>
      <c r="J27" s="47"/>
      <c r="K27" s="119"/>
      <c r="L27" s="21"/>
      <c r="M27" s="21"/>
      <c r="N27" s="85"/>
      <c r="O27" s="616"/>
      <c r="P27" s="129" t="str">
        <f>IF(D27="","Please complete using drop down","")</f>
        <v>Please complete using drop down</v>
      </c>
      <c r="Q27" s="311"/>
      <c r="R27" s="296"/>
      <c r="S27" s="809"/>
      <c r="T27" s="311"/>
      <c r="U27" s="311"/>
      <c r="V27" s="312"/>
      <c r="W27" s="311"/>
      <c r="X27" s="312"/>
    </row>
    <row r="28" spans="1:24" s="11" customFormat="1" ht="26.25" customHeight="1" x14ac:dyDescent="0.25">
      <c r="A28" s="113" t="s">
        <v>369</v>
      </c>
      <c r="B28" s="1134" t="s">
        <v>583</v>
      </c>
      <c r="C28" s="1134"/>
      <c r="D28" s="1146"/>
      <c r="E28" s="1146"/>
      <c r="F28" s="1146"/>
      <c r="G28" s="28"/>
      <c r="H28" s="1218"/>
      <c r="I28" s="1218"/>
      <c r="J28" s="47"/>
      <c r="K28" s="119"/>
      <c r="L28" s="21"/>
      <c r="M28" s="21"/>
      <c r="N28" s="85"/>
      <c r="O28" s="120"/>
      <c r="P28" s="138" t="str">
        <f>IF(D28="","Please complete if applicable, ensuring consistency across GMPP - see comment",IF(OR(D28="no",D28="N/A",D28="na"),"Please delete N/A or No",IF(D28=D27,"Please delete as should not be same as Reporting dept","")))</f>
        <v>Please complete if applicable, ensuring consistency across GMPP - see comment</v>
      </c>
      <c r="Q28" s="311"/>
      <c r="R28" s="296"/>
      <c r="S28" s="310"/>
      <c r="T28" s="311"/>
      <c r="U28" s="311"/>
      <c r="V28" s="312"/>
      <c r="W28" s="311"/>
      <c r="X28" s="312"/>
    </row>
    <row r="29" spans="1:24" s="11" customFormat="1" ht="30" customHeight="1" x14ac:dyDescent="0.25">
      <c r="A29" s="113">
        <v>1.03</v>
      </c>
      <c r="B29" s="1143" t="s">
        <v>177</v>
      </c>
      <c r="C29" s="1143"/>
      <c r="D29" s="1128"/>
      <c r="E29" s="1128"/>
      <c r="F29" s="1128"/>
      <c r="G29" s="1128"/>
      <c r="H29" s="1128"/>
      <c r="I29" s="1128"/>
      <c r="J29" s="47"/>
      <c r="K29" s="119"/>
      <c r="L29" s="21"/>
      <c r="M29" s="21"/>
      <c r="N29" s="85"/>
      <c r="O29" s="85"/>
      <c r="P29" s="138" t="str">
        <f>IF(D29="","Please complete if applicable, ensuring consistency across GMPP - see comment",IF(OR(D29="no",D29="N/A",D29="na"),"Please delete N/A or No",IF(D29=D27,"Please delete as should not be same as Reporting dept","")))</f>
        <v>Please complete if applicable, ensuring consistency across GMPP - see comment</v>
      </c>
      <c r="Q29" s="311"/>
      <c r="R29" s="296"/>
      <c r="S29" s="310"/>
      <c r="T29" s="311"/>
      <c r="U29" s="311"/>
      <c r="V29" s="312"/>
      <c r="W29" s="311"/>
      <c r="X29" s="312"/>
    </row>
    <row r="30" spans="1:24" ht="29.25" customHeight="1" x14ac:dyDescent="0.25">
      <c r="A30" s="112" t="s">
        <v>489</v>
      </c>
      <c r="B30" s="1143" t="s">
        <v>355</v>
      </c>
      <c r="C30" s="1143"/>
      <c r="D30" s="1128"/>
      <c r="E30" s="1128"/>
      <c r="F30" s="1128"/>
      <c r="G30" s="1128"/>
      <c r="H30" s="1128"/>
      <c r="I30" s="1128"/>
      <c r="K30" s="119"/>
      <c r="L30" s="1"/>
      <c r="M30" s="1"/>
      <c r="P30" s="138" t="str">
        <f>IF(D30="","Please complete if applicable, ensuring consistency across GMPP - see comment",IF(OR(D30="no",D30="N/A",D30="na"),"Please delete N/A or No",IF(D30=D27,"Please delete as should not be same as Reporting dept","")))</f>
        <v>Please complete if applicable, ensuring consistency across GMPP - see comment</v>
      </c>
      <c r="Q30" s="311"/>
      <c r="R30" s="296"/>
      <c r="S30" s="310"/>
      <c r="T30" s="311"/>
      <c r="U30" s="311"/>
      <c r="V30" s="312"/>
      <c r="W30" s="311"/>
      <c r="X30" s="312"/>
    </row>
    <row r="31" spans="1:24" s="11" customFormat="1" ht="3.75" customHeight="1" x14ac:dyDescent="0.25">
      <c r="A31" s="113"/>
      <c r="B31" s="28"/>
      <c r="C31" s="28"/>
      <c r="D31" s="28"/>
      <c r="E31" s="28"/>
      <c r="F31" s="28"/>
      <c r="G31" s="28"/>
      <c r="H31" s="28"/>
      <c r="I31" s="28"/>
      <c r="J31" s="47"/>
      <c r="K31" s="119"/>
      <c r="L31" s="1"/>
      <c r="M31" s="1"/>
      <c r="N31" s="85"/>
      <c r="O31" s="85"/>
      <c r="P31" s="132"/>
      <c r="Q31" s="311"/>
      <c r="R31" s="296"/>
      <c r="S31" s="310"/>
      <c r="T31" s="311"/>
      <c r="U31" s="311"/>
      <c r="V31" s="312"/>
      <c r="W31" s="311"/>
      <c r="X31" s="312"/>
    </row>
    <row r="32" spans="1:24" ht="15.75" customHeight="1" x14ac:dyDescent="0.25">
      <c r="A32" s="112">
        <v>1.04</v>
      </c>
      <c r="B32" s="1143" t="s">
        <v>356</v>
      </c>
      <c r="C32" s="1143"/>
      <c r="D32" s="1128"/>
      <c r="E32" s="1128"/>
      <c r="F32" s="1128"/>
      <c r="G32" s="1128"/>
      <c r="H32" s="1128"/>
      <c r="I32" s="1128"/>
      <c r="K32" s="119"/>
      <c r="L32" s="85"/>
      <c r="M32" s="85"/>
      <c r="P32" s="129" t="str">
        <f>IF(D32="","Please complete using drop down","")</f>
        <v>Please complete using drop down</v>
      </c>
      <c r="Q32" s="311"/>
      <c r="R32" s="296"/>
      <c r="S32" s="310"/>
      <c r="T32" s="311"/>
      <c r="U32" s="311"/>
      <c r="V32" s="312"/>
      <c r="W32" s="311"/>
      <c r="X32" s="312"/>
    </row>
    <row r="33" spans="1:24" ht="15.4" customHeight="1" x14ac:dyDescent="0.25">
      <c r="A33" s="112" t="s">
        <v>346</v>
      </c>
      <c r="B33" s="1143" t="s">
        <v>442</v>
      </c>
      <c r="C33" s="1143"/>
      <c r="D33" s="1128"/>
      <c r="E33" s="1128"/>
      <c r="F33" s="1128"/>
      <c r="G33" s="1128"/>
      <c r="H33" s="1128"/>
      <c r="I33" s="1128"/>
      <c r="K33" s="119"/>
      <c r="L33" s="85"/>
      <c r="M33" s="85"/>
      <c r="P33" s="132" t="str">
        <f>IF(AND(D32="Other",D33=""),"As selected 'Other', please complete","")</f>
        <v/>
      </c>
      <c r="Q33" s="311"/>
      <c r="R33" s="296"/>
      <c r="S33" s="310"/>
      <c r="T33" s="311"/>
      <c r="U33" s="311"/>
      <c r="V33" s="312"/>
      <c r="W33" s="311"/>
      <c r="X33" s="312"/>
    </row>
    <row r="34" spans="1:24" ht="16.5" customHeight="1" x14ac:dyDescent="0.25">
      <c r="A34" s="112">
        <v>1.05</v>
      </c>
      <c r="B34" s="1143" t="s">
        <v>405</v>
      </c>
      <c r="C34" s="1143"/>
      <c r="D34" s="1128"/>
      <c r="E34" s="1128"/>
      <c r="F34" s="1128"/>
      <c r="G34" s="1128"/>
      <c r="H34" s="1128"/>
      <c r="I34" s="1128"/>
      <c r="K34" s="119"/>
      <c r="L34" s="85"/>
      <c r="M34" s="85"/>
      <c r="O34" s="120"/>
      <c r="P34" s="129" t="str">
        <f>IF(D34="","Please complete using drop down","")</f>
        <v>Please complete using drop down</v>
      </c>
      <c r="Q34" s="311"/>
      <c r="R34" s="296"/>
      <c r="S34" s="310"/>
      <c r="T34" s="311"/>
      <c r="U34" s="311"/>
      <c r="V34" s="312"/>
      <c r="W34" s="311"/>
      <c r="X34" s="312"/>
    </row>
    <row r="35" spans="1:24" s="11" customFormat="1" ht="3.95" customHeight="1" x14ac:dyDescent="0.25">
      <c r="A35" s="113"/>
      <c r="B35" s="28"/>
      <c r="C35" s="28"/>
      <c r="D35" s="28"/>
      <c r="E35" s="28"/>
      <c r="F35" s="53"/>
      <c r="G35" s="19"/>
      <c r="H35" s="19"/>
      <c r="I35" s="19"/>
      <c r="J35" s="47"/>
      <c r="K35" s="119"/>
      <c r="L35" s="85"/>
      <c r="M35" s="85"/>
      <c r="N35" s="85"/>
      <c r="O35" s="85"/>
      <c r="P35" s="132"/>
      <c r="Q35" s="311"/>
      <c r="R35" s="296"/>
      <c r="S35" s="310"/>
      <c r="T35" s="311"/>
      <c r="U35" s="311"/>
      <c r="V35" s="312"/>
      <c r="W35" s="311"/>
      <c r="X35" s="312"/>
    </row>
    <row r="36" spans="1:24" ht="102.75" customHeight="1" x14ac:dyDescent="0.25">
      <c r="A36" s="112">
        <v>1.06</v>
      </c>
      <c r="B36" s="89" t="s">
        <v>1861</v>
      </c>
      <c r="C36" s="1145"/>
      <c r="D36" s="1145"/>
      <c r="E36" s="1145"/>
      <c r="F36" s="1145"/>
      <c r="G36" s="1145"/>
      <c r="H36" s="1145"/>
      <c r="I36" s="1145"/>
      <c r="K36" s="119"/>
      <c r="L36" s="1"/>
      <c r="M36" s="1"/>
      <c r="O36" s="120"/>
      <c r="P36" s="130" t="str">
        <f>IF(C36="","Please Complete (avoiding acronyms and technical language)","")</f>
        <v>Please Complete (avoiding acronyms and technical language)</v>
      </c>
      <c r="Q36" s="311"/>
      <c r="R36" s="296"/>
      <c r="S36" s="310"/>
      <c r="T36" s="311"/>
      <c r="U36" s="311"/>
      <c r="V36" s="312"/>
      <c r="W36" s="311"/>
      <c r="X36" s="312"/>
    </row>
    <row r="37" spans="1:24" s="11" customFormat="1" ht="3.95" customHeight="1" x14ac:dyDescent="0.25">
      <c r="A37" s="113"/>
      <c r="B37" s="28"/>
      <c r="C37" s="28"/>
      <c r="D37" s="28"/>
      <c r="E37" s="28"/>
      <c r="F37" s="28"/>
      <c r="G37" s="28"/>
      <c r="H37" s="28"/>
      <c r="I37" s="28"/>
      <c r="J37" s="47"/>
      <c r="K37" s="119"/>
      <c r="L37" s="1"/>
      <c r="M37" s="1"/>
      <c r="N37" s="85"/>
      <c r="O37" s="85"/>
      <c r="P37" s="132"/>
      <c r="Q37" s="311"/>
      <c r="R37" s="296"/>
      <c r="S37" s="310"/>
      <c r="T37" s="311"/>
      <c r="U37" s="311"/>
      <c r="V37" s="312"/>
      <c r="W37" s="311"/>
      <c r="X37" s="312"/>
    </row>
    <row r="38" spans="1:24" ht="102.75" customHeight="1" x14ac:dyDescent="0.25">
      <c r="A38" s="112">
        <v>1.07</v>
      </c>
      <c r="B38" s="45" t="s">
        <v>1862</v>
      </c>
      <c r="C38" s="1129"/>
      <c r="D38" s="1129"/>
      <c r="E38" s="1129"/>
      <c r="F38" s="1129"/>
      <c r="G38" s="1129"/>
      <c r="H38" s="1129"/>
      <c r="I38" s="1129"/>
      <c r="K38" s="119"/>
      <c r="L38" s="1"/>
      <c r="M38" s="1"/>
      <c r="O38" s="120"/>
      <c r="P38" s="130" t="str">
        <f>IF(C38="","Please Complete (avoiding acronyms and technical language)","")</f>
        <v>Please Complete (avoiding acronyms and technical language)</v>
      </c>
      <c r="Q38" s="311"/>
      <c r="R38" s="296"/>
      <c r="S38" s="310"/>
      <c r="T38" s="311"/>
      <c r="U38" s="311"/>
      <c r="V38" s="312"/>
      <c r="W38" s="311"/>
      <c r="X38" s="312"/>
    </row>
    <row r="39" spans="1:24" s="11" customFormat="1" ht="3.75" customHeight="1" x14ac:dyDescent="0.25">
      <c r="A39" s="113"/>
      <c r="B39" s="28"/>
      <c r="C39" s="28"/>
      <c r="D39" s="28"/>
      <c r="E39" s="28"/>
      <c r="F39" s="28"/>
      <c r="G39" s="28"/>
      <c r="H39" s="28"/>
      <c r="I39" s="28"/>
      <c r="J39" s="47"/>
      <c r="K39" s="119"/>
      <c r="L39" s="1"/>
      <c r="M39" s="1"/>
      <c r="N39" s="85"/>
      <c r="O39" s="85"/>
      <c r="P39" s="132"/>
      <c r="Q39" s="311"/>
      <c r="R39" s="296"/>
      <c r="S39" s="310"/>
      <c r="T39" s="311"/>
      <c r="U39" s="311"/>
      <c r="V39" s="312"/>
      <c r="W39" s="311"/>
      <c r="X39" s="312"/>
    </row>
    <row r="40" spans="1:24" s="11" customFormat="1" ht="14.25" customHeight="1" x14ac:dyDescent="0.25">
      <c r="A40" s="113"/>
      <c r="B40" s="1143" t="s">
        <v>234</v>
      </c>
      <c r="C40" s="1143"/>
      <c r="D40" s="1143"/>
      <c r="E40" s="1143"/>
      <c r="F40" s="1143"/>
      <c r="G40" s="1143"/>
      <c r="H40" s="1143"/>
      <c r="I40" s="1143"/>
      <c r="J40" s="47"/>
      <c r="K40" s="119"/>
      <c r="L40" s="1"/>
      <c r="M40" s="1"/>
      <c r="N40" s="85"/>
      <c r="O40" s="120"/>
      <c r="P40" s="132"/>
      <c r="Q40" s="311"/>
      <c r="R40" s="296"/>
      <c r="S40" s="310"/>
      <c r="T40" s="311"/>
      <c r="U40" s="311"/>
      <c r="V40" s="312"/>
      <c r="W40" s="311"/>
      <c r="X40" s="312"/>
    </row>
    <row r="41" spans="1:24" ht="52.5" customHeight="1" x14ac:dyDescent="0.25">
      <c r="A41" s="112">
        <v>1.08</v>
      </c>
      <c r="B41" s="45" t="s">
        <v>174</v>
      </c>
      <c r="C41" s="1128"/>
      <c r="D41" s="1128"/>
      <c r="E41" s="1128"/>
      <c r="F41" s="1128"/>
      <c r="G41" s="1128"/>
      <c r="H41" s="1128"/>
      <c r="I41" s="1128"/>
      <c r="K41" s="119"/>
      <c r="L41" s="1"/>
      <c r="M41" s="1"/>
      <c r="P41" s="130" t="str">
        <f>IF(C41="","Please complete using drop down",IF(C41="Procurement","If your project has a capital value of &gt;£10 Million, and has a steel component, please confirm in the 1.06 narrative box (above, cell C36) that you are complying with section 1.06 in the guidance document, 'Brief Project Description'",IF(C41="Infrastructure","If your project has a capital value of &gt;£10 Million, and has a steel component, please confirm in the 1.06 narrative box (above, cell C36) that you are complying with section 1.06 in the guidance document, 'Brief Project Description'","")))</f>
        <v>Please complete using drop down</v>
      </c>
      <c r="Q41" s="311"/>
      <c r="R41" s="296"/>
      <c r="S41" s="310"/>
      <c r="T41" s="311"/>
      <c r="U41" s="311"/>
      <c r="V41" s="312"/>
      <c r="W41" s="311"/>
      <c r="X41" s="312"/>
    </row>
    <row r="42" spans="1:24" ht="57" customHeight="1" x14ac:dyDescent="0.25">
      <c r="A42" s="112" t="s">
        <v>490</v>
      </c>
      <c r="B42" s="45" t="s">
        <v>173</v>
      </c>
      <c r="C42" s="1128"/>
      <c r="D42" s="1128"/>
      <c r="E42" s="1128"/>
      <c r="F42" s="1128"/>
      <c r="G42" s="1128"/>
      <c r="H42" s="1128"/>
      <c r="I42" s="1128"/>
      <c r="K42" s="119"/>
      <c r="L42" s="1"/>
      <c r="M42" s="1"/>
      <c r="P42" s="130" t="str">
        <f>IF(C42="","Please complete (if applicable) using drop down",IF(C42="Procurement","If your project has a capital value of &gt;£10 Million, and has a steel component, please confirm in the 1.06 narrative box (above, cell C36) that you are complying with section 1.06 in the guidance document, 'Brief Project Description'",IF(C42="Infrastructure","If your project has a capital value of &gt;£10 Million, and has a steel component, please confirm in the 1.06 narrative box (above, cell C36) that you are complying with section 1.06 in the guidance document, 'Brief Project Description'","")))</f>
        <v>Please complete (if applicable) using drop down</v>
      </c>
      <c r="Q42" s="311"/>
      <c r="R42" s="296"/>
      <c r="S42" s="310"/>
      <c r="T42" s="311"/>
      <c r="U42" s="311"/>
      <c r="V42" s="312"/>
      <c r="W42" s="311"/>
      <c r="X42" s="312"/>
    </row>
    <row r="43" spans="1:24" ht="57" customHeight="1" x14ac:dyDescent="0.25">
      <c r="A43" s="112" t="s">
        <v>491</v>
      </c>
      <c r="B43" s="45" t="s">
        <v>172</v>
      </c>
      <c r="C43" s="1128"/>
      <c r="D43" s="1128"/>
      <c r="E43" s="1128"/>
      <c r="F43" s="1128"/>
      <c r="G43" s="1128"/>
      <c r="H43" s="1128"/>
      <c r="I43" s="1128"/>
      <c r="K43" s="119"/>
      <c r="L43" s="1"/>
      <c r="M43" s="1"/>
      <c r="P43" s="130" t="str">
        <f>IF(C43="","Please complete (if applicable) using drop down",IF(C43="Procurement","If your project has a capital value of &gt;£10 Million, and has a steel component, please confirm in the 1.06 narrative box (above, cell C36) that you are complying with section 1.06 in the guidance document, 'Brief Project Description'",IF(C43="Infrastructure","If your project has a capital value of &gt;£10 Million, and has a steel component, please confirm in the 1.06 narrative box (above, cell C36) that you are complying with section 1.06 in the guidance document, 'Brief Project Description'","")))</f>
        <v>Please complete (if applicable) using drop down</v>
      </c>
      <c r="Q43" s="311"/>
      <c r="R43" s="296"/>
      <c r="S43" s="310"/>
      <c r="T43" s="311"/>
      <c r="U43" s="311"/>
      <c r="V43" s="312"/>
      <c r="W43" s="311"/>
      <c r="X43" s="312"/>
    </row>
    <row r="44" spans="1:24" ht="28.5" customHeight="1" x14ac:dyDescent="0.25">
      <c r="A44" s="112" t="s">
        <v>492</v>
      </c>
      <c r="B44" s="45" t="s">
        <v>171</v>
      </c>
      <c r="C44" s="1129"/>
      <c r="D44" s="1129"/>
      <c r="E44" s="1129"/>
      <c r="F44" s="1129"/>
      <c r="G44" s="1129"/>
      <c r="H44" s="1129"/>
      <c r="I44" s="1129"/>
      <c r="K44" s="119"/>
      <c r="L44" s="1"/>
      <c r="M44" s="1"/>
      <c r="P44" s="133" t="str">
        <f>IF(AND(C44="",OR(C41="Other",C42="other",C43="other")),"As selected 'Other', please complete","")</f>
        <v/>
      </c>
      <c r="Q44" s="311"/>
      <c r="R44" s="296"/>
      <c r="S44" s="310"/>
      <c r="T44" s="311"/>
      <c r="U44" s="311"/>
      <c r="V44" s="312"/>
      <c r="W44" s="311"/>
      <c r="X44" s="312"/>
    </row>
    <row r="45" spans="1:24" s="11" customFormat="1" ht="42" customHeight="1" x14ac:dyDescent="0.25">
      <c r="A45" s="112" t="s">
        <v>1844</v>
      </c>
      <c r="B45" s="674" t="s">
        <v>1159</v>
      </c>
      <c r="C45" s="1120"/>
      <c r="D45" s="1120"/>
      <c r="E45" s="1120"/>
      <c r="F45" s="1120"/>
      <c r="G45" s="1120"/>
      <c r="H45" s="1120"/>
      <c r="I45" s="1120"/>
      <c r="J45" s="141"/>
      <c r="K45" s="119"/>
      <c r="L45" s="1"/>
      <c r="M45" s="1"/>
      <c r="N45" s="85"/>
      <c r="O45" s="85"/>
      <c r="P45" s="133" t="str">
        <f>IF(C45="","Please complete using drop down","")</f>
        <v>Please complete using drop down</v>
      </c>
      <c r="Q45" s="311"/>
      <c r="R45" s="296"/>
      <c r="S45" s="310"/>
      <c r="T45" s="311"/>
      <c r="U45" s="311"/>
      <c r="V45" s="312"/>
      <c r="W45" s="311"/>
      <c r="X45" s="312"/>
    </row>
    <row r="46" spans="1:24" ht="30.75" customHeight="1" x14ac:dyDescent="0.25">
      <c r="A46" s="113">
        <v>1.0900000000000001</v>
      </c>
      <c r="B46" s="71" t="s">
        <v>170</v>
      </c>
      <c r="C46" s="1142"/>
      <c r="D46" s="1142"/>
      <c r="E46" s="1142"/>
      <c r="F46" s="1142"/>
      <c r="G46" s="1142"/>
      <c r="H46" s="1142"/>
      <c r="I46" s="1142"/>
      <c r="J46" s="47"/>
      <c r="K46" s="119"/>
      <c r="L46" s="36"/>
      <c r="M46" s="36"/>
      <c r="P46" s="130" t="str">
        <f>IF(C46="","IPA to Complete","")</f>
        <v>IPA to Complete</v>
      </c>
      <c r="Q46" s="311"/>
      <c r="R46" s="296"/>
      <c r="S46" s="310"/>
      <c r="T46" s="311"/>
      <c r="U46" s="311"/>
      <c r="V46" s="312"/>
      <c r="W46" s="311"/>
      <c r="X46" s="312"/>
    </row>
    <row r="47" spans="1:24" s="11" customFormat="1" ht="3.95" customHeight="1" x14ac:dyDescent="0.25">
      <c r="A47" s="113"/>
      <c r="B47" s="53"/>
      <c r="C47" s="18"/>
      <c r="D47" s="18"/>
      <c r="E47" s="18"/>
      <c r="F47" s="53"/>
      <c r="G47" s="18"/>
      <c r="H47" s="18"/>
      <c r="I47" s="18"/>
      <c r="J47" s="47"/>
      <c r="K47" s="119"/>
      <c r="L47" s="36"/>
      <c r="M47" s="36"/>
      <c r="N47" s="85"/>
      <c r="O47" s="85"/>
      <c r="P47" s="132"/>
      <c r="Q47" s="311"/>
      <c r="R47" s="296"/>
      <c r="S47" s="310"/>
      <c r="T47" s="311"/>
      <c r="U47" s="311"/>
      <c r="V47" s="312"/>
      <c r="W47" s="311"/>
      <c r="X47" s="312"/>
    </row>
    <row r="48" spans="1:24" ht="28.5" customHeight="1" x14ac:dyDescent="0.25">
      <c r="A48" s="113">
        <v>1.1000000000000001</v>
      </c>
      <c r="B48" s="741" t="s">
        <v>1863</v>
      </c>
      <c r="C48" s="1120"/>
      <c r="D48" s="1120"/>
      <c r="E48" s="1120"/>
      <c r="F48" s="1120"/>
      <c r="G48" s="1120"/>
      <c r="H48" s="1120"/>
      <c r="I48" s="1120"/>
      <c r="J48" s="47"/>
      <c r="K48" s="119"/>
      <c r="L48" s="1"/>
      <c r="M48" s="1"/>
      <c r="P48" s="133" t="str">
        <f>IF(C48="","Please complete using drop down","")</f>
        <v>Please complete using drop down</v>
      </c>
      <c r="Q48" s="311"/>
      <c r="R48" s="296"/>
      <c r="S48" s="310"/>
      <c r="T48" s="311"/>
      <c r="U48" s="311"/>
      <c r="V48" s="312"/>
      <c r="W48" s="311"/>
      <c r="X48" s="312"/>
    </row>
    <row r="49" spans="1:24" ht="58.5" customHeight="1" x14ac:dyDescent="0.25">
      <c r="A49" s="112" t="s">
        <v>493</v>
      </c>
      <c r="B49" s="45" t="s">
        <v>358</v>
      </c>
      <c r="C49" s="1145"/>
      <c r="D49" s="1145"/>
      <c r="E49" s="1145"/>
      <c r="F49" s="1145"/>
      <c r="G49" s="1145"/>
      <c r="H49" s="1145"/>
      <c r="I49" s="1145"/>
      <c r="K49" s="119"/>
      <c r="L49" s="1"/>
      <c r="M49" s="1"/>
      <c r="P49" s="133" t="str">
        <f>IF(AND(OR(C48="increase",C48="decrease"),C49=""),"Please complete as scope change","")</f>
        <v/>
      </c>
      <c r="Q49" s="311"/>
      <c r="R49" s="296"/>
      <c r="S49" s="310"/>
      <c r="T49" s="311"/>
      <c r="U49" s="311"/>
      <c r="V49" s="312"/>
      <c r="W49" s="311"/>
      <c r="X49" s="312"/>
    </row>
    <row r="50" spans="1:24" ht="3.95" customHeight="1" x14ac:dyDescent="0.25">
      <c r="B50" s="28"/>
      <c r="C50" s="13"/>
      <c r="D50" s="13"/>
      <c r="E50" s="13"/>
      <c r="F50" s="28"/>
      <c r="G50" s="13"/>
      <c r="H50" s="13"/>
      <c r="I50" s="13"/>
      <c r="K50" s="119"/>
      <c r="L50" s="1"/>
      <c r="M50" s="1"/>
      <c r="P50" s="132"/>
      <c r="Q50" s="311"/>
      <c r="R50" s="296"/>
      <c r="S50" s="310"/>
      <c r="T50" s="311"/>
      <c r="U50" s="311"/>
      <c r="V50" s="312"/>
      <c r="W50" s="311"/>
      <c r="X50" s="312"/>
    </row>
    <row r="51" spans="1:24" x14ac:dyDescent="0.25">
      <c r="B51" s="1150" t="s">
        <v>169</v>
      </c>
      <c r="C51" s="1150"/>
      <c r="D51" s="1150"/>
      <c r="E51" s="1150"/>
      <c r="F51" s="1150"/>
      <c r="G51" s="1150"/>
      <c r="H51" s="1150"/>
      <c r="I51" s="1150"/>
      <c r="K51" s="119"/>
      <c r="L51" s="1"/>
      <c r="M51" s="1"/>
      <c r="P51" s="132"/>
      <c r="Q51" s="311"/>
      <c r="R51" s="296"/>
      <c r="S51" s="310"/>
      <c r="T51" s="311"/>
      <c r="U51" s="311"/>
      <c r="V51" s="312"/>
      <c r="W51" s="311"/>
      <c r="X51" s="312"/>
    </row>
    <row r="52" spans="1:24" ht="38.25" customHeight="1" x14ac:dyDescent="0.25">
      <c r="A52" s="112" t="s">
        <v>495</v>
      </c>
      <c r="B52" s="101" t="s">
        <v>54</v>
      </c>
      <c r="C52" s="1125"/>
      <c r="D52" s="1125"/>
      <c r="E52" s="1125"/>
      <c r="F52" s="1125"/>
      <c r="G52" s="1125"/>
      <c r="H52" s="1125"/>
      <c r="I52" s="111"/>
      <c r="K52" s="119"/>
      <c r="L52" s="35"/>
      <c r="M52" s="35"/>
      <c r="P52" s="130" t="str">
        <f>IF(C52="","Please Complete",IF(I52="","Please complete benefit type using drop down",IF(I52="Monetised benefit","Monetised Benefits to be reflected in section 9","")))</f>
        <v>Please Complete</v>
      </c>
      <c r="Q52" s="311"/>
      <c r="R52" s="296"/>
      <c r="S52" s="310"/>
      <c r="T52" s="311"/>
      <c r="U52" s="311"/>
      <c r="V52" s="312"/>
      <c r="W52" s="311"/>
      <c r="X52" s="312"/>
    </row>
    <row r="53" spans="1:24" ht="38.25" customHeight="1" x14ac:dyDescent="0.25">
      <c r="A53" s="112" t="s">
        <v>496</v>
      </c>
      <c r="B53" s="101" t="s">
        <v>55</v>
      </c>
      <c r="C53" s="1121"/>
      <c r="D53" s="1121"/>
      <c r="E53" s="1121"/>
      <c r="F53" s="1121"/>
      <c r="G53" s="1121"/>
      <c r="H53" s="1121"/>
      <c r="I53" s="111"/>
      <c r="K53" s="119"/>
      <c r="L53" s="35"/>
      <c r="M53" s="35"/>
      <c r="P53" s="133" t="str">
        <f>IF(AND(C53&lt;&gt;"",I53=""),"Please complete benefit type using drop down",IF(I53="Monetised benefit","Monetised Benefits to be reflected in section 9",""))</f>
        <v/>
      </c>
      <c r="Q53" s="311"/>
      <c r="R53" s="296"/>
      <c r="S53" s="310"/>
      <c r="T53" s="311"/>
      <c r="U53" s="311"/>
      <c r="V53" s="312"/>
      <c r="W53" s="311"/>
      <c r="X53" s="312"/>
    </row>
    <row r="54" spans="1:24" ht="38.25" customHeight="1" x14ac:dyDescent="0.25">
      <c r="A54" s="112" t="s">
        <v>497</v>
      </c>
      <c r="B54" s="101" t="s">
        <v>56</v>
      </c>
      <c r="C54" s="1121"/>
      <c r="D54" s="1121"/>
      <c r="E54" s="1121"/>
      <c r="F54" s="1121"/>
      <c r="G54" s="1121"/>
      <c r="H54" s="1121"/>
      <c r="I54" s="111"/>
      <c r="K54" s="119"/>
      <c r="L54" s="35"/>
      <c r="M54" s="35"/>
      <c r="P54" s="133" t="str">
        <f t="shared" ref="P54:P61" si="0">IF(AND(C54&lt;&gt;"",I54=""),"Please complete benefit type using drop down",IF(I54="Monetised benefit","Monetised Benefits to be reflected in section 9",""))</f>
        <v/>
      </c>
      <c r="Q54" s="311"/>
      <c r="R54" s="296"/>
      <c r="S54" s="310"/>
      <c r="T54" s="311"/>
      <c r="U54" s="311"/>
      <c r="V54" s="312"/>
      <c r="W54" s="311"/>
      <c r="X54" s="312"/>
    </row>
    <row r="55" spans="1:24" ht="38.25" customHeight="1" x14ac:dyDescent="0.25">
      <c r="A55" s="112" t="s">
        <v>498</v>
      </c>
      <c r="B55" s="101" t="s">
        <v>57</v>
      </c>
      <c r="C55" s="1121"/>
      <c r="D55" s="1121"/>
      <c r="E55" s="1121"/>
      <c r="F55" s="1121"/>
      <c r="G55" s="1121"/>
      <c r="H55" s="1121"/>
      <c r="I55" s="111"/>
      <c r="K55" s="119"/>
      <c r="L55" s="35"/>
      <c r="M55" s="35"/>
      <c r="P55" s="133" t="str">
        <f t="shared" si="0"/>
        <v/>
      </c>
      <c r="Q55" s="311"/>
      <c r="R55" s="296"/>
      <c r="S55" s="310"/>
      <c r="T55" s="311"/>
      <c r="U55" s="311"/>
      <c r="V55" s="312"/>
      <c r="W55" s="311"/>
      <c r="X55" s="312"/>
    </row>
    <row r="56" spans="1:24" ht="38.25" customHeight="1" x14ac:dyDescent="0.25">
      <c r="A56" s="112" t="s">
        <v>499</v>
      </c>
      <c r="B56" s="101" t="s">
        <v>58</v>
      </c>
      <c r="C56" s="1121"/>
      <c r="D56" s="1121"/>
      <c r="E56" s="1121"/>
      <c r="F56" s="1121"/>
      <c r="G56" s="1121"/>
      <c r="H56" s="1121"/>
      <c r="I56" s="111"/>
      <c r="K56" s="119"/>
      <c r="L56" s="35"/>
      <c r="M56" s="35"/>
      <c r="P56" s="133" t="str">
        <f t="shared" si="0"/>
        <v/>
      </c>
      <c r="Q56" s="311"/>
      <c r="R56" s="296"/>
      <c r="S56" s="310"/>
      <c r="T56" s="311"/>
      <c r="U56" s="311"/>
      <c r="V56" s="312"/>
      <c r="W56" s="311"/>
      <c r="X56" s="312"/>
    </row>
    <row r="57" spans="1:24" ht="38.25" customHeight="1" x14ac:dyDescent="0.25">
      <c r="A57" s="112" t="s">
        <v>500</v>
      </c>
      <c r="B57" s="101" t="s">
        <v>320</v>
      </c>
      <c r="C57" s="1121"/>
      <c r="D57" s="1121"/>
      <c r="E57" s="1121"/>
      <c r="F57" s="1121"/>
      <c r="G57" s="1121"/>
      <c r="H57" s="1121"/>
      <c r="I57" s="111"/>
      <c r="K57" s="119"/>
      <c r="L57" s="35"/>
      <c r="M57" s="35"/>
      <c r="P57" s="133" t="str">
        <f t="shared" si="0"/>
        <v/>
      </c>
      <c r="Q57" s="311"/>
      <c r="R57" s="296"/>
      <c r="S57" s="310"/>
      <c r="T57" s="311"/>
      <c r="U57" s="311"/>
      <c r="V57" s="312"/>
      <c r="W57" s="311"/>
      <c r="X57" s="312"/>
    </row>
    <row r="58" spans="1:24" ht="38.25" customHeight="1" x14ac:dyDescent="0.25">
      <c r="A58" s="112" t="s">
        <v>501</v>
      </c>
      <c r="B58" s="101" t="s">
        <v>321</v>
      </c>
      <c r="C58" s="1121"/>
      <c r="D58" s="1121"/>
      <c r="E58" s="1121"/>
      <c r="F58" s="1121"/>
      <c r="G58" s="1121"/>
      <c r="H58" s="1121"/>
      <c r="I58" s="111"/>
      <c r="K58" s="119"/>
      <c r="L58" s="35"/>
      <c r="M58" s="35"/>
      <c r="P58" s="133" t="str">
        <f t="shared" si="0"/>
        <v/>
      </c>
      <c r="Q58" s="311"/>
      <c r="R58" s="296"/>
      <c r="S58" s="310"/>
      <c r="T58" s="311"/>
      <c r="U58" s="311"/>
      <c r="V58" s="312"/>
      <c r="W58" s="311"/>
      <c r="X58" s="312"/>
    </row>
    <row r="59" spans="1:24" ht="38.25" customHeight="1" x14ac:dyDescent="0.25">
      <c r="A59" s="112" t="s">
        <v>502</v>
      </c>
      <c r="B59" s="101" t="s">
        <v>322</v>
      </c>
      <c r="C59" s="1121"/>
      <c r="D59" s="1121"/>
      <c r="E59" s="1121"/>
      <c r="F59" s="1121"/>
      <c r="G59" s="1121"/>
      <c r="H59" s="1121"/>
      <c r="I59" s="111"/>
      <c r="K59" s="119"/>
      <c r="L59" s="35"/>
      <c r="M59" s="35"/>
      <c r="P59" s="133" t="str">
        <f t="shared" si="0"/>
        <v/>
      </c>
      <c r="Q59" s="311"/>
      <c r="R59" s="296"/>
      <c r="S59" s="310"/>
      <c r="T59" s="311"/>
      <c r="U59" s="311"/>
      <c r="V59" s="312"/>
      <c r="W59" s="311"/>
      <c r="X59" s="312"/>
    </row>
    <row r="60" spans="1:24" ht="38.25" customHeight="1" x14ac:dyDescent="0.25">
      <c r="A60" s="112" t="s">
        <v>503</v>
      </c>
      <c r="B60" s="101" t="s">
        <v>323</v>
      </c>
      <c r="C60" s="1121"/>
      <c r="D60" s="1121"/>
      <c r="E60" s="1121"/>
      <c r="F60" s="1121"/>
      <c r="G60" s="1121"/>
      <c r="H60" s="1121"/>
      <c r="I60" s="111"/>
      <c r="K60" s="119"/>
      <c r="L60" s="35"/>
      <c r="M60" s="35"/>
      <c r="P60" s="133" t="str">
        <f t="shared" si="0"/>
        <v/>
      </c>
      <c r="Q60" s="311"/>
      <c r="R60" s="296"/>
      <c r="S60" s="310"/>
      <c r="T60" s="311"/>
      <c r="U60" s="311"/>
      <c r="V60" s="312"/>
      <c r="W60" s="311"/>
      <c r="X60" s="312"/>
    </row>
    <row r="61" spans="1:24" ht="38.25" customHeight="1" x14ac:dyDescent="0.25">
      <c r="A61" s="112" t="s">
        <v>494</v>
      </c>
      <c r="B61" s="101" t="s">
        <v>324</v>
      </c>
      <c r="C61" s="1121"/>
      <c r="D61" s="1121"/>
      <c r="E61" s="1121"/>
      <c r="F61" s="1121"/>
      <c r="G61" s="1121"/>
      <c r="H61" s="1121"/>
      <c r="I61" s="111"/>
      <c r="K61" s="119"/>
      <c r="L61" s="35"/>
      <c r="M61" s="35"/>
      <c r="P61" s="133" t="str">
        <f t="shared" si="0"/>
        <v/>
      </c>
      <c r="Q61" s="311"/>
      <c r="R61" s="296"/>
      <c r="S61" s="310"/>
      <c r="T61" s="311"/>
      <c r="U61" s="311"/>
      <c r="V61" s="312"/>
      <c r="W61" s="311"/>
      <c r="X61" s="312"/>
    </row>
    <row r="62" spans="1:24" ht="9" customHeight="1" x14ac:dyDescent="0.25">
      <c r="B62" s="49"/>
      <c r="C62" s="49"/>
      <c r="D62" s="49"/>
      <c r="E62" s="49"/>
      <c r="F62" s="49"/>
      <c r="G62" s="49"/>
      <c r="H62" s="49"/>
      <c r="I62" s="69"/>
      <c r="K62" s="119"/>
      <c r="L62" s="35"/>
      <c r="M62" s="35"/>
      <c r="P62" s="132"/>
      <c r="Q62" s="311"/>
      <c r="R62" s="296"/>
      <c r="S62" s="310"/>
      <c r="T62" s="311"/>
      <c r="U62" s="311"/>
      <c r="V62" s="312"/>
      <c r="W62" s="311"/>
      <c r="X62" s="312"/>
    </row>
    <row r="63" spans="1:24" ht="3.75" customHeight="1" x14ac:dyDescent="0.25">
      <c r="B63" s="49"/>
      <c r="C63" s="49"/>
      <c r="D63" s="49"/>
      <c r="E63" s="49"/>
      <c r="F63" s="49"/>
      <c r="G63" s="49"/>
      <c r="H63" s="49"/>
      <c r="I63" s="49"/>
      <c r="K63" s="119"/>
      <c r="L63" s="35"/>
      <c r="M63" s="35"/>
      <c r="P63" s="132"/>
      <c r="Q63" s="311"/>
      <c r="R63" s="296"/>
      <c r="S63" s="310"/>
      <c r="T63" s="311"/>
      <c r="U63" s="311"/>
      <c r="V63" s="312"/>
      <c r="W63" s="311"/>
      <c r="X63" s="312"/>
    </row>
    <row r="64" spans="1:24" ht="19.350000000000001" customHeight="1" x14ac:dyDescent="0.25">
      <c r="A64" s="792">
        <v>2</v>
      </c>
      <c r="B64" s="1156" t="s">
        <v>440</v>
      </c>
      <c r="C64" s="1156"/>
      <c r="D64" s="1156"/>
      <c r="E64" s="1156"/>
      <c r="F64" s="1156"/>
      <c r="G64" s="1156"/>
      <c r="H64" s="1156"/>
      <c r="I64" s="1156"/>
      <c r="K64" s="119"/>
      <c r="L64" s="17"/>
      <c r="M64" s="17"/>
      <c r="P64" s="132"/>
      <c r="Q64" s="311"/>
      <c r="R64" s="296"/>
      <c r="S64" s="310"/>
      <c r="T64" s="311"/>
      <c r="U64" s="311"/>
      <c r="V64" s="312"/>
      <c r="W64" s="311"/>
      <c r="X64" s="312"/>
    </row>
    <row r="65" spans="1:24" ht="3.95" customHeight="1" x14ac:dyDescent="0.25">
      <c r="B65" s="52"/>
      <c r="C65" s="11"/>
      <c r="D65" s="27"/>
      <c r="E65" s="27"/>
      <c r="F65" s="28"/>
      <c r="G65" s="27"/>
      <c r="H65" s="27"/>
      <c r="I65" s="27"/>
      <c r="K65" s="119"/>
      <c r="L65" s="1"/>
      <c r="M65" s="1"/>
      <c r="P65" s="132"/>
      <c r="Q65" s="311"/>
      <c r="R65" s="296"/>
      <c r="S65" s="310"/>
      <c r="T65" s="311"/>
      <c r="U65" s="311"/>
      <c r="V65" s="312"/>
      <c r="W65" s="311"/>
      <c r="X65" s="312"/>
    </row>
    <row r="66" spans="1:24" ht="14.65" customHeight="1" x14ac:dyDescent="0.25">
      <c r="A66" s="112">
        <v>2.0099999999999998</v>
      </c>
      <c r="B66" s="82" t="s">
        <v>406</v>
      </c>
      <c r="C66" s="1157"/>
      <c r="D66" s="1157"/>
      <c r="E66" s="1157"/>
      <c r="F66" s="1157"/>
      <c r="G66" s="1157"/>
      <c r="H66" s="1157"/>
      <c r="I66" s="1157"/>
      <c r="K66" s="119"/>
      <c r="L66" s="85"/>
      <c r="M66" s="85"/>
      <c r="P66" s="133" t="str">
        <f>IF(C66="","Please complete using drop down","")</f>
        <v>Please complete using drop down</v>
      </c>
      <c r="Q66" s="311"/>
      <c r="R66" s="296"/>
      <c r="S66" s="310"/>
      <c r="T66" s="311"/>
      <c r="U66" s="311"/>
      <c r="V66" s="312"/>
      <c r="W66" s="311"/>
      <c r="X66" s="312"/>
    </row>
    <row r="67" spans="1:24" ht="31.5" customHeight="1" x14ac:dyDescent="0.25">
      <c r="A67" s="112">
        <v>2.02</v>
      </c>
      <c r="B67" s="741" t="s">
        <v>0</v>
      </c>
      <c r="C67" s="1157"/>
      <c r="D67" s="1157"/>
      <c r="E67" s="1157"/>
      <c r="F67" s="1157"/>
      <c r="G67" s="1157"/>
      <c r="H67" s="1157"/>
      <c r="I67" s="1157"/>
      <c r="K67" s="119"/>
      <c r="L67" s="85"/>
      <c r="M67" s="85"/>
      <c r="P67" s="133" t="str">
        <f>IF(C67="","Please complete using drop down","")</f>
        <v>Please complete using drop down</v>
      </c>
      <c r="Q67" s="311"/>
      <c r="R67" s="296"/>
      <c r="S67" s="310"/>
      <c r="T67" s="311"/>
      <c r="U67" s="311"/>
      <c r="V67" s="312"/>
      <c r="W67" s="311"/>
      <c r="X67" s="312"/>
    </row>
    <row r="68" spans="1:24" ht="344.25" customHeight="1" x14ac:dyDescent="0.25">
      <c r="A68" s="112" t="s">
        <v>504</v>
      </c>
      <c r="B68" s="45" t="s">
        <v>1898</v>
      </c>
      <c r="C68" s="1145"/>
      <c r="D68" s="1145"/>
      <c r="E68" s="1145"/>
      <c r="F68" s="1145"/>
      <c r="G68" s="1145"/>
      <c r="H68" s="1145"/>
      <c r="I68" s="1145"/>
      <c r="K68" s="119"/>
      <c r="L68" s="1"/>
      <c r="M68" s="1"/>
      <c r="O68" s="120"/>
      <c r="P68" s="134" t="str">
        <f>CONCATENATE("GUIDANCE: This MANDATORY commentary should clearly set out why the DCA is as recorded and should include: (1) Risks that have become issues i.e. events / behaviours / circumstances that have arisen and have had a material impact on the project;"," ","(2) Progress achieved in the quarter versus progress planned;"," ","(3) Top risks and issues/mitigations including changes to risk exposure;"," ","(4) Changes in benefits and costs forecasts and remedy actions;"," ","(5) If the DCA has changed from the previous quarter – a brief explanation of why citing what specifically has changed since the last assessment;"," ","(6) Brief explanation of actions being taken to move the project towards GREEN – this is of particular importance if a project is RED or AMBER RED",)</f>
        <v>GUIDANCE: This MANDATORY commentary should clearly set out why the DCA is as recorded and should include: (1) Risks that have become issues i.e. events / behaviours / circumstances that have arisen and have had a material impact on the project; (2) Progress achieved in the quarter versus progress planned; (3) Top risks and issues/mitigations including changes to risk exposure; (4) Changes in benefits and costs forecasts and remedy actions; (5) If the DCA has changed from the previous quarter – a brief explanation of why citing what specifically has changed since the last assessment; (6) Brief explanation of actions being taken to move the project towards GREEN – this is of particular importance if a project is RED or AMBER RED</v>
      </c>
      <c r="Q68" s="311"/>
      <c r="R68" s="296"/>
      <c r="S68" s="310"/>
      <c r="T68" s="311"/>
      <c r="U68" s="311"/>
      <c r="V68" s="312"/>
      <c r="W68" s="311"/>
      <c r="X68" s="312"/>
    </row>
    <row r="69" spans="1:24" ht="7.5" customHeight="1" x14ac:dyDescent="0.25">
      <c r="B69" s="52"/>
      <c r="C69" s="11"/>
      <c r="D69" s="27"/>
      <c r="E69" s="27"/>
      <c r="F69" s="28"/>
      <c r="G69" s="27"/>
      <c r="H69" s="27"/>
      <c r="I69" s="27"/>
      <c r="K69" s="119"/>
      <c r="L69" s="1"/>
      <c r="M69" s="1"/>
      <c r="P69" s="132"/>
      <c r="Q69" s="311"/>
      <c r="R69" s="296"/>
      <c r="S69" s="310"/>
      <c r="T69" s="311"/>
      <c r="U69" s="311"/>
      <c r="V69" s="312"/>
      <c r="W69" s="311"/>
      <c r="X69" s="312"/>
    </row>
    <row r="70" spans="1:24" x14ac:dyDescent="0.25">
      <c r="A70" s="112">
        <v>2.0299999999999998</v>
      </c>
      <c r="B70" s="744" t="s">
        <v>1902</v>
      </c>
      <c r="C70" s="1148"/>
      <c r="D70" s="1148"/>
      <c r="E70" s="1148"/>
      <c r="F70" s="1148"/>
      <c r="G70" s="1148"/>
      <c r="H70" s="1148"/>
      <c r="I70" s="1148"/>
      <c r="K70" s="119"/>
      <c r="L70" s="37"/>
      <c r="M70" s="37"/>
      <c r="O70" s="120"/>
      <c r="P70" s="130" t="str">
        <f>IF(C70="","IPA to Complete using drop down","")</f>
        <v>IPA to Complete using drop down</v>
      </c>
      <c r="Q70" s="311"/>
      <c r="R70" s="296"/>
      <c r="S70" s="310"/>
      <c r="T70" s="311"/>
      <c r="U70" s="311"/>
      <c r="V70" s="312"/>
      <c r="W70" s="311"/>
      <c r="X70" s="312"/>
    </row>
    <row r="71" spans="1:24" ht="327.75" customHeight="1" x14ac:dyDescent="0.25">
      <c r="A71" s="112" t="s">
        <v>505</v>
      </c>
      <c r="B71" s="71" t="s">
        <v>2211</v>
      </c>
      <c r="C71" s="1149"/>
      <c r="D71" s="1149"/>
      <c r="E71" s="1149"/>
      <c r="F71" s="1149"/>
      <c r="G71" s="1149"/>
      <c r="H71" s="1149"/>
      <c r="I71" s="1149"/>
      <c r="K71" s="119"/>
      <c r="L71" s="36"/>
      <c r="M71" s="36"/>
      <c r="P71" s="140" t="s">
        <v>1903</v>
      </c>
      <c r="Q71" s="311"/>
      <c r="R71" s="296"/>
      <c r="S71" s="310"/>
      <c r="T71" s="311"/>
      <c r="U71" s="311"/>
      <c r="V71" s="312"/>
      <c r="W71" s="311"/>
      <c r="X71" s="312"/>
    </row>
    <row r="72" spans="1:24" ht="3" customHeight="1" x14ac:dyDescent="0.25">
      <c r="K72" s="119"/>
      <c r="P72" s="132"/>
      <c r="Q72" s="311"/>
      <c r="R72" s="296"/>
      <c r="S72" s="310"/>
      <c r="T72" s="311"/>
      <c r="U72" s="311"/>
      <c r="V72" s="312"/>
      <c r="W72" s="311"/>
      <c r="X72" s="312"/>
    </row>
    <row r="73" spans="1:24" ht="14.65" customHeight="1" x14ac:dyDescent="0.25">
      <c r="K73" s="119"/>
      <c r="P73" s="132"/>
      <c r="Q73" s="311"/>
      <c r="R73" s="296"/>
      <c r="S73" s="310"/>
      <c r="T73" s="311"/>
      <c r="U73" s="311"/>
      <c r="V73" s="312"/>
      <c r="W73" s="311"/>
      <c r="X73" s="312"/>
    </row>
    <row r="74" spans="1:24" s="14" customFormat="1" ht="18.2" customHeight="1" x14ac:dyDescent="0.25">
      <c r="A74" s="792">
        <v>3</v>
      </c>
      <c r="B74" s="794" t="s">
        <v>1864</v>
      </c>
      <c r="C74" s="795"/>
      <c r="D74" s="795"/>
      <c r="E74" s="795"/>
      <c r="F74" s="795"/>
      <c r="G74" s="795"/>
      <c r="H74" s="795"/>
      <c r="I74" s="795"/>
      <c r="J74" s="46"/>
      <c r="K74" s="119"/>
      <c r="L74" s="17"/>
      <c r="M74" s="17"/>
      <c r="N74" s="37"/>
      <c r="O74" s="617"/>
      <c r="P74" s="135"/>
      <c r="Q74" s="314"/>
      <c r="R74" s="298"/>
      <c r="S74" s="313"/>
      <c r="T74" s="314"/>
      <c r="U74" s="314"/>
      <c r="V74" s="315"/>
      <c r="W74" s="314"/>
      <c r="X74" s="315"/>
    </row>
    <row r="75" spans="1:24" ht="2.25" customHeight="1" x14ac:dyDescent="0.25">
      <c r="B75" s="52"/>
      <c r="C75" s="11"/>
      <c r="D75" s="27"/>
      <c r="E75" s="27"/>
      <c r="F75" s="28"/>
      <c r="G75" s="27"/>
      <c r="H75" s="27"/>
      <c r="I75" s="27"/>
      <c r="K75" s="119"/>
      <c r="L75" s="1"/>
      <c r="M75" s="1"/>
      <c r="P75" s="132"/>
      <c r="Q75" s="311"/>
      <c r="R75" s="296"/>
      <c r="S75" s="310"/>
      <c r="T75" s="311"/>
      <c r="U75" s="311"/>
      <c r="V75" s="312"/>
      <c r="W75" s="311"/>
      <c r="X75" s="312"/>
    </row>
    <row r="76" spans="1:24" s="14" customFormat="1" ht="30" x14ac:dyDescent="0.25">
      <c r="A76" s="112">
        <v>3.01</v>
      </c>
      <c r="B76" s="110" t="s">
        <v>51</v>
      </c>
      <c r="C76" s="1158"/>
      <c r="D76" s="1158"/>
      <c r="E76" s="1158"/>
      <c r="F76" s="1158"/>
      <c r="G76" s="1158"/>
      <c r="H76" s="1158"/>
      <c r="I76" s="1158"/>
      <c r="J76" s="46"/>
      <c r="K76" s="119"/>
      <c r="L76" s="37"/>
      <c r="M76" s="37"/>
      <c r="N76" s="37"/>
      <c r="O76" s="617"/>
      <c r="P76" s="130" t="str">
        <f>IF(C76="","If NEW project / programme leader (SRO/PD) to GMPP, IPA DATA TEAM to provide new ID number","")</f>
        <v>If NEW project / programme leader (SRO/PD) to GMPP, IPA DATA TEAM to provide new ID number</v>
      </c>
      <c r="Q76" s="314"/>
      <c r="R76" s="298"/>
      <c r="S76" s="313"/>
      <c r="T76" s="314"/>
      <c r="U76" s="314"/>
      <c r="V76" s="315"/>
      <c r="W76" s="314"/>
      <c r="X76" s="315"/>
    </row>
    <row r="77" spans="1:24" s="14" customFormat="1" ht="14.25" customHeight="1" x14ac:dyDescent="0.25">
      <c r="A77" s="1202">
        <v>3.02</v>
      </c>
      <c r="B77" s="1151" t="s">
        <v>167</v>
      </c>
      <c r="C77" s="1151" t="s">
        <v>165</v>
      </c>
      <c r="D77" s="1151"/>
      <c r="E77" s="1151"/>
      <c r="F77" s="1131"/>
      <c r="G77" s="1131"/>
      <c r="H77" s="1131"/>
      <c r="I77" s="1131"/>
      <c r="J77" s="46"/>
      <c r="K77" s="119"/>
      <c r="L77" s="37"/>
      <c r="M77" s="37"/>
      <c r="N77" s="37"/>
      <c r="O77" s="617"/>
      <c r="P77" s="130" t="str">
        <f>IF(F77="","Please Complete","")</f>
        <v>Please Complete</v>
      </c>
      <c r="Q77" s="314"/>
      <c r="R77" s="298"/>
      <c r="S77" s="313"/>
      <c r="T77" s="314"/>
      <c r="U77" s="314"/>
      <c r="V77" s="315"/>
      <c r="W77" s="314"/>
      <c r="X77" s="315"/>
    </row>
    <row r="78" spans="1:24" s="14" customFormat="1" ht="14.25" customHeight="1" x14ac:dyDescent="0.25">
      <c r="A78" s="1202"/>
      <c r="B78" s="1151"/>
      <c r="C78" s="1144" t="s">
        <v>164</v>
      </c>
      <c r="D78" s="1144"/>
      <c r="E78" s="1144"/>
      <c r="F78" s="1131"/>
      <c r="G78" s="1131"/>
      <c r="H78" s="1131"/>
      <c r="I78" s="1131"/>
      <c r="J78" s="46"/>
      <c r="K78" s="119"/>
      <c r="L78" s="37"/>
      <c r="M78" s="37"/>
      <c r="N78" s="37"/>
      <c r="O78" s="617"/>
      <c r="P78" s="130" t="str">
        <f>IF(F78="","Please Complete","")</f>
        <v>Please Complete</v>
      </c>
      <c r="Q78" s="314"/>
      <c r="R78" s="298"/>
      <c r="S78" s="313"/>
      <c r="T78" s="314"/>
      <c r="U78" s="314"/>
      <c r="V78" s="315"/>
      <c r="W78" s="314"/>
      <c r="X78" s="315"/>
    </row>
    <row r="79" spans="1:24" s="14" customFormat="1" ht="14.25" customHeight="1" x14ac:dyDescent="0.25">
      <c r="A79" s="1202"/>
      <c r="B79" s="1151"/>
      <c r="C79" s="1144" t="s">
        <v>327</v>
      </c>
      <c r="D79" s="1144"/>
      <c r="E79" s="1144"/>
      <c r="F79" s="1147" t="str">
        <f>CONCATENATE(F78," ",F77)</f>
        <v xml:space="preserve"> </v>
      </c>
      <c r="G79" s="1147"/>
      <c r="H79" s="1147"/>
      <c r="I79" s="1147"/>
      <c r="J79" s="46"/>
      <c r="K79" s="119"/>
      <c r="L79" s="37"/>
      <c r="M79" s="37"/>
      <c r="N79" s="37"/>
      <c r="O79" s="118"/>
      <c r="P79" s="130"/>
      <c r="Q79" s="335"/>
      <c r="R79" s="299"/>
      <c r="S79" s="313"/>
      <c r="T79" s="314"/>
      <c r="U79" s="314"/>
      <c r="V79" s="315"/>
      <c r="W79" s="314"/>
      <c r="X79" s="315"/>
    </row>
    <row r="80" spans="1:24" s="14" customFormat="1" ht="14.25" customHeight="1" x14ac:dyDescent="0.25">
      <c r="A80" s="1202"/>
      <c r="B80" s="1151"/>
      <c r="C80" s="1151" t="s">
        <v>162</v>
      </c>
      <c r="D80" s="1151"/>
      <c r="E80" s="1151"/>
      <c r="F80" s="1130"/>
      <c r="G80" s="1131"/>
      <c r="H80" s="1131"/>
      <c r="I80" s="1131"/>
      <c r="J80" s="46"/>
      <c r="K80" s="119"/>
      <c r="L80" s="37"/>
      <c r="M80" s="37"/>
      <c r="N80" s="37"/>
      <c r="O80" s="617"/>
      <c r="P80" s="130" t="str">
        <f>IF(F80="","Please Complete","")</f>
        <v>Please Complete</v>
      </c>
      <c r="Q80" s="314"/>
      <c r="R80" s="298"/>
      <c r="S80" s="313"/>
      <c r="T80" s="314"/>
      <c r="U80" s="314"/>
      <c r="V80" s="315"/>
      <c r="W80" s="314"/>
      <c r="X80" s="315"/>
    </row>
    <row r="81" spans="1:24" s="15" customFormat="1" ht="14.25" customHeight="1" x14ac:dyDescent="0.25">
      <c r="A81" s="1202"/>
      <c r="B81" s="1151"/>
      <c r="C81" s="1151" t="s">
        <v>441</v>
      </c>
      <c r="D81" s="1151"/>
      <c r="E81" s="1151"/>
      <c r="F81" s="1154"/>
      <c r="G81" s="1154"/>
      <c r="H81" s="1154"/>
      <c r="I81" s="1154"/>
      <c r="J81" s="46"/>
      <c r="K81" s="119"/>
      <c r="L81" s="1"/>
      <c r="M81" s="1"/>
      <c r="N81" s="618"/>
      <c r="O81" s="619"/>
      <c r="P81" s="130" t="str">
        <f>IF(F81="","Please Complete","")</f>
        <v>Please Complete</v>
      </c>
      <c r="Q81" s="317"/>
      <c r="R81" s="300"/>
      <c r="S81" s="316"/>
      <c r="T81" s="317"/>
      <c r="U81" s="317"/>
      <c r="V81" s="318"/>
      <c r="W81" s="317"/>
      <c r="X81" s="318"/>
    </row>
    <row r="82" spans="1:24" ht="43.5" customHeight="1" x14ac:dyDescent="0.25">
      <c r="A82" s="112" t="s">
        <v>506</v>
      </c>
      <c r="B82" s="121" t="s">
        <v>586</v>
      </c>
      <c r="C82" s="1152"/>
      <c r="D82" s="1153"/>
      <c r="E82" s="1153"/>
      <c r="F82" s="1155" t="s">
        <v>540</v>
      </c>
      <c r="G82" s="1155"/>
      <c r="H82" s="1167"/>
      <c r="I82" s="1168"/>
      <c r="K82" s="119"/>
      <c r="L82" s="1"/>
      <c r="M82" s="1"/>
      <c r="P82" s="130" t="str">
        <f>IF(H82="","Please complete Percentage section using drop down","")</f>
        <v>Please complete Percentage section using drop down</v>
      </c>
      <c r="Q82" s="311"/>
      <c r="R82" s="296"/>
      <c r="S82" s="310"/>
      <c r="T82" s="311"/>
      <c r="U82" s="311"/>
      <c r="V82" s="312"/>
      <c r="W82" s="311"/>
      <c r="X82" s="312"/>
    </row>
    <row r="83" spans="1:24" ht="32.25" customHeight="1" x14ac:dyDescent="0.25">
      <c r="A83" s="112">
        <v>3.03</v>
      </c>
      <c r="B83" s="121" t="s">
        <v>160</v>
      </c>
      <c r="C83" s="1165"/>
      <c r="D83" s="1165"/>
      <c r="E83" s="1165"/>
      <c r="F83" s="66" t="s">
        <v>159</v>
      </c>
      <c r="G83" s="1166"/>
      <c r="H83" s="1166"/>
      <c r="I83" s="1166"/>
      <c r="K83" s="119"/>
      <c r="L83" s="1"/>
      <c r="M83" s="1"/>
      <c r="O83" s="120"/>
      <c r="P83" s="130" t="str">
        <f>IF(AND(C83="",G83=""),"Please complete either MPLA / PLP section by using the drop down","")</f>
        <v>Please complete either MPLA / PLP section by using the drop down</v>
      </c>
      <c r="Q83" s="139"/>
      <c r="R83" s="297"/>
      <c r="S83" s="310"/>
      <c r="T83" s="311"/>
      <c r="U83" s="311"/>
      <c r="V83" s="312"/>
      <c r="W83" s="311"/>
      <c r="X83" s="312"/>
    </row>
    <row r="84" spans="1:24" ht="91.5" customHeight="1" x14ac:dyDescent="0.25">
      <c r="A84" s="112" t="s">
        <v>401</v>
      </c>
      <c r="B84" s="121" t="s">
        <v>412</v>
      </c>
      <c r="C84" s="1152"/>
      <c r="D84" s="1153"/>
      <c r="E84" s="1174"/>
      <c r="F84" s="121" t="s">
        <v>412</v>
      </c>
      <c r="G84" s="1171"/>
      <c r="H84" s="1172"/>
      <c r="I84" s="1173"/>
      <c r="K84" s="119"/>
      <c r="L84" s="1"/>
      <c r="M84" s="1"/>
      <c r="P84" s="133" t="str">
        <f>IF(OR(AND(C83="Other",C84=""),AND(G83="Other",G84="")),"As selected 'Other', please complete","")</f>
        <v/>
      </c>
      <c r="Q84" s="311"/>
      <c r="R84" s="296"/>
      <c r="S84" s="310"/>
      <c r="T84" s="311"/>
      <c r="U84" s="311"/>
      <c r="V84" s="312"/>
      <c r="W84" s="311"/>
      <c r="X84" s="312"/>
    </row>
    <row r="85" spans="1:24" ht="32.25" customHeight="1" x14ac:dyDescent="0.25">
      <c r="A85" s="112">
        <v>3.04</v>
      </c>
      <c r="B85" s="66" t="s">
        <v>584</v>
      </c>
      <c r="C85" s="122"/>
      <c r="D85" s="1206" t="s">
        <v>537</v>
      </c>
      <c r="E85" s="1207"/>
      <c r="F85" s="122"/>
      <c r="G85" s="1206" t="s">
        <v>538</v>
      </c>
      <c r="H85" s="1207"/>
      <c r="I85" s="122"/>
      <c r="K85" s="119"/>
      <c r="L85" s="38"/>
      <c r="M85" s="38"/>
      <c r="O85" s="620"/>
      <c r="P85" s="131" t="str">
        <f>IF(OR(C85="",F85="",I85=""), "Please complete all three sections - use proposed date if actual letter not published","")</f>
        <v>Please complete all three sections - use proposed date if actual letter not published</v>
      </c>
      <c r="Q85" s="139"/>
      <c r="R85" s="297"/>
      <c r="S85" s="310"/>
      <c r="T85" s="311"/>
      <c r="U85" s="311"/>
      <c r="V85" s="312"/>
      <c r="W85" s="311"/>
      <c r="X85" s="312"/>
    </row>
    <row r="86" spans="1:24" ht="32.25" customHeight="1" x14ac:dyDescent="0.25">
      <c r="A86" s="112">
        <v>3.05</v>
      </c>
      <c r="B86" s="1150" t="s">
        <v>361</v>
      </c>
      <c r="C86" s="1150"/>
      <c r="D86" s="1128"/>
      <c r="E86" s="1128"/>
      <c r="F86" s="1128"/>
      <c r="G86" s="1128"/>
      <c r="H86" s="1128"/>
      <c r="I86" s="1128"/>
      <c r="K86" s="119"/>
      <c r="L86" s="1"/>
      <c r="M86" s="1"/>
      <c r="P86" s="130" t="str">
        <f>IF(D86="","If SRO changed since last quarter, please use drop down to provide reason","")</f>
        <v>If SRO changed since last quarter, please use drop down to provide reason</v>
      </c>
      <c r="Q86" s="311"/>
      <c r="R86" s="296"/>
      <c r="S86" s="310"/>
      <c r="T86" s="311"/>
      <c r="U86" s="311"/>
      <c r="V86" s="312"/>
      <c r="W86" s="311"/>
      <c r="X86" s="312"/>
    </row>
    <row r="87" spans="1:24" ht="55.5" customHeight="1" x14ac:dyDescent="0.25">
      <c r="A87" s="112" t="s">
        <v>507</v>
      </c>
      <c r="B87" s="1155" t="s">
        <v>1899</v>
      </c>
      <c r="C87" s="1155"/>
      <c r="D87" s="1128"/>
      <c r="E87" s="1128"/>
      <c r="F87" s="1128"/>
      <c r="G87" s="1128"/>
      <c r="H87" s="1128"/>
      <c r="I87" s="1128"/>
      <c r="K87" s="119"/>
      <c r="L87" s="1"/>
      <c r="M87" s="1"/>
      <c r="P87" s="129"/>
      <c r="Q87" s="311"/>
      <c r="R87" s="296"/>
      <c r="S87" s="310"/>
      <c r="T87" s="311"/>
      <c r="U87" s="311"/>
      <c r="V87" s="312"/>
      <c r="W87" s="311"/>
      <c r="X87" s="312"/>
    </row>
    <row r="88" spans="1:24" ht="1.5" customHeight="1" x14ac:dyDescent="0.25">
      <c r="B88" s="28"/>
      <c r="C88" s="123"/>
      <c r="D88" s="123"/>
      <c r="E88" s="123"/>
      <c r="F88" s="28"/>
      <c r="G88" s="123"/>
      <c r="H88" s="123"/>
      <c r="I88" s="123"/>
      <c r="K88" s="119"/>
      <c r="L88" s="1"/>
      <c r="M88" s="1"/>
      <c r="P88" s="132"/>
      <c r="Q88" s="311"/>
      <c r="R88" s="296"/>
      <c r="S88" s="310"/>
      <c r="T88" s="311"/>
      <c r="U88" s="311"/>
      <c r="V88" s="312"/>
      <c r="W88" s="311"/>
      <c r="X88" s="312"/>
    </row>
    <row r="89" spans="1:24" s="15" customFormat="1" ht="30" x14ac:dyDescent="0.25">
      <c r="A89" s="112">
        <v>3.06</v>
      </c>
      <c r="B89" s="124" t="s">
        <v>52</v>
      </c>
      <c r="C89" s="1161"/>
      <c r="D89" s="1161"/>
      <c r="E89" s="1161"/>
      <c r="F89" s="1161"/>
      <c r="G89" s="1161"/>
      <c r="H89" s="1161"/>
      <c r="I89" s="1161"/>
      <c r="J89" s="46"/>
      <c r="K89" s="119"/>
      <c r="L89" s="39"/>
      <c r="M89" s="39"/>
      <c r="N89" s="618"/>
      <c r="O89" s="621"/>
      <c r="P89" s="130" t="str">
        <f>IF(C89="","If NEW project / programme leader (SRO/PD) to GMPP, IPA DATA TEAM to provide new ID number","")</f>
        <v>If NEW project / programme leader (SRO/PD) to GMPP, IPA DATA TEAM to provide new ID number</v>
      </c>
      <c r="Q89" s="317"/>
      <c r="R89" s="300"/>
      <c r="S89" s="316"/>
      <c r="T89" s="317"/>
      <c r="U89" s="317"/>
      <c r="V89" s="318"/>
      <c r="W89" s="317"/>
      <c r="X89" s="318"/>
    </row>
    <row r="90" spans="1:24" s="15" customFormat="1" ht="14.25" customHeight="1" x14ac:dyDescent="0.25">
      <c r="A90" s="1202">
        <v>3.07</v>
      </c>
      <c r="B90" s="1151" t="s">
        <v>166</v>
      </c>
      <c r="C90" s="1151" t="s">
        <v>165</v>
      </c>
      <c r="D90" s="1151"/>
      <c r="E90" s="1151"/>
      <c r="F90" s="1131"/>
      <c r="G90" s="1131"/>
      <c r="H90" s="1131"/>
      <c r="I90" s="1131"/>
      <c r="J90" s="46"/>
      <c r="K90" s="119"/>
      <c r="L90" s="39"/>
      <c r="M90" s="39"/>
      <c r="N90" s="618"/>
      <c r="O90" s="120"/>
      <c r="P90" s="130" t="str">
        <f>IF(F90="","Please Complete","")</f>
        <v>Please Complete</v>
      </c>
      <c r="Q90" s="317"/>
      <c r="R90" s="300"/>
      <c r="S90" s="316"/>
      <c r="T90" s="317"/>
      <c r="U90" s="317"/>
      <c r="V90" s="318"/>
      <c r="W90" s="317"/>
      <c r="X90" s="318"/>
    </row>
    <row r="91" spans="1:24" s="15" customFormat="1" ht="14.25" customHeight="1" x14ac:dyDescent="0.25">
      <c r="A91" s="1202"/>
      <c r="B91" s="1151"/>
      <c r="C91" s="1144" t="s">
        <v>164</v>
      </c>
      <c r="D91" s="1144"/>
      <c r="E91" s="1144"/>
      <c r="F91" s="1131"/>
      <c r="G91" s="1131"/>
      <c r="H91" s="1131"/>
      <c r="I91" s="1131"/>
      <c r="J91" s="46"/>
      <c r="K91" s="119"/>
      <c r="L91" s="39"/>
      <c r="M91" s="39"/>
      <c r="N91" s="618"/>
      <c r="O91" s="621"/>
      <c r="P91" s="130" t="str">
        <f>IF(F91="","Please Complete","")</f>
        <v>Please Complete</v>
      </c>
      <c r="Q91" s="317"/>
      <c r="R91" s="300"/>
      <c r="S91" s="316"/>
      <c r="T91" s="317"/>
      <c r="U91" s="317"/>
      <c r="V91" s="318"/>
      <c r="W91" s="317"/>
      <c r="X91" s="318"/>
    </row>
    <row r="92" spans="1:24" s="15" customFormat="1" ht="14.25" customHeight="1" x14ac:dyDescent="0.25">
      <c r="A92" s="1202"/>
      <c r="B92" s="1151"/>
      <c r="C92" s="1144" t="s">
        <v>327</v>
      </c>
      <c r="D92" s="1144"/>
      <c r="E92" s="1144"/>
      <c r="F92" s="1147" t="str">
        <f>CONCATENATE(F91," ",F90)</f>
        <v xml:space="preserve"> </v>
      </c>
      <c r="G92" s="1147"/>
      <c r="H92" s="1147"/>
      <c r="I92" s="1147"/>
      <c r="J92" s="46"/>
      <c r="K92" s="119"/>
      <c r="L92" s="39"/>
      <c r="M92" s="39"/>
      <c r="N92" s="618"/>
      <c r="O92" s="621"/>
      <c r="P92" s="130"/>
      <c r="Q92" s="335"/>
      <c r="R92" s="299"/>
      <c r="S92" s="316"/>
      <c r="T92" s="317"/>
      <c r="U92" s="317"/>
      <c r="V92" s="318"/>
      <c r="W92" s="317"/>
      <c r="X92" s="318"/>
    </row>
    <row r="93" spans="1:24" s="15" customFormat="1" ht="14.25" customHeight="1" x14ac:dyDescent="0.25">
      <c r="A93" s="1202"/>
      <c r="B93" s="1151"/>
      <c r="C93" s="1151" t="s">
        <v>162</v>
      </c>
      <c r="D93" s="1151"/>
      <c r="E93" s="1151"/>
      <c r="F93" s="1130"/>
      <c r="G93" s="1131"/>
      <c r="H93" s="1131"/>
      <c r="I93" s="1131"/>
      <c r="J93" s="46"/>
      <c r="K93" s="119"/>
      <c r="L93" s="39"/>
      <c r="M93" s="39"/>
      <c r="N93" s="618"/>
      <c r="O93" s="621"/>
      <c r="P93" s="130" t="str">
        <f>IF(F93="","Please Complete","")</f>
        <v>Please Complete</v>
      </c>
      <c r="Q93" s="317"/>
      <c r="R93" s="300"/>
      <c r="S93" s="316"/>
      <c r="T93" s="317"/>
      <c r="U93" s="317"/>
      <c r="V93" s="318"/>
      <c r="W93" s="317"/>
      <c r="X93" s="318"/>
    </row>
    <row r="94" spans="1:24" s="15" customFormat="1" ht="14.25" customHeight="1" x14ac:dyDescent="0.25">
      <c r="A94" s="1202"/>
      <c r="B94" s="1151"/>
      <c r="C94" s="1151" t="s">
        <v>161</v>
      </c>
      <c r="D94" s="1151"/>
      <c r="E94" s="1151"/>
      <c r="F94" s="1154"/>
      <c r="G94" s="1154"/>
      <c r="H94" s="1154"/>
      <c r="I94" s="1154"/>
      <c r="J94" s="46"/>
      <c r="K94" s="119"/>
      <c r="L94" s="39"/>
      <c r="M94" s="39"/>
      <c r="N94" s="618"/>
      <c r="O94" s="621"/>
      <c r="P94" s="130" t="str">
        <f>IF(F94="","Please Complete","")</f>
        <v>Please Complete</v>
      </c>
      <c r="Q94" s="317"/>
      <c r="R94" s="300"/>
      <c r="S94" s="316"/>
      <c r="T94" s="317"/>
      <c r="U94" s="317"/>
      <c r="V94" s="318"/>
      <c r="W94" s="317"/>
      <c r="X94" s="318"/>
    </row>
    <row r="95" spans="1:24" ht="30" customHeight="1" x14ac:dyDescent="0.25">
      <c r="A95" s="112" t="s">
        <v>508</v>
      </c>
      <c r="B95" s="137" t="s">
        <v>599</v>
      </c>
      <c r="C95" s="1152"/>
      <c r="D95" s="1153"/>
      <c r="E95" s="1153"/>
      <c r="F95" s="1155" t="s">
        <v>587</v>
      </c>
      <c r="G95" s="1155"/>
      <c r="H95" s="1167"/>
      <c r="I95" s="1168"/>
      <c r="K95" s="119"/>
      <c r="L95" s="1"/>
      <c r="M95" s="1"/>
      <c r="P95" s="130" t="str">
        <f>IF(H95="","Please complete Percentage section using drop down","")</f>
        <v>Please complete Percentage section using drop down</v>
      </c>
      <c r="Q95" s="311"/>
      <c r="R95" s="296"/>
      <c r="S95" s="310"/>
      <c r="T95" s="311"/>
      <c r="U95" s="311"/>
      <c r="V95" s="312"/>
      <c r="W95" s="311"/>
      <c r="X95" s="312"/>
    </row>
    <row r="96" spans="1:24" s="14" customFormat="1" ht="28.5" customHeight="1" x14ac:dyDescent="0.25">
      <c r="A96" s="112">
        <v>3.08</v>
      </c>
      <c r="B96" s="66" t="s">
        <v>160</v>
      </c>
      <c r="C96" s="1152"/>
      <c r="D96" s="1153"/>
      <c r="E96" s="1174"/>
      <c r="F96" s="66" t="s">
        <v>159</v>
      </c>
      <c r="G96" s="1152"/>
      <c r="H96" s="1153"/>
      <c r="I96" s="1174"/>
      <c r="J96" s="46"/>
      <c r="K96" s="119"/>
      <c r="L96" s="1"/>
      <c r="M96" s="1"/>
      <c r="N96" s="37"/>
      <c r="O96" s="120"/>
      <c r="P96" s="130" t="str">
        <f>IF(AND(C96="",G96=""),"Please complete either MPLA / PLP section by using the drop down","")</f>
        <v>Please complete either MPLA / PLP section by using the drop down</v>
      </c>
      <c r="Q96" s="314"/>
      <c r="R96" s="298"/>
      <c r="S96" s="313"/>
      <c r="T96" s="314"/>
      <c r="U96" s="314"/>
      <c r="V96" s="315"/>
      <c r="W96" s="314"/>
      <c r="X96" s="315"/>
    </row>
    <row r="97" spans="1:24" ht="41.25" customHeight="1" x14ac:dyDescent="0.25">
      <c r="A97" s="112" t="s">
        <v>509</v>
      </c>
      <c r="B97" s="121" t="s">
        <v>412</v>
      </c>
      <c r="C97" s="1152"/>
      <c r="D97" s="1153"/>
      <c r="E97" s="1174"/>
      <c r="F97" s="121" t="s">
        <v>412</v>
      </c>
      <c r="G97" s="1171"/>
      <c r="H97" s="1172"/>
      <c r="I97" s="1173"/>
      <c r="K97" s="119"/>
      <c r="L97" s="1"/>
      <c r="M97" s="1"/>
      <c r="P97" s="133" t="str">
        <f>IF(OR(AND(C96="Other",C97=""),AND(G96="Other",G97="")),"As selected 'Other', please complete","")</f>
        <v/>
      </c>
      <c r="Q97" s="311"/>
      <c r="R97" s="296"/>
      <c r="S97" s="310"/>
      <c r="T97" s="311"/>
      <c r="U97" s="311"/>
      <c r="V97" s="312"/>
      <c r="W97" s="311"/>
      <c r="X97" s="312"/>
    </row>
    <row r="98" spans="1:24" ht="51.75" customHeight="1" x14ac:dyDescent="0.25">
      <c r="A98" s="112">
        <v>3.09</v>
      </c>
      <c r="B98" s="66" t="s">
        <v>362</v>
      </c>
      <c r="C98" s="1152"/>
      <c r="D98" s="1153"/>
      <c r="E98" s="1174"/>
      <c r="F98" s="1150" t="s">
        <v>541</v>
      </c>
      <c r="G98" s="1150"/>
      <c r="H98" s="1162"/>
      <c r="I98" s="1163"/>
      <c r="K98" s="119"/>
      <c r="L98" s="1"/>
      <c r="M98" s="1"/>
      <c r="O98" s="620"/>
      <c r="P98" s="130" t="str">
        <f>IF(AND(H98="",C98=""),"Please complete Tenure Start section AND If PD changed since last quarter, please use drop down to provide reason",IF(AND(C98&lt;&gt;"",H98=""),"Please complete Tenure Start Section",""))</f>
        <v>Please complete Tenure Start section AND If PD changed since last quarter, please use drop down to provide reason</v>
      </c>
      <c r="Q98" s="139"/>
      <c r="R98" s="297"/>
      <c r="S98" s="310"/>
      <c r="T98" s="311"/>
      <c r="U98" s="311"/>
      <c r="V98" s="312"/>
      <c r="W98" s="311"/>
      <c r="X98" s="312"/>
    </row>
    <row r="99" spans="1:24" ht="74.25" customHeight="1" x14ac:dyDescent="0.25">
      <c r="A99" s="112" t="s">
        <v>402</v>
      </c>
      <c r="B99" s="127" t="s">
        <v>42</v>
      </c>
      <c r="C99" s="1152"/>
      <c r="D99" s="1153"/>
      <c r="E99" s="1174"/>
      <c r="F99" s="1155" t="s">
        <v>542</v>
      </c>
      <c r="G99" s="1155"/>
      <c r="H99" s="1162"/>
      <c r="I99" s="1163"/>
      <c r="K99" s="119"/>
      <c r="L99" s="1"/>
      <c r="M99" s="1"/>
      <c r="O99" s="620"/>
      <c r="P99" s="130" t="str">
        <f>IF(AND(H99="",OR(C98&lt;&gt;"Other",C98="")),"Please complete Tenure End section",IF(AND(C98="Other",C99&lt;&gt;"",H99=""),"Please complete Tenure End section",IF(AND(H99="",C98="Other",C99=""),"As PD Change reason is 'Other', please provide reason AND Please complete Tenure End section",IF(AND(C98="Other",C99="",H99&lt;&gt;""),"As PD Change reason is 'Other', please provide reason",""))))</f>
        <v>Please complete Tenure End section</v>
      </c>
      <c r="Q99" s="139"/>
      <c r="R99" s="297"/>
      <c r="S99" s="310"/>
      <c r="T99" s="311"/>
      <c r="U99" s="311"/>
      <c r="V99" s="312"/>
      <c r="W99" s="311"/>
      <c r="X99" s="312"/>
    </row>
    <row r="100" spans="1:24" ht="3" customHeight="1" x14ac:dyDescent="0.25">
      <c r="B100" s="52"/>
      <c r="C100" s="11"/>
      <c r="D100" s="27"/>
      <c r="E100" s="27"/>
      <c r="F100" s="28"/>
      <c r="G100" s="27"/>
      <c r="H100" s="27"/>
      <c r="I100" s="27"/>
      <c r="K100" s="119"/>
      <c r="L100" s="1"/>
      <c r="M100" s="1"/>
      <c r="P100" s="132"/>
      <c r="Q100" s="311"/>
      <c r="R100" s="296"/>
      <c r="S100" s="310"/>
      <c r="T100" s="311"/>
      <c r="U100" s="311"/>
      <c r="V100" s="312"/>
      <c r="W100" s="311"/>
      <c r="X100" s="312"/>
    </row>
    <row r="101" spans="1:24" ht="3" customHeight="1" x14ac:dyDescent="0.25">
      <c r="B101" s="52"/>
      <c r="C101" s="11"/>
      <c r="D101" s="27"/>
      <c r="E101" s="27"/>
      <c r="F101" s="28"/>
      <c r="G101" s="27"/>
      <c r="H101" s="27"/>
      <c r="I101" s="27"/>
      <c r="K101" s="119"/>
      <c r="L101" s="1"/>
      <c r="M101" s="1"/>
      <c r="P101" s="132"/>
      <c r="Q101" s="311"/>
      <c r="R101" s="296"/>
      <c r="S101" s="310"/>
      <c r="T101" s="311"/>
      <c r="U101" s="311"/>
      <c r="V101" s="312"/>
      <c r="W101" s="311"/>
      <c r="X101" s="312"/>
    </row>
    <row r="102" spans="1:24" ht="18.75" x14ac:dyDescent="0.25">
      <c r="A102" s="792">
        <v>4</v>
      </c>
      <c r="B102" s="1156" t="s">
        <v>158</v>
      </c>
      <c r="C102" s="1156"/>
      <c r="D102" s="1156"/>
      <c r="E102" s="1156"/>
      <c r="F102" s="1156"/>
      <c r="G102" s="1156"/>
      <c r="H102" s="1156"/>
      <c r="I102" s="1156"/>
      <c r="K102" s="119"/>
      <c r="L102" s="17"/>
      <c r="M102" s="17"/>
      <c r="P102" s="132"/>
      <c r="Q102" s="311"/>
      <c r="R102" s="296"/>
      <c r="S102" s="310"/>
      <c r="T102" s="311"/>
      <c r="U102" s="311"/>
      <c r="V102" s="312"/>
      <c r="W102" s="311"/>
      <c r="X102" s="312"/>
    </row>
    <row r="103" spans="1:24" ht="3.95" customHeight="1" x14ac:dyDescent="0.25">
      <c r="B103" s="52"/>
      <c r="C103" s="11"/>
      <c r="D103" s="27"/>
      <c r="E103" s="27"/>
      <c r="F103" s="28"/>
      <c r="G103" s="27"/>
      <c r="H103" s="27"/>
      <c r="I103" s="27"/>
      <c r="K103" s="119"/>
      <c r="L103" s="1"/>
      <c r="M103" s="1"/>
      <c r="P103" s="132"/>
      <c r="Q103" s="311"/>
      <c r="R103" s="296"/>
      <c r="S103" s="310"/>
      <c r="T103" s="311"/>
      <c r="U103" s="311"/>
      <c r="V103" s="312"/>
      <c r="W103" s="311"/>
      <c r="X103" s="312"/>
    </row>
    <row r="104" spans="1:24" ht="13.5" customHeight="1" x14ac:dyDescent="0.25">
      <c r="A104" s="112">
        <v>4.01</v>
      </c>
      <c r="B104" s="1203" t="s">
        <v>1865</v>
      </c>
      <c r="C104" s="1204"/>
      <c r="D104" s="1204"/>
      <c r="E104" s="1204"/>
      <c r="F104" s="1204"/>
      <c r="G104" s="1205"/>
      <c r="H104" s="1169"/>
      <c r="I104" s="1170"/>
      <c r="K104" s="119"/>
      <c r="L104" s="35"/>
      <c r="M104" s="35"/>
      <c r="O104" s="120"/>
      <c r="P104" s="130" t="str">
        <f>IF(H104="","Please Complete","")</f>
        <v>Please Complete</v>
      </c>
      <c r="Q104" s="311"/>
      <c r="R104" s="296"/>
      <c r="S104" s="310"/>
      <c r="T104" s="311"/>
      <c r="U104" s="311"/>
      <c r="V104" s="312"/>
      <c r="W104" s="311"/>
      <c r="X104" s="312"/>
    </row>
    <row r="105" spans="1:24" ht="13.5" customHeight="1" x14ac:dyDescent="0.25">
      <c r="A105" s="112">
        <v>4.0199999999999996</v>
      </c>
      <c r="B105" s="1203" t="s">
        <v>1866</v>
      </c>
      <c r="C105" s="1204"/>
      <c r="D105" s="1204"/>
      <c r="E105" s="1204"/>
      <c r="F105" s="1204"/>
      <c r="G105" s="1205"/>
      <c r="H105" s="1169"/>
      <c r="I105" s="1170"/>
      <c r="K105" s="119"/>
      <c r="L105" s="35"/>
      <c r="M105" s="35"/>
      <c r="O105" s="120"/>
      <c r="P105" s="130" t="str">
        <f>IF(H105="","Please Complete","")</f>
        <v>Please Complete</v>
      </c>
      <c r="Q105" s="311"/>
      <c r="R105" s="296"/>
      <c r="S105" s="310"/>
      <c r="T105" s="311"/>
      <c r="U105" s="311"/>
      <c r="V105" s="312"/>
      <c r="W105" s="311"/>
      <c r="X105" s="312"/>
    </row>
    <row r="106" spans="1:24" ht="18.75" customHeight="1" x14ac:dyDescent="0.25">
      <c r="A106" s="112">
        <v>4.03</v>
      </c>
      <c r="B106" s="1203" t="s">
        <v>1867</v>
      </c>
      <c r="C106" s="1204"/>
      <c r="D106" s="1204"/>
      <c r="E106" s="1204"/>
      <c r="F106" s="1204"/>
      <c r="G106" s="1205"/>
      <c r="H106" s="1169"/>
      <c r="I106" s="1170"/>
      <c r="K106" s="119"/>
      <c r="L106" s="35"/>
      <c r="M106" s="35"/>
      <c r="O106" s="120"/>
      <c r="P106" s="130" t="str">
        <f>IF(H106="","Please Complete","")</f>
        <v>Please Complete</v>
      </c>
      <c r="Q106" s="311"/>
      <c r="R106" s="296"/>
      <c r="S106" s="809"/>
      <c r="T106" s="311"/>
      <c r="U106" s="311"/>
      <c r="V106" s="312"/>
      <c r="W106" s="311"/>
      <c r="X106" s="312"/>
    </row>
    <row r="107" spans="1:24" ht="214.5" customHeight="1" x14ac:dyDescent="0.25">
      <c r="A107" s="112">
        <v>4.04</v>
      </c>
      <c r="B107" s="103" t="s">
        <v>156</v>
      </c>
      <c r="C107" s="1159"/>
      <c r="D107" s="1159"/>
      <c r="E107" s="1159"/>
      <c r="F107" s="1159"/>
      <c r="G107" s="1159"/>
      <c r="H107" s="1159"/>
      <c r="I107" s="1159"/>
      <c r="K107" s="119"/>
      <c r="L107" s="35"/>
      <c r="M107" s="35"/>
      <c r="P107" s="130" t="str">
        <f>IF(C107="","Please Complete (avoiding acronyms and technical language)","")</f>
        <v>Please Complete (avoiding acronyms and technical language)</v>
      </c>
      <c r="Q107" s="311"/>
      <c r="R107" s="296"/>
      <c r="S107" s="310"/>
      <c r="T107" s="311"/>
      <c r="U107" s="311"/>
      <c r="V107" s="312"/>
      <c r="W107" s="311"/>
      <c r="X107" s="312"/>
    </row>
    <row r="108" spans="1:24" ht="3.95" customHeight="1" x14ac:dyDescent="0.25">
      <c r="B108" s="52"/>
      <c r="C108" s="11"/>
      <c r="D108" s="27"/>
      <c r="E108" s="27"/>
      <c r="F108" s="28"/>
      <c r="G108" s="27"/>
      <c r="H108" s="27"/>
      <c r="I108" s="27"/>
      <c r="K108" s="119"/>
      <c r="L108" s="1"/>
      <c r="M108" s="1"/>
      <c r="P108" s="132"/>
      <c r="Q108" s="311"/>
      <c r="R108" s="296"/>
      <c r="S108" s="310"/>
      <c r="T108" s="311"/>
      <c r="U108" s="311"/>
      <c r="V108" s="312"/>
      <c r="W108" s="311"/>
      <c r="X108" s="312"/>
    </row>
    <row r="109" spans="1:24" ht="18.75" x14ac:dyDescent="0.25">
      <c r="A109" s="792">
        <v>5</v>
      </c>
      <c r="B109" s="1216" t="s">
        <v>348</v>
      </c>
      <c r="C109" s="1216"/>
      <c r="D109" s="1216"/>
      <c r="E109" s="1216"/>
      <c r="F109" s="1216"/>
      <c r="G109" s="1216"/>
      <c r="H109" s="1216"/>
      <c r="I109" s="1216"/>
      <c r="K109" s="119"/>
      <c r="L109" s="40"/>
      <c r="M109" s="40"/>
      <c r="P109" s="132"/>
      <c r="Q109" s="311"/>
      <c r="R109" s="296"/>
      <c r="S109" s="310"/>
      <c r="T109" s="311"/>
      <c r="U109" s="311"/>
      <c r="V109" s="312"/>
      <c r="W109" s="311"/>
      <c r="X109" s="312"/>
    </row>
    <row r="110" spans="1:24" ht="3.95" customHeight="1" x14ac:dyDescent="0.25">
      <c r="B110" s="52"/>
      <c r="C110" s="11"/>
      <c r="D110" s="27"/>
      <c r="E110" s="27"/>
      <c r="F110" s="28"/>
      <c r="G110" s="27"/>
      <c r="H110" s="27"/>
      <c r="I110" s="27"/>
      <c r="K110" s="119"/>
      <c r="L110" s="1"/>
      <c r="M110" s="1"/>
      <c r="P110" s="132"/>
      <c r="Q110" s="311"/>
      <c r="R110" s="296"/>
      <c r="S110" s="310"/>
      <c r="T110" s="311"/>
      <c r="U110" s="311"/>
      <c r="V110" s="312"/>
      <c r="W110" s="311"/>
      <c r="X110" s="312"/>
    </row>
    <row r="111" spans="1:24" ht="12" customHeight="1" x14ac:dyDescent="0.25">
      <c r="B111" s="52"/>
      <c r="C111" s="11"/>
      <c r="D111" s="73" t="s">
        <v>349</v>
      </c>
      <c r="E111" s="72" t="s">
        <v>350</v>
      </c>
      <c r="F111" s="28"/>
      <c r="G111" s="27"/>
      <c r="H111" s="73" t="s">
        <v>349</v>
      </c>
      <c r="I111" s="72" t="s">
        <v>350</v>
      </c>
      <c r="K111" s="119"/>
      <c r="L111" s="1"/>
      <c r="M111" s="1"/>
      <c r="O111" s="620"/>
      <c r="P111" s="132"/>
      <c r="Q111" s="311"/>
      <c r="R111" s="296"/>
      <c r="S111" s="310"/>
      <c r="T111" s="311"/>
      <c r="U111" s="311"/>
      <c r="V111" s="312"/>
      <c r="W111" s="311"/>
      <c r="X111" s="312"/>
    </row>
    <row r="112" spans="1:24" ht="14.65" customHeight="1" x14ac:dyDescent="0.25">
      <c r="A112" s="112">
        <v>5.01</v>
      </c>
      <c r="B112" s="1160" t="s">
        <v>36</v>
      </c>
      <c r="C112" s="1160"/>
      <c r="D112" s="92"/>
      <c r="E112" s="92"/>
      <c r="F112" s="1160" t="s">
        <v>155</v>
      </c>
      <c r="G112" s="1160"/>
      <c r="H112" s="92"/>
      <c r="I112" s="92"/>
      <c r="K112" s="119"/>
      <c r="L112" s="85"/>
      <c r="M112" s="85"/>
      <c r="O112" s="620"/>
      <c r="P112" s="133" t="str">
        <f>IF(OR(D112="",E112="",I112=""), "Please complete all four sections using drop downs","")</f>
        <v>Please complete all four sections using drop downs</v>
      </c>
      <c r="Q112" s="311"/>
      <c r="R112" s="296"/>
      <c r="S112" s="310"/>
      <c r="T112" s="311"/>
      <c r="U112" s="311"/>
      <c r="V112" s="312"/>
      <c r="W112" s="311"/>
      <c r="X112" s="312"/>
    </row>
    <row r="113" spans="1:24" ht="14.65" customHeight="1" x14ac:dyDescent="0.25">
      <c r="B113" s="1160" t="s">
        <v>154</v>
      </c>
      <c r="C113" s="1160"/>
      <c r="D113" s="92"/>
      <c r="E113" s="92"/>
      <c r="F113" s="1160" t="s">
        <v>35</v>
      </c>
      <c r="G113" s="1160"/>
      <c r="H113" s="92"/>
      <c r="I113" s="92"/>
      <c r="K113" s="119"/>
      <c r="L113" s="85"/>
      <c r="M113" s="85"/>
      <c r="P113" s="133" t="str">
        <f>IF(OR(D113="",E113="",I113=""), "Please complete all four sections using drop downs","")</f>
        <v>Please complete all four sections using drop downs</v>
      </c>
      <c r="Q113" s="311"/>
      <c r="R113" s="296"/>
      <c r="S113" s="310"/>
      <c r="T113" s="311"/>
      <c r="U113" s="311"/>
      <c r="V113" s="312"/>
      <c r="W113" s="311"/>
      <c r="X113" s="312"/>
    </row>
    <row r="114" spans="1:24" ht="28.9" customHeight="1" x14ac:dyDescent="0.25">
      <c r="B114" s="1160" t="s">
        <v>2063</v>
      </c>
      <c r="C114" s="1160"/>
      <c r="D114" s="92"/>
      <c r="E114" s="92"/>
      <c r="F114" s="1160" t="s">
        <v>43</v>
      </c>
      <c r="G114" s="1160"/>
      <c r="H114" s="92"/>
      <c r="I114" s="92"/>
      <c r="K114" s="119"/>
      <c r="L114" s="85"/>
      <c r="M114" s="85"/>
      <c r="P114" s="133" t="str">
        <f>IF(OR(D114="",E114="",I114=""), "Please complete all four sections using drop downs","")</f>
        <v>Please complete all four sections using drop downs</v>
      </c>
      <c r="Q114" s="311"/>
      <c r="R114" s="296"/>
      <c r="S114" s="310"/>
      <c r="T114" s="311"/>
      <c r="U114" s="311"/>
      <c r="V114" s="312"/>
      <c r="W114" s="311"/>
      <c r="X114" s="312"/>
    </row>
    <row r="115" spans="1:24" ht="14.65" customHeight="1" x14ac:dyDescent="0.25">
      <c r="A115" s="113"/>
      <c r="B115" s="1160" t="s">
        <v>597</v>
      </c>
      <c r="C115" s="1160"/>
      <c r="D115" s="92"/>
      <c r="E115" s="92"/>
      <c r="F115" s="1160" t="s">
        <v>153</v>
      </c>
      <c r="G115" s="1160"/>
      <c r="H115" s="92"/>
      <c r="I115" s="92"/>
      <c r="J115" s="47"/>
      <c r="K115" s="119"/>
      <c r="L115" s="85"/>
      <c r="M115" s="85"/>
      <c r="P115" s="133" t="str">
        <f>IF(OR(D115="",E115="",I115=""), "Please complete all four sections using drop downs","")</f>
        <v>Please complete all four sections using drop downs</v>
      </c>
      <c r="Q115" s="311"/>
      <c r="R115" s="296"/>
      <c r="S115" s="310"/>
      <c r="T115" s="311"/>
      <c r="U115" s="311"/>
      <c r="V115" s="312"/>
      <c r="W115" s="311"/>
      <c r="X115" s="312"/>
    </row>
    <row r="116" spans="1:24" ht="3" customHeight="1" x14ac:dyDescent="0.25">
      <c r="A116" s="113"/>
      <c r="B116" s="28"/>
      <c r="C116" s="1"/>
      <c r="D116" s="12"/>
      <c r="E116" s="12"/>
      <c r="F116" s="28"/>
      <c r="G116" s="1"/>
      <c r="H116" s="12"/>
      <c r="I116" s="12"/>
      <c r="J116" s="47"/>
      <c r="K116" s="119"/>
      <c r="L116" s="85"/>
      <c r="M116" s="85"/>
      <c r="P116" s="132"/>
      <c r="Q116" s="311"/>
      <c r="R116" s="296"/>
      <c r="S116" s="310"/>
      <c r="T116" s="311"/>
      <c r="U116" s="311"/>
      <c r="V116" s="312"/>
      <c r="W116" s="311"/>
      <c r="X116" s="312"/>
    </row>
    <row r="117" spans="1:24" ht="13.5" customHeight="1" x14ac:dyDescent="0.25">
      <c r="A117" s="113"/>
      <c r="B117" s="28"/>
      <c r="C117" s="1"/>
      <c r="D117" s="12"/>
      <c r="E117" s="12"/>
      <c r="F117" s="28"/>
      <c r="G117" s="1"/>
      <c r="H117" s="73" t="s">
        <v>349</v>
      </c>
      <c r="I117" s="72" t="s">
        <v>350</v>
      </c>
      <c r="J117" s="47"/>
      <c r="K117" s="119"/>
      <c r="L117" s="85"/>
      <c r="M117" s="85"/>
      <c r="P117" s="132"/>
      <c r="Q117" s="311"/>
      <c r="R117" s="296"/>
      <c r="S117" s="310"/>
      <c r="T117" s="311"/>
      <c r="U117" s="311"/>
      <c r="V117" s="312"/>
      <c r="W117" s="311"/>
      <c r="X117" s="312"/>
    </row>
    <row r="118" spans="1:24" ht="12.75" customHeight="1" x14ac:dyDescent="0.25">
      <c r="B118" s="748" t="s">
        <v>363</v>
      </c>
      <c r="C118" s="1164" t="s">
        <v>2030</v>
      </c>
      <c r="D118" s="1164"/>
      <c r="E118" s="1164"/>
      <c r="F118" s="1164"/>
      <c r="G118" s="1164"/>
      <c r="H118" s="92"/>
      <c r="I118" s="92"/>
      <c r="K118" s="119"/>
      <c r="L118" s="1"/>
      <c r="M118" s="1"/>
      <c r="P118" s="133" t="str">
        <f>IF(AND(C118&lt;&gt;"",OR(H118="",I118="")),"Please complete Now/Future using drop down","")</f>
        <v>Please complete Now/Future using drop down</v>
      </c>
      <c r="Q118" s="311"/>
      <c r="R118" s="296"/>
      <c r="S118" s="310"/>
      <c r="T118" s="311"/>
      <c r="U118" s="311"/>
      <c r="V118" s="312"/>
      <c r="W118" s="311"/>
      <c r="X118" s="312"/>
    </row>
    <row r="119" spans="1:24" ht="13.5" customHeight="1" x14ac:dyDescent="0.25">
      <c r="B119" s="748" t="s">
        <v>363</v>
      </c>
      <c r="C119" s="1164" t="s">
        <v>2119</v>
      </c>
      <c r="D119" s="1164"/>
      <c r="E119" s="1164"/>
      <c r="F119" s="1164"/>
      <c r="G119" s="1164"/>
      <c r="H119" s="92"/>
      <c r="I119" s="92"/>
      <c r="K119" s="119"/>
      <c r="L119" s="1"/>
      <c r="M119" s="1"/>
      <c r="P119" s="133" t="str">
        <f>IF(AND(C119&lt;&gt;"",OR(H119="",I119="")),"Please complete Now/Future using drop down","")</f>
        <v>Please complete Now/Future using drop down</v>
      </c>
      <c r="Q119" s="311"/>
      <c r="R119" s="296"/>
      <c r="S119" s="310"/>
      <c r="T119" s="311"/>
      <c r="U119" s="311"/>
      <c r="V119" s="312"/>
      <c r="W119" s="311"/>
      <c r="X119" s="312"/>
    </row>
    <row r="120" spans="1:24" ht="12.75" customHeight="1" x14ac:dyDescent="0.25">
      <c r="A120" s="112">
        <v>5.0199999999999996</v>
      </c>
      <c r="B120" s="74" t="s">
        <v>363</v>
      </c>
      <c r="C120" s="1129"/>
      <c r="D120" s="1129"/>
      <c r="E120" s="1129"/>
      <c r="F120" s="1129"/>
      <c r="G120" s="1129"/>
      <c r="H120" s="92"/>
      <c r="I120" s="92"/>
      <c r="K120" s="119"/>
      <c r="L120" s="1"/>
      <c r="M120" s="1"/>
      <c r="P120" s="133" t="str">
        <f>IF(AND(C120&lt;&gt;"",OR(H120="",I120="")),"Please complete Now/Future using drop down","")</f>
        <v/>
      </c>
      <c r="Q120" s="311"/>
      <c r="R120" s="296"/>
      <c r="S120" s="310"/>
      <c r="T120" s="311"/>
      <c r="U120" s="311"/>
      <c r="V120" s="312"/>
      <c r="W120" s="311"/>
      <c r="X120" s="312"/>
    </row>
    <row r="121" spans="1:24" ht="13.5" customHeight="1" x14ac:dyDescent="0.25">
      <c r="B121" s="74" t="s">
        <v>363</v>
      </c>
      <c r="C121" s="1129"/>
      <c r="D121" s="1129"/>
      <c r="E121" s="1129"/>
      <c r="F121" s="1129"/>
      <c r="G121" s="1129"/>
      <c r="H121" s="92"/>
      <c r="I121" s="92"/>
      <c r="K121" s="119"/>
      <c r="L121" s="1"/>
      <c r="M121" s="1"/>
      <c r="P121" s="133" t="str">
        <f>IF(AND(C121&lt;&gt;"",OR(H121="",I121="")),"Please complete Now/Future using drop down","")</f>
        <v/>
      </c>
      <c r="Q121" s="311"/>
      <c r="R121" s="296"/>
      <c r="S121" s="310"/>
      <c r="T121" s="311"/>
      <c r="U121" s="311"/>
      <c r="V121" s="312"/>
      <c r="W121" s="311"/>
      <c r="X121" s="312"/>
    </row>
    <row r="122" spans="1:24" ht="3.95" customHeight="1" x14ac:dyDescent="0.25">
      <c r="B122" s="52"/>
      <c r="C122" s="11"/>
      <c r="D122" s="27"/>
      <c r="E122" s="27"/>
      <c r="F122" s="28"/>
      <c r="G122" s="27"/>
      <c r="H122" s="27"/>
      <c r="I122" s="27"/>
      <c r="K122" s="119"/>
      <c r="L122" s="1"/>
      <c r="M122" s="1"/>
      <c r="P122" s="133" t="str">
        <f>IF(AND(C122&lt;&gt;"",H122="",I122=""),"Please complete Now/Future using drop down","")</f>
        <v/>
      </c>
      <c r="Q122" s="311"/>
      <c r="R122" s="296"/>
      <c r="S122" s="310"/>
      <c r="T122" s="311"/>
      <c r="U122" s="311"/>
      <c r="V122" s="312"/>
      <c r="W122" s="311"/>
      <c r="X122" s="312"/>
    </row>
    <row r="123" spans="1:24" ht="199.5" customHeight="1" x14ac:dyDescent="0.25">
      <c r="A123" s="112">
        <v>5.03</v>
      </c>
      <c r="B123" s="104" t="s">
        <v>595</v>
      </c>
      <c r="C123" s="1129"/>
      <c r="D123" s="1129"/>
      <c r="E123" s="1129"/>
      <c r="F123" s="1129"/>
      <c r="G123" s="1129"/>
      <c r="H123" s="1129"/>
      <c r="I123" s="1129"/>
      <c r="K123" s="119"/>
      <c r="L123" s="1"/>
      <c r="M123" s="1"/>
      <c r="P123" s="130" t="str">
        <f>IF(AND(COUNTIF(B112:I121,"Red")&gt;0,C123=""),"Please Complete",IF(AND(COUNTIF(B112:I121,"Amber")&gt;0,C123=""),"Please Complete",""))</f>
        <v/>
      </c>
      <c r="Q123" s="139"/>
      <c r="R123" s="301"/>
      <c r="S123" s="310"/>
      <c r="T123" s="311"/>
      <c r="U123" s="311"/>
      <c r="V123" s="312"/>
      <c r="W123" s="311"/>
      <c r="X123" s="312"/>
    </row>
    <row r="124" spans="1:24" s="11" customFormat="1" ht="4.5" customHeight="1" x14ac:dyDescent="0.25">
      <c r="A124" s="113"/>
      <c r="B124" s="52"/>
      <c r="D124" s="12"/>
      <c r="E124" s="12"/>
      <c r="F124" s="6"/>
      <c r="G124" s="12"/>
      <c r="H124" s="12"/>
      <c r="I124" s="12"/>
      <c r="J124" s="47"/>
      <c r="K124" s="119"/>
      <c r="L124" s="85"/>
      <c r="M124" s="85"/>
      <c r="N124" s="85"/>
      <c r="O124" s="85"/>
      <c r="P124" s="132"/>
      <c r="Q124" s="311"/>
      <c r="R124" s="296"/>
      <c r="S124" s="310"/>
      <c r="T124" s="311"/>
      <c r="U124" s="311"/>
      <c r="V124" s="312"/>
      <c r="W124" s="311"/>
      <c r="X124" s="312"/>
    </row>
    <row r="125" spans="1:24" ht="14.65" customHeight="1" x14ac:dyDescent="0.25">
      <c r="B125" s="52"/>
      <c r="C125" s="11"/>
      <c r="D125" s="27"/>
      <c r="E125" s="27"/>
      <c r="F125" s="28"/>
      <c r="G125" s="27"/>
      <c r="I125" s="27"/>
      <c r="K125" s="119"/>
      <c r="L125" s="1"/>
      <c r="M125" s="1"/>
      <c r="P125" s="132"/>
      <c r="Q125" s="311"/>
      <c r="R125" s="296"/>
      <c r="S125" s="310"/>
      <c r="T125" s="311"/>
      <c r="U125" s="311"/>
      <c r="V125" s="312"/>
      <c r="W125" s="311"/>
      <c r="X125" s="312"/>
    </row>
    <row r="126" spans="1:24" ht="3.95" customHeight="1" x14ac:dyDescent="0.25">
      <c r="B126" s="52"/>
      <c r="C126" s="11"/>
      <c r="D126" s="27"/>
      <c r="E126" s="27"/>
      <c r="F126" s="28"/>
      <c r="G126" s="27"/>
      <c r="H126" s="27"/>
      <c r="I126" s="27"/>
      <c r="K126" s="119"/>
      <c r="L126" s="1"/>
      <c r="M126" s="1"/>
      <c r="P126" s="132"/>
      <c r="Q126" s="311"/>
      <c r="R126" s="296"/>
      <c r="S126" s="310"/>
      <c r="T126" s="311"/>
      <c r="U126" s="311"/>
      <c r="V126" s="312"/>
      <c r="W126" s="311"/>
      <c r="X126" s="312"/>
    </row>
    <row r="127" spans="1:24" ht="19.5" customHeight="1" x14ac:dyDescent="0.25">
      <c r="A127" s="792">
        <v>6</v>
      </c>
      <c r="B127" s="1156" t="s">
        <v>152</v>
      </c>
      <c r="C127" s="1156"/>
      <c r="D127" s="1156"/>
      <c r="E127" s="1156"/>
      <c r="F127" s="1156"/>
      <c r="G127" s="1156"/>
      <c r="H127" s="1156"/>
      <c r="I127" s="1156"/>
      <c r="K127" s="119"/>
      <c r="L127" s="17"/>
      <c r="M127" s="17"/>
      <c r="P127" s="132"/>
      <c r="Q127" s="311"/>
      <c r="R127" s="296"/>
      <c r="S127" s="310"/>
      <c r="T127" s="311"/>
      <c r="U127" s="311"/>
      <c r="V127" s="312"/>
      <c r="W127" s="311"/>
      <c r="X127" s="312"/>
    </row>
    <row r="128" spans="1:24" ht="3.95" customHeight="1" x14ac:dyDescent="0.25">
      <c r="B128" s="52"/>
      <c r="C128" s="11"/>
      <c r="D128" s="27"/>
      <c r="E128" s="27"/>
      <c r="F128" s="28"/>
      <c r="G128" s="27"/>
      <c r="H128" s="27"/>
      <c r="I128" s="27"/>
      <c r="K128" s="119"/>
      <c r="L128" s="1"/>
      <c r="M128" s="1"/>
      <c r="P128" s="132"/>
      <c r="Q128" s="311"/>
      <c r="R128" s="296"/>
      <c r="S128" s="310"/>
      <c r="T128" s="311"/>
      <c r="U128" s="311"/>
      <c r="V128" s="312"/>
      <c r="W128" s="311"/>
      <c r="X128" s="312"/>
    </row>
    <row r="129" spans="1:24" ht="45" customHeight="1" x14ac:dyDescent="0.25">
      <c r="A129" s="112">
        <v>6.01</v>
      </c>
      <c r="B129" s="1143" t="s">
        <v>1868</v>
      </c>
      <c r="C129" s="1143"/>
      <c r="D129" s="1143"/>
      <c r="E129" s="1143"/>
      <c r="F129" s="1128"/>
      <c r="G129" s="1128"/>
      <c r="H129" s="1128"/>
      <c r="I129" s="1128"/>
      <c r="K129" s="119"/>
      <c r="L129" s="1"/>
      <c r="M129" s="1"/>
      <c r="P129" s="130" t="str">
        <f>IF(F129="","This can only be completed once section 1.04 'Delivery Structure' is complete - Please complete once drop down is available","")</f>
        <v>This can only be completed once section 1.04 'Delivery Structure' is complete - Please complete once drop down is available</v>
      </c>
      <c r="Q129" s="311"/>
      <c r="R129" s="296"/>
      <c r="S129" s="809"/>
      <c r="T129" s="311"/>
      <c r="U129" s="311"/>
      <c r="V129" s="312"/>
      <c r="W129" s="311"/>
      <c r="X129" s="312"/>
    </row>
    <row r="130" spans="1:24" ht="68.25" customHeight="1" x14ac:dyDescent="0.25">
      <c r="A130" s="112" t="s">
        <v>510</v>
      </c>
      <c r="B130" s="1143" t="s">
        <v>1965</v>
      </c>
      <c r="C130" s="1143"/>
      <c r="D130" s="1143"/>
      <c r="E130" s="1143"/>
      <c r="F130" s="1128"/>
      <c r="G130" s="1128"/>
      <c r="H130" s="1128"/>
      <c r="I130" s="1128"/>
      <c r="K130" s="119"/>
      <c r="L130" s="1"/>
      <c r="M130" s="1"/>
      <c r="P130" s="133" t="str">
        <f>IF(AND(F129="Other",F130=""),"As selected 'Other', Please complete","")</f>
        <v/>
      </c>
      <c r="Q130" s="311"/>
      <c r="R130" s="296"/>
      <c r="S130" s="310"/>
      <c r="T130" s="311"/>
      <c r="U130" s="311"/>
      <c r="V130" s="312"/>
      <c r="W130" s="311"/>
      <c r="X130" s="312"/>
    </row>
    <row r="131" spans="1:24" ht="47.25" customHeight="1" x14ac:dyDescent="0.25">
      <c r="A131" s="112">
        <v>6.02</v>
      </c>
      <c r="B131" s="1143" t="s">
        <v>414</v>
      </c>
      <c r="C131" s="1143"/>
      <c r="D131" s="1143"/>
      <c r="E131" s="1143"/>
      <c r="F131" s="1128"/>
      <c r="G131" s="1128"/>
      <c r="H131" s="1128"/>
      <c r="I131" s="1128"/>
      <c r="K131" s="119"/>
      <c r="L131" s="1"/>
      <c r="M131" s="1"/>
      <c r="O131" s="622"/>
      <c r="P131" s="130" t="str">
        <f>IF(F131="","Please complete using drop down",IF(F131&lt;&gt;"","If TAP has changed since last Quarter, PLEASE DISCUSS WITH IPA NEW BASELINES FOR THE PERFORMANCE FRAMEWORK",""))</f>
        <v>Please complete using drop down</v>
      </c>
      <c r="Q131" s="311"/>
      <c r="R131" s="296"/>
      <c r="S131" s="310"/>
      <c r="T131" s="311"/>
      <c r="U131" s="311"/>
      <c r="V131" s="312"/>
      <c r="W131" s="311"/>
      <c r="X131" s="312"/>
    </row>
    <row r="132" spans="1:24" ht="36" customHeight="1" x14ac:dyDescent="0.25">
      <c r="A132" s="112">
        <v>6.03</v>
      </c>
      <c r="B132" s="1183" t="s">
        <v>2227</v>
      </c>
      <c r="C132" s="1183"/>
      <c r="D132" s="1183"/>
      <c r="E132" s="1183"/>
      <c r="F132" s="1152"/>
      <c r="G132" s="1153"/>
      <c r="H132" s="1174"/>
      <c r="I132" s="401"/>
      <c r="K132" s="119"/>
      <c r="L132" s="1"/>
      <c r="M132" s="1"/>
      <c r="P132" s="415" t="str">
        <f>IF(AND(F132="",F133="",F134="",F135="",I132=""),"Please complete, including adding version number in cell I132",IF(AND(F133&lt;&gt;"",F132=""),"Please complete",IF(I132="","Please add Business Case version number in cell I132",IF(AND(F132&lt;&gt;"",F134&lt;&gt;""),"Please complete only 6.03 or 6.04, not both",""))))</f>
        <v>Please complete, including adding version number in cell I132</v>
      </c>
      <c r="Q132" s="311"/>
      <c r="R132" s="296"/>
      <c r="S132" s="809"/>
      <c r="T132" s="311"/>
      <c r="U132" s="311"/>
      <c r="V132" s="312"/>
      <c r="W132" s="311"/>
      <c r="X132" s="312"/>
    </row>
    <row r="133" spans="1:24" ht="24" customHeight="1" x14ac:dyDescent="0.25">
      <c r="A133" s="112" t="s">
        <v>511</v>
      </c>
      <c r="B133" s="1143" t="s">
        <v>149</v>
      </c>
      <c r="C133" s="1143"/>
      <c r="D133" s="1143"/>
      <c r="E133" s="1143"/>
      <c r="F133" s="1184"/>
      <c r="G133" s="1184"/>
      <c r="H133" s="1184"/>
      <c r="I133" s="1184"/>
      <c r="K133" s="119"/>
      <c r="L133" s="1"/>
      <c r="M133" s="1"/>
      <c r="P133" s="415" t="str">
        <f>IF(AND(F132&lt;&gt;"",F134&lt;&gt;"",F135&lt;&gt;""),"",IF(AND(F132&lt;&gt;"",F133=""),"Please complete",IF(AND(F133&lt;&gt;"",F135&lt;&gt;""),"Please complete only 6.03.1 or 6.04.1, not both","")))</f>
        <v/>
      </c>
      <c r="Q133" s="311"/>
      <c r="R133" s="296"/>
      <c r="S133" s="310"/>
      <c r="T133" s="311"/>
      <c r="U133" s="311"/>
      <c r="V133" s="312"/>
      <c r="W133" s="311"/>
      <c r="X133" s="312"/>
    </row>
    <row r="134" spans="1:24" ht="47.25" customHeight="1" x14ac:dyDescent="0.25">
      <c r="A134" s="112">
        <v>6.04</v>
      </c>
      <c r="B134" s="1143" t="s">
        <v>307</v>
      </c>
      <c r="C134" s="1143"/>
      <c r="D134" s="1143"/>
      <c r="E134" s="1143"/>
      <c r="F134" s="1128"/>
      <c r="G134" s="1128"/>
      <c r="H134" s="1128"/>
      <c r="I134" s="1128"/>
      <c r="K134" s="119"/>
      <c r="L134" s="1"/>
      <c r="M134" s="1"/>
      <c r="P134" s="415" t="str">
        <f>IF(AND(F132&lt;&gt;"",F133&lt;&gt;""),"",IF(AND(F135&lt;&gt;"",F134=""),"Please complete",IF(AND(F132&lt;&gt;"",F134&lt;&gt;""),"Please complete only 6.03 or 6.04, not both","")))</f>
        <v/>
      </c>
      <c r="Q134" s="311"/>
      <c r="R134" s="296"/>
      <c r="S134" s="310"/>
      <c r="T134" s="311"/>
      <c r="U134" s="311"/>
      <c r="V134" s="312"/>
      <c r="W134" s="311"/>
      <c r="X134" s="312"/>
    </row>
    <row r="135" spans="1:24" ht="24.75" customHeight="1" x14ac:dyDescent="0.25">
      <c r="A135" s="112" t="s">
        <v>512</v>
      </c>
      <c r="B135" s="1143" t="s">
        <v>306</v>
      </c>
      <c r="C135" s="1143"/>
      <c r="D135" s="1143"/>
      <c r="E135" s="1143"/>
      <c r="F135" s="1184"/>
      <c r="G135" s="1184"/>
      <c r="H135" s="1184"/>
      <c r="I135" s="1184"/>
      <c r="K135" s="119"/>
      <c r="L135" s="1"/>
      <c r="M135" s="1"/>
      <c r="P135" s="415" t="str">
        <f>IF(AND(F132&lt;&gt;"",F133&lt;&gt;"",F134&lt;&gt;""),"",IF(AND(F134&lt;&gt;"",F135=""),"Please complete",IF(AND(F133&lt;&gt;"",F135&lt;&gt;""),"Please complete only 6.03.1 or 6.04.1, not both","")))</f>
        <v/>
      </c>
      <c r="Q135" s="311"/>
      <c r="R135" s="296"/>
      <c r="S135" s="310"/>
      <c r="T135" s="311"/>
      <c r="U135" s="311"/>
      <c r="V135" s="312"/>
      <c r="W135" s="311"/>
      <c r="X135" s="312"/>
    </row>
    <row r="136" spans="1:24" ht="3.95" customHeight="1" x14ac:dyDescent="0.25">
      <c r="B136" s="52"/>
      <c r="C136" s="11"/>
      <c r="D136" s="27"/>
      <c r="E136" s="27"/>
      <c r="F136" s="28"/>
      <c r="G136" s="27"/>
      <c r="H136" s="27"/>
      <c r="I136" s="360"/>
      <c r="K136" s="119"/>
      <c r="L136" s="1"/>
      <c r="M136" s="1"/>
      <c r="P136" s="132"/>
      <c r="Q136" s="311"/>
      <c r="R136" s="296"/>
      <c r="S136" s="310"/>
      <c r="T136" s="311"/>
      <c r="U136" s="311"/>
      <c r="V136" s="312"/>
      <c r="W136" s="311"/>
      <c r="X136" s="312"/>
    </row>
    <row r="137" spans="1:24" ht="18.399999999999999" customHeight="1" x14ac:dyDescent="0.25">
      <c r="A137" s="792">
        <v>7</v>
      </c>
      <c r="B137" s="1156" t="s">
        <v>2042</v>
      </c>
      <c r="C137" s="1156"/>
      <c r="D137" s="1156"/>
      <c r="E137" s="1156"/>
      <c r="F137" s="1156"/>
      <c r="G137" s="1156"/>
      <c r="H137" s="1156"/>
      <c r="I137" s="1156"/>
      <c r="K137" s="119"/>
      <c r="L137" s="17"/>
      <c r="M137" s="17"/>
      <c r="P137" s="132"/>
      <c r="Q137" s="311"/>
      <c r="R137" s="296"/>
      <c r="S137" s="310"/>
      <c r="T137" s="311"/>
      <c r="U137" s="311"/>
      <c r="V137" s="312"/>
      <c r="W137" s="311"/>
      <c r="X137" s="312"/>
    </row>
    <row r="138" spans="1:24" ht="3.95" customHeight="1" x14ac:dyDescent="0.25">
      <c r="B138" s="50"/>
      <c r="C138" s="9"/>
      <c r="D138" s="9"/>
      <c r="E138" s="8"/>
      <c r="F138" s="33"/>
      <c r="G138" s="7"/>
      <c r="H138" s="7"/>
      <c r="I138" s="7"/>
      <c r="K138" s="119"/>
      <c r="L138" s="41"/>
      <c r="M138" s="41"/>
      <c r="P138" s="132"/>
      <c r="Q138" s="311"/>
      <c r="R138" s="296"/>
      <c r="S138" s="310"/>
      <c r="T138" s="311"/>
      <c r="U138" s="311"/>
      <c r="V138" s="312"/>
      <c r="W138" s="311"/>
      <c r="X138" s="312"/>
    </row>
    <row r="139" spans="1:24" ht="92.25" customHeight="1" x14ac:dyDescent="0.25">
      <c r="B139" s="675" t="s">
        <v>2103</v>
      </c>
      <c r="C139" s="87" t="s">
        <v>2105</v>
      </c>
      <c r="D139" s="87" t="s">
        <v>2104</v>
      </c>
      <c r="E139" s="87" t="s">
        <v>2106</v>
      </c>
      <c r="F139" s="87" t="s">
        <v>147</v>
      </c>
      <c r="G139" s="1178" t="s">
        <v>2107</v>
      </c>
      <c r="H139" s="1179"/>
      <c r="I139" s="1180"/>
      <c r="K139" s="119"/>
      <c r="L139" s="1"/>
      <c r="M139" s="1"/>
      <c r="O139" s="120"/>
      <c r="P139" s="132"/>
      <c r="Q139" s="139"/>
      <c r="R139" s="297"/>
      <c r="S139" s="310"/>
      <c r="T139" s="311"/>
      <c r="U139" s="311"/>
      <c r="V139" s="312"/>
      <c r="W139" s="311"/>
      <c r="X139" s="312"/>
    </row>
    <row r="140" spans="1:24" ht="54.95" customHeight="1" x14ac:dyDescent="0.25">
      <c r="A140" s="112">
        <v>7.01</v>
      </c>
      <c r="B140" s="742" t="s">
        <v>108</v>
      </c>
      <c r="C140" s="100"/>
      <c r="D140" s="100"/>
      <c r="E140" s="100"/>
      <c r="F140" s="357" t="s">
        <v>382</v>
      </c>
      <c r="G140" s="1181"/>
      <c r="H140" s="1181"/>
      <c r="I140" s="1181"/>
      <c r="K140" s="119"/>
      <c r="L140" s="41"/>
      <c r="M140" s="41"/>
      <c r="P140" s="130" t="str">
        <f>IF(OR(C140="",E140=""),"Please add Original Baseline and/or Forecast date if either is missing",IF(C140=D140,"Please delete Rebaseline as same as Original Baseline",IF(E140=C140,"",IF(AND(E140&lt;&gt;C140,G140=""),CONCATENATE(E140-C140," / ",IF(D140&lt;&gt;"",E140-D140,"-")," days change from the Original Baseline / Rebaseline - please provide reason if considered significant change. If Rebaselined, please provide reason"),IF(D140="",CONCATENATE(E140-C140," days change from the Original Baseline"),CONCATENATE(E140-C140," days change from the Original Baseline; ",E140-D140," days change from the rebaseline"))))))</f>
        <v>Please add Original Baseline and/or Forecast date if either is missing</v>
      </c>
      <c r="Q140" s="311"/>
      <c r="R140" s="296"/>
      <c r="S140" s="310"/>
      <c r="T140" s="311"/>
      <c r="U140" s="311"/>
      <c r="V140" s="312"/>
      <c r="W140" s="311"/>
      <c r="X140" s="312"/>
    </row>
    <row r="141" spans="1:24" ht="54.95" customHeight="1" x14ac:dyDescent="0.25">
      <c r="A141" s="112">
        <v>7.02</v>
      </c>
      <c r="B141" s="742" t="s">
        <v>2120</v>
      </c>
      <c r="C141" s="100"/>
      <c r="D141" s="100"/>
      <c r="E141" s="100"/>
      <c r="F141" s="355" t="s">
        <v>383</v>
      </c>
      <c r="G141" s="1181"/>
      <c r="H141" s="1181"/>
      <c r="I141" s="1181"/>
      <c r="K141" s="119"/>
      <c r="L141" s="41"/>
      <c r="M141" s="41"/>
      <c r="P141" s="130" t="str">
        <f>IF(OR(C141="",E141=""),"Please add Original Baseline and/or Forecast date if either is missing",IF(C141=D141,"Please delete Rebaseline as same as Original Baseline",IF(E141=C141,"",IF(AND(E141&lt;&gt;C141,G141=""),CONCATENATE(E141-C141," / ",IF(D141&lt;&gt;"",E141-D141,"-")," days change from the Original Baseline / Rebaseline - please provide reason if considered significant change. If Rebaselined, please provide reason"),IF(D141="",CONCATENATE(E141-C141," days change from the Original Baseline"),CONCATENATE(E141-C141," days change from the Original Baseline; ",E141-D141," days change from the rebaseline"))))))</f>
        <v>Please add Original Baseline and/or Forecast date if either is missing</v>
      </c>
      <c r="Q141" s="311"/>
      <c r="R141" s="296"/>
      <c r="S141" s="310"/>
      <c r="T141" s="311"/>
      <c r="U141" s="311"/>
      <c r="V141" s="312"/>
      <c r="W141" s="311"/>
      <c r="X141" s="312"/>
    </row>
    <row r="142" spans="1:24" ht="54.95" customHeight="1" x14ac:dyDescent="0.25">
      <c r="A142" s="112">
        <v>7.03</v>
      </c>
      <c r="B142" s="742" t="s">
        <v>2031</v>
      </c>
      <c r="C142" s="100"/>
      <c r="D142" s="100"/>
      <c r="E142" s="100"/>
      <c r="F142" s="674" t="s">
        <v>2032</v>
      </c>
      <c r="G142" s="1181"/>
      <c r="H142" s="1181"/>
      <c r="I142" s="1181"/>
      <c r="K142" s="119"/>
      <c r="L142" s="41"/>
      <c r="M142" s="41"/>
      <c r="P142" s="130" t="str">
        <f>IF(OR(C142="",E142=""),"Please add Original Baseline and/or Forecast date if either is missing",IF(C142=D142,"Please delete Rebaseline as same as Original Baseline",IF(E142=C142,"",IF(AND(E142&lt;&gt;C142,G142=""),CONCATENATE(E142-C142," / ",IF(D142&lt;&gt;"",E142-D142,"-")," days change from the Original Baseline / Rebaseline - please provide reason if considered significant change. If Rebaselined, please provide reason"),IF(D142="",CONCATENATE(E142-C142," days change from the Original Baseline"),CONCATENATE(E142-C142," days change from the Original Baseline; ",E142-D142," days change from the rebaseline"))))))</f>
        <v>Please add Original Baseline and/or Forecast date if either is missing</v>
      </c>
      <c r="Q142" s="311"/>
      <c r="R142" s="296"/>
      <c r="S142" s="798"/>
      <c r="T142" s="311"/>
      <c r="U142" s="311"/>
      <c r="V142" s="312"/>
      <c r="W142" s="311"/>
      <c r="X142" s="312"/>
    </row>
    <row r="143" spans="1:24" s="11" customFormat="1" ht="3" customHeight="1" x14ac:dyDescent="0.25">
      <c r="A143" s="113"/>
      <c r="B143" s="35"/>
      <c r="C143" s="98"/>
      <c r="D143" s="98"/>
      <c r="E143" s="98"/>
      <c r="F143" s="33"/>
      <c r="G143" s="41"/>
      <c r="H143" s="41"/>
      <c r="I143" s="41"/>
      <c r="J143" s="47"/>
      <c r="K143" s="119"/>
      <c r="L143" s="41"/>
      <c r="M143" s="41"/>
      <c r="N143" s="85"/>
      <c r="O143" s="85"/>
      <c r="P143" s="132"/>
      <c r="Q143" s="311"/>
      <c r="R143" s="296"/>
      <c r="S143" s="310"/>
      <c r="T143" s="311"/>
      <c r="U143" s="311"/>
      <c r="V143" s="312"/>
      <c r="W143" s="311"/>
      <c r="X143" s="312"/>
    </row>
    <row r="144" spans="1:24" ht="54.95" customHeight="1" x14ac:dyDescent="0.25">
      <c r="A144" s="112" t="s">
        <v>2041</v>
      </c>
      <c r="B144" s="745"/>
      <c r="C144" s="100"/>
      <c r="D144" s="100"/>
      <c r="E144" s="100"/>
      <c r="F144" s="108"/>
      <c r="G144" s="1181"/>
      <c r="H144" s="1181"/>
      <c r="I144" s="1181"/>
      <c r="K144" s="119"/>
      <c r="L144" s="41"/>
      <c r="M144" s="41"/>
      <c r="P144" s="130" t="str">
        <f>IF(AND(B144="",C144="",D144="",E144="",F144="",G144=""),"",IF(B144="","Please do not add any dates until milestone recorded",IF(AND(B144&lt;&gt;"",OR(C144="",E144="",F144="")),"Please add as a minimum Original Baseline, Forecast - Actual, and Milestone Type",IF(AND(C144&lt;&gt;"",D144&lt;&gt;"",C144=D144),"Please delete Rebaseline as same as Original Baseline",IF(AND(OR(E144&lt;&gt;"",C144&lt;&gt;""),E144&lt;&gt;C144,G144=""),CONCATENATE(E144-C144," / ",IF(D144&lt;&gt;"",E144-D144,"-")," days change from the Original Baseline / Rebaseline - please provide reason if considered significant change. If Rebaselined, please provide reason"),IF(D144="",CONCATENATE(E144-C144," days change from the Original Baseline"),CONCATENATE(E144-C144," days change from the Original Baseline; ",E144-D144," days change from the rebaseline")))))))</f>
        <v/>
      </c>
      <c r="Q144" s="311"/>
      <c r="R144" s="296"/>
      <c r="S144" s="809"/>
      <c r="T144" s="311"/>
      <c r="U144" s="311"/>
      <c r="V144" s="312"/>
      <c r="W144" s="311"/>
      <c r="X144" s="312"/>
    </row>
    <row r="145" spans="1:24" ht="45.75" customHeight="1" x14ac:dyDescent="0.25">
      <c r="A145" s="113" t="s">
        <v>2108</v>
      </c>
      <c r="B145" s="745"/>
      <c r="C145" s="100"/>
      <c r="D145" s="100"/>
      <c r="E145" s="100"/>
      <c r="F145" s="108"/>
      <c r="G145" s="1213"/>
      <c r="H145" s="1214"/>
      <c r="I145" s="1215"/>
      <c r="J145" s="47"/>
      <c r="K145" s="119"/>
      <c r="L145" s="41"/>
      <c r="M145" s="41"/>
      <c r="P145" s="130" t="str">
        <f t="shared" ref="P145:P146" si="1">IF(AND(B145="",C145="",D145="",E145="",F145="",G145=""),"",IF(B145="","Please do not add any dates until milestone recorded",IF(AND(B145&lt;&gt;"",OR(C145="",E145="",F145="")),"Please add as a minimum Original Baseline, Forecast - Actual, and Milestone Type",IF(AND(C145&lt;&gt;"",D145&lt;&gt;"",C145=D145),"Please delete Rebaseline as same as Original Baseline",IF(AND(OR(E145&lt;&gt;"",C145&lt;&gt;""),E145&lt;&gt;C145,G145=""),CONCATENATE(E145-C145," / ",IF(D145&lt;&gt;"",E145-D145,"-")," days change from the Original Baseline / Rebaseline - please provide reason if considered significant change. If Rebaselined, please provide reason"),IF(D145="",CONCATENATE(E145-C145," days change from the Original Baseline"),CONCATENATE(E145-C145," days change from the Original Baseline; ",E145-D145," days change from the rebaseline")))))))</f>
        <v/>
      </c>
      <c r="Q145" s="311"/>
      <c r="R145" s="296"/>
      <c r="S145" s="310"/>
      <c r="T145" s="311"/>
      <c r="U145" s="311"/>
      <c r="V145" s="312"/>
      <c r="W145" s="311"/>
      <c r="X145" s="312"/>
    </row>
    <row r="146" spans="1:24" ht="54.95" customHeight="1" x14ac:dyDescent="0.25">
      <c r="A146" s="112" t="s">
        <v>2109</v>
      </c>
      <c r="B146" s="745"/>
      <c r="C146" s="100"/>
      <c r="D146" s="100"/>
      <c r="E146" s="100"/>
      <c r="F146" s="108"/>
      <c r="G146" s="1176"/>
      <c r="H146" s="1176"/>
      <c r="I146" s="1176"/>
      <c r="K146" s="119"/>
      <c r="L146" s="41"/>
      <c r="M146" s="41"/>
      <c r="P146" s="130" t="str">
        <f t="shared" si="1"/>
        <v/>
      </c>
      <c r="Q146" s="311"/>
      <c r="R146" s="296"/>
      <c r="S146" s="310"/>
      <c r="T146" s="311"/>
      <c r="U146" s="311"/>
      <c r="V146" s="312"/>
      <c r="W146" s="311"/>
      <c r="X146" s="312"/>
    </row>
    <row r="147" spans="1:24" ht="3.75" customHeight="1" x14ac:dyDescent="0.25">
      <c r="A147" s="113"/>
      <c r="B147" s="35"/>
      <c r="C147" s="98"/>
      <c r="D147" s="98"/>
      <c r="E147" s="98"/>
      <c r="F147" s="125"/>
      <c r="G147" s="41"/>
      <c r="H147" s="41"/>
      <c r="I147" s="41"/>
      <c r="J147" s="47"/>
      <c r="K147" s="119"/>
      <c r="L147" s="41"/>
      <c r="M147" s="41"/>
      <c r="P147" s="132"/>
      <c r="Q147" s="311"/>
      <c r="R147" s="296"/>
      <c r="S147" s="310"/>
      <c r="T147" s="311"/>
      <c r="U147" s="311"/>
      <c r="V147" s="312"/>
      <c r="W147" s="311"/>
      <c r="X147" s="312"/>
    </row>
    <row r="148" spans="1:24" ht="54.95" customHeight="1" x14ac:dyDescent="0.25">
      <c r="A148" s="112">
        <v>7.05</v>
      </c>
      <c r="B148" s="743" t="s">
        <v>1869</v>
      </c>
      <c r="C148" s="100"/>
      <c r="D148" s="100"/>
      <c r="E148" s="100"/>
      <c r="F148" s="358" t="s">
        <v>388</v>
      </c>
      <c r="G148" s="1176"/>
      <c r="H148" s="1176"/>
      <c r="I148" s="1176"/>
      <c r="K148" s="119"/>
      <c r="L148" s="41"/>
      <c r="M148" s="41"/>
      <c r="P148" s="130" t="str">
        <f>IF(AND($C$148="",$E$148="",$G$148="",$C$150="",$E$150="",$G$150="",$C$151="",$E$151="",$G$151="",$C$152="",$E$152="",$G$152=""),"Please provide reason why no form of HMT Business Case or Equivalent",IF(AND(C148="",E148&lt;&gt;""),"If HMT PBC, Please add Original Baseline",IF(AND(C148&lt;&gt;"",E148=""),"If HMT PBC, Please add Forecast - Actual",IF(AND(C148&lt;&gt;"",D148&lt;&gt;"",C148=D148),"Please delete Rebaseline as same as Original Baseline",IF(E148=C148,"",IF(AND(E148&lt;&gt;C148,G148=""),CONCATENATE(E148-C148," / ",IF(D148&lt;&gt;"",E148-D148,"-")," days change from the Original Baseline / Rebaseline - PLEASE PROVIDE (a) VERSION OF PBC and (b) reason if considered significant change. If Rebaselined, please provide reason"),IF(D148="",CONCATENATE(E148-C148," days change from the Original Baseline"),CONCATENATE(E148-C148," days change from the Original Baseline; ",E148-D148," days change from the rebaseline"))))))))</f>
        <v>Please provide reason why no form of HMT Business Case or Equivalent</v>
      </c>
      <c r="Q148" s="311"/>
      <c r="R148" s="296"/>
      <c r="S148" s="310"/>
      <c r="T148" s="311"/>
      <c r="U148" s="311"/>
      <c r="V148" s="312"/>
      <c r="W148" s="311"/>
      <c r="X148" s="312"/>
    </row>
    <row r="149" spans="1:24" ht="12.75" customHeight="1" x14ac:dyDescent="0.25">
      <c r="B149" s="1177" t="s">
        <v>352</v>
      </c>
      <c r="C149" s="1177"/>
      <c r="D149" s="1177"/>
      <c r="E149" s="1177"/>
      <c r="F149" s="1177"/>
      <c r="G149" s="1177"/>
      <c r="H149" s="1177"/>
      <c r="I149" s="1177"/>
      <c r="K149" s="119"/>
      <c r="L149" s="41"/>
      <c r="M149" s="41"/>
      <c r="P149" s="132"/>
      <c r="Q149" s="311"/>
      <c r="R149" s="296"/>
      <c r="S149" s="310"/>
      <c r="T149" s="311"/>
      <c r="U149" s="311"/>
      <c r="V149" s="312"/>
      <c r="W149" s="311"/>
      <c r="X149" s="312"/>
    </row>
    <row r="150" spans="1:24" ht="54.95" customHeight="1" x14ac:dyDescent="0.25">
      <c r="A150" s="112">
        <v>7.06</v>
      </c>
      <c r="B150" s="743" t="s">
        <v>364</v>
      </c>
      <c r="C150" s="100"/>
      <c r="D150" s="100"/>
      <c r="E150" s="100"/>
      <c r="F150" s="359" t="s">
        <v>385</v>
      </c>
      <c r="G150" s="1176"/>
      <c r="H150" s="1176"/>
      <c r="I150" s="1176"/>
      <c r="K150" s="119"/>
      <c r="L150" s="41"/>
      <c r="M150" s="41"/>
      <c r="O150" s="620"/>
      <c r="P150" s="130" t="str">
        <f>IF(AND($C$148="",$E$148="",$G$148="",$C$150="",$E$150="",$G$150="",$C$151="",$E$151="",$G$151="",$C$152="",$E$152="",$G$152=""),"Please provide reason why no form of HMT Business Case or Equivalent",IF(AND(C150="",E150&lt;&gt;""),"If HMT SOBC, Please add Original Baseline",IF(AND(C150&lt;&gt;"",E150=""),"If HMT SOBC, Please add Forecast - Actual",IF(AND(C150&lt;&gt;"",D150&lt;&gt;"",C150=D150),"Please delete Rebaseline as same as Original Baseline",IF(E150=C150,"",IF(AND(E150&lt;&gt;C150,G150=""),CONCATENATE(E150-C150," / ",IF(D150&lt;&gt;"",E150-D150,"-")," days change from the Original Baseline / Rebaseline - please provide reason if considered significant change. If Rebaselined, please provide reason"),IF(D150="",CONCATENATE(E150-C150," days change from the Original Baseline"),CONCATENATE(E150-C150," days change from the Original Baseline; ",E150-D150," days change from the rebaseline"))))))))</f>
        <v>Please provide reason why no form of HMT Business Case or Equivalent</v>
      </c>
      <c r="Q150" s="311"/>
      <c r="R150" s="296"/>
      <c r="S150" s="310"/>
      <c r="T150" s="311"/>
      <c r="U150" s="311"/>
      <c r="V150" s="312"/>
      <c r="W150" s="311"/>
      <c r="X150" s="312"/>
    </row>
    <row r="151" spans="1:24" ht="54.95" customHeight="1" x14ac:dyDescent="0.25">
      <c r="A151" s="112">
        <v>7.07</v>
      </c>
      <c r="B151" s="743" t="s">
        <v>365</v>
      </c>
      <c r="C151" s="100"/>
      <c r="D151" s="100"/>
      <c r="E151" s="100"/>
      <c r="F151" s="359" t="s">
        <v>386</v>
      </c>
      <c r="G151" s="1176"/>
      <c r="H151" s="1176"/>
      <c r="I151" s="1176"/>
      <c r="K151" s="119"/>
      <c r="L151" s="41"/>
      <c r="M151" s="41"/>
      <c r="O151" s="620"/>
      <c r="P151" s="130" t="str">
        <f>IF(AND($C$148="",$E$148="",$G$148="",$C$150="",$E$150="",$G$150="",$C$151="",$E$151="",$G$151="",$C$152="",$E$152="",$G$152=""),"Please provide reason why no form of HMT Business Case or Equivalent",IF(AND(C151="",E151&lt;&gt;""),"If HMT OBC, Please add Original Baseline",IF(AND(C151&lt;&gt;"",E151=""),"If HMT OBC, Please add Forecast - Actual",IF(AND(C151&lt;&gt;"",D151&lt;&gt;"",C151=D151),"Please delete Rebaseline as same as Original Baseline",IF(E151=C151,"",IF(AND(E151&lt;&gt;C151,G151=""),CONCATENATE(E151-C151," / ",IF(D151&lt;&gt;"",E151-D151,"-")," days change from the Original Baseline / Rebaseline - please provide reason if considered significant change. If Rebaselined, please provide reason"),IF(D151="",CONCATENATE(E151-C151," days change from the Original Baseline"),CONCATENATE(E151-C151," days change from the Original Baseline; ",E151-D151," days change from the rebaseline"))))))))</f>
        <v>Please provide reason why no form of HMT Business Case or Equivalent</v>
      </c>
      <c r="Q151" s="311"/>
      <c r="R151" s="296"/>
      <c r="S151" s="310"/>
      <c r="T151" s="311"/>
      <c r="U151" s="311"/>
      <c r="V151" s="312"/>
      <c r="W151" s="311"/>
      <c r="X151" s="312"/>
    </row>
    <row r="152" spans="1:24" ht="54.95" customHeight="1" x14ac:dyDescent="0.25">
      <c r="A152" s="112">
        <v>7.08</v>
      </c>
      <c r="B152" s="743" t="s">
        <v>366</v>
      </c>
      <c r="C152" s="100"/>
      <c r="D152" s="100"/>
      <c r="E152" s="100"/>
      <c r="F152" s="359" t="s">
        <v>387</v>
      </c>
      <c r="G152" s="1176"/>
      <c r="H152" s="1176"/>
      <c r="I152" s="1176"/>
      <c r="K152" s="119"/>
      <c r="L152" s="41"/>
      <c r="M152" s="41"/>
      <c r="P152" s="130" t="str">
        <f>IF(AND($C$148="",$E$148="",$G$148="",$C$150="",$E$150="",$G$150="",$C$151="",$E$151="",$G$151="",$C$152="",$E$152="",$G$152=""),"Please provide reason why no form of HMT Business Case or Equivalent",IF(AND(C152="",E152&lt;&gt;""),"If HMT FBC, Please add Original Baseline",IF(AND(C152&lt;&gt;"",E152=""),"If HMT FBC, Please add Forecast - Actual",IF(AND(C152&lt;&gt;"",D152&lt;&gt;"",C152=D152),"Please delete Rebaseline as same as Original Baseline",IF(E152=C152,"",IF(AND(E152&lt;&gt;C152,G152=""),CONCATENATE(E152-C152," / ",IF(D152&lt;&gt;"",E152-D152,"-")," days change from the Original Baseline / Rebaseline - please provide reason if considered significant change. If Rebaselined, please provide reason"),IF(D152="",CONCATENATE(E152-C152," days change from the Original Baseline"),CONCATENATE(E152-C152," days change from the Original Baseline; ",E152-D152," days change from the rebaseline"))))))))</f>
        <v>Please provide reason why no form of HMT Business Case or Equivalent</v>
      </c>
      <c r="Q152" s="311"/>
      <c r="R152" s="296"/>
      <c r="S152" s="310"/>
      <c r="T152" s="311"/>
      <c r="U152" s="311"/>
      <c r="V152" s="312"/>
      <c r="W152" s="311"/>
      <c r="X152" s="312"/>
    </row>
    <row r="153" spans="1:24" ht="3.75" customHeight="1" x14ac:dyDescent="0.25">
      <c r="B153" s="49"/>
      <c r="C153" s="32"/>
      <c r="D153" s="32"/>
      <c r="E153" s="32"/>
      <c r="F153" s="126"/>
      <c r="G153" s="33"/>
      <c r="H153" s="33"/>
      <c r="I153" s="33"/>
      <c r="K153" s="119"/>
      <c r="L153" s="41"/>
      <c r="M153" s="41"/>
      <c r="P153" s="132"/>
      <c r="Q153" s="311"/>
      <c r="R153" s="296"/>
      <c r="S153" s="310"/>
      <c r="T153" s="311"/>
      <c r="U153" s="311"/>
      <c r="V153" s="312"/>
      <c r="W153" s="311"/>
      <c r="X153" s="312"/>
    </row>
    <row r="154" spans="1:24" ht="54.95" customHeight="1" x14ac:dyDescent="0.25">
      <c r="A154" s="112">
        <v>7.09</v>
      </c>
      <c r="B154" s="745"/>
      <c r="C154" s="100"/>
      <c r="D154" s="100"/>
      <c r="E154" s="100"/>
      <c r="F154" s="108"/>
      <c r="G154" s="1176"/>
      <c r="H154" s="1176"/>
      <c r="I154" s="1176"/>
      <c r="K154" s="119"/>
      <c r="L154" s="41"/>
      <c r="M154" s="41"/>
      <c r="P154" s="130" t="str">
        <f t="shared" ref="P154:P157" si="2">IF(AND(B154="",C154="",D154="",E154="",F154="",G154=""),"",IF(B154="","Please do not add any dates until milestone recorded",IF(AND(B154&lt;&gt;"",OR(C154="",E154="",F154="")),"Please add as a minimum Original Baseline, Forecast - Actual, and Milestone Type",IF(AND(C154&lt;&gt;"",D154&lt;&gt;"",C154=D154),"Please delete Rebaseline as same as Original Baseline",IF(AND(OR(E154&lt;&gt;"",C154&lt;&gt;""),E154&lt;&gt;C154,G154=""),CONCATENATE(E154-C154," / ",IF(D154&lt;&gt;"",E154-D154,"-")," days change from the Original Baseline / Rebaseline - please provide reason if considered significant change. If Rebaselined, please provide reason"),IF(D154="",CONCATENATE(E154-C154," days change from the Original Baseline"),CONCATENATE(E154-C154," days change from the Original Baseline; ",E154-D154," days change from the rebaseline")))))))</f>
        <v/>
      </c>
      <c r="Q154" s="311"/>
      <c r="R154" s="296"/>
      <c r="S154" s="809"/>
      <c r="T154" s="311"/>
      <c r="U154" s="311"/>
      <c r="V154" s="312"/>
      <c r="W154" s="311"/>
      <c r="X154" s="312"/>
    </row>
    <row r="155" spans="1:24" s="11" customFormat="1" ht="35.25" customHeight="1" x14ac:dyDescent="0.25">
      <c r="A155" s="113">
        <v>7.1</v>
      </c>
      <c r="B155" s="745"/>
      <c r="C155" s="100"/>
      <c r="D155" s="100"/>
      <c r="E155" s="100"/>
      <c r="F155" s="108"/>
      <c r="G155" s="1176"/>
      <c r="H155" s="1176"/>
      <c r="I155" s="1176"/>
      <c r="J155" s="47"/>
      <c r="K155" s="119"/>
      <c r="L155" s="41"/>
      <c r="M155" s="41"/>
      <c r="N155" s="85"/>
      <c r="O155" s="85"/>
      <c r="P155" s="130" t="str">
        <f t="shared" si="2"/>
        <v/>
      </c>
      <c r="Q155" s="311"/>
      <c r="R155" s="296"/>
      <c r="S155" s="809"/>
      <c r="T155" s="311"/>
      <c r="U155" s="311"/>
      <c r="V155" s="312"/>
      <c r="W155" s="311"/>
      <c r="X155" s="312"/>
    </row>
    <row r="156" spans="1:24" ht="54.95" customHeight="1" x14ac:dyDescent="0.25">
      <c r="A156" s="112">
        <v>7.11</v>
      </c>
      <c r="B156" s="745"/>
      <c r="C156" s="100"/>
      <c r="D156" s="100"/>
      <c r="E156" s="100"/>
      <c r="F156" s="108"/>
      <c r="G156" s="1176"/>
      <c r="H156" s="1176"/>
      <c r="I156" s="1176"/>
      <c r="K156" s="119"/>
      <c r="L156" s="41"/>
      <c r="M156" s="41"/>
      <c r="P156" s="130" t="str">
        <f t="shared" si="2"/>
        <v/>
      </c>
      <c r="Q156" s="311"/>
      <c r="R156" s="296"/>
      <c r="S156" s="310"/>
      <c r="T156" s="311"/>
      <c r="U156" s="311"/>
      <c r="V156" s="312"/>
      <c r="W156" s="311"/>
      <c r="X156" s="312"/>
    </row>
    <row r="157" spans="1:24" ht="63.75" customHeight="1" x14ac:dyDescent="0.25">
      <c r="A157" s="112">
        <v>7.12</v>
      </c>
      <c r="B157" s="745"/>
      <c r="C157" s="100"/>
      <c r="D157" s="100"/>
      <c r="E157" s="100"/>
      <c r="F157" s="108"/>
      <c r="G157" s="1176"/>
      <c r="H157" s="1176"/>
      <c r="I157" s="1176"/>
      <c r="K157" s="119"/>
      <c r="L157" s="41"/>
      <c r="M157" s="41"/>
      <c r="P157" s="130" t="str">
        <f t="shared" si="2"/>
        <v/>
      </c>
      <c r="Q157" s="311"/>
      <c r="R157" s="296"/>
      <c r="S157" s="808"/>
      <c r="T157" s="311"/>
      <c r="U157" s="311"/>
      <c r="V157" s="312"/>
      <c r="W157" s="311"/>
      <c r="X157" s="312"/>
    </row>
    <row r="158" spans="1:24" ht="6.75" hidden="1" customHeight="1" x14ac:dyDescent="0.25">
      <c r="B158" s="50"/>
      <c r="C158" s="100"/>
      <c r="D158" s="100"/>
      <c r="E158" s="100"/>
      <c r="F158" s="33"/>
      <c r="G158" s="7"/>
      <c r="H158" s="7"/>
      <c r="I158" s="7"/>
      <c r="K158" s="119"/>
      <c r="L158" s="41"/>
      <c r="M158" s="41"/>
      <c r="P158" s="132"/>
      <c r="Q158" s="311"/>
      <c r="R158" s="296"/>
      <c r="S158" s="310"/>
      <c r="T158" s="311"/>
      <c r="U158" s="311"/>
      <c r="V158" s="312"/>
      <c r="W158" s="311"/>
      <c r="X158" s="312"/>
    </row>
    <row r="159" spans="1:24" ht="9" hidden="1" customHeight="1" x14ac:dyDescent="0.25">
      <c r="B159" s="50"/>
      <c r="C159" s="100"/>
      <c r="D159" s="100"/>
      <c r="E159" s="100"/>
      <c r="F159" s="33"/>
      <c r="G159" s="7"/>
      <c r="H159" s="7"/>
      <c r="I159" s="7"/>
      <c r="K159" s="119"/>
      <c r="L159" s="41"/>
      <c r="M159" s="41"/>
      <c r="P159" s="132"/>
      <c r="Q159" s="311"/>
      <c r="R159" s="296"/>
      <c r="S159" s="310"/>
      <c r="T159" s="311"/>
      <c r="U159" s="311"/>
      <c r="V159" s="312"/>
      <c r="W159" s="311"/>
      <c r="X159" s="312"/>
    </row>
    <row r="160" spans="1:24" ht="18" hidden="1" customHeight="1" x14ac:dyDescent="0.25">
      <c r="B160" s="1156" t="s">
        <v>2043</v>
      </c>
      <c r="C160" s="1156"/>
      <c r="D160" s="1156"/>
      <c r="E160" s="1156"/>
      <c r="F160" s="1156"/>
      <c r="G160" s="1156"/>
      <c r="H160" s="1156"/>
      <c r="I160" s="1156"/>
      <c r="K160" s="119"/>
      <c r="L160" s="17"/>
      <c r="M160" s="17"/>
      <c r="P160" s="132"/>
      <c r="Q160" s="311"/>
      <c r="R160" s="296"/>
      <c r="S160" s="310"/>
      <c r="T160" s="311"/>
      <c r="U160" s="311"/>
      <c r="V160" s="312"/>
      <c r="W160" s="311"/>
      <c r="X160" s="312"/>
    </row>
    <row r="161" spans="1:24" ht="0.75" hidden="1" customHeight="1" x14ac:dyDescent="0.25">
      <c r="B161" s="50"/>
      <c r="C161" s="9"/>
      <c r="D161" s="9"/>
      <c r="E161" s="8"/>
      <c r="F161" s="33"/>
      <c r="G161" s="7"/>
      <c r="H161" s="7"/>
      <c r="I161" s="7"/>
      <c r="K161" s="119"/>
      <c r="L161" s="41"/>
      <c r="M161" s="41"/>
      <c r="P161" s="132"/>
      <c r="Q161" s="311"/>
      <c r="R161" s="296"/>
      <c r="S161" s="310"/>
      <c r="T161" s="311"/>
      <c r="U161" s="311"/>
      <c r="V161" s="312"/>
      <c r="W161" s="311"/>
      <c r="X161" s="312"/>
    </row>
    <row r="162" spans="1:24" ht="51" hidden="1" customHeight="1" x14ac:dyDescent="0.25">
      <c r="B162" s="45" t="s">
        <v>1966</v>
      </c>
      <c r="C162" s="66" t="s">
        <v>63</v>
      </c>
      <c r="D162" s="66" t="s">
        <v>148</v>
      </c>
      <c r="E162" s="66" t="s">
        <v>341</v>
      </c>
      <c r="F162" s="45" t="s">
        <v>147</v>
      </c>
      <c r="G162" s="1201" t="s">
        <v>594</v>
      </c>
      <c r="H162" s="1201"/>
      <c r="I162" s="1201"/>
      <c r="K162" s="119"/>
      <c r="L162" s="1"/>
      <c r="M162" s="1"/>
      <c r="P162" s="132"/>
      <c r="Q162" s="139"/>
      <c r="R162" s="297"/>
      <c r="S162" s="310"/>
      <c r="T162" s="311"/>
      <c r="U162" s="311"/>
      <c r="V162" s="312"/>
      <c r="W162" s="311"/>
      <c r="X162" s="312"/>
    </row>
    <row r="163" spans="1:24" ht="36.6" customHeight="1" x14ac:dyDescent="0.25">
      <c r="A163" s="112">
        <v>7.13</v>
      </c>
      <c r="B163" s="745"/>
      <c r="C163" s="100"/>
      <c r="D163" s="100"/>
      <c r="E163" s="100"/>
      <c r="F163" s="108"/>
      <c r="G163" s="1176"/>
      <c r="H163" s="1176"/>
      <c r="I163" s="1176"/>
      <c r="K163" s="119"/>
      <c r="L163" s="41"/>
      <c r="M163" s="41"/>
      <c r="P163" s="130" t="str">
        <f t="shared" ref="P163:P170" si="3">IF(AND(B163="",C163="",D163="",E163="",F163="",G163=""),"",IF(B163="","Please do not add any dates until milestone recorded",IF(AND(B163&lt;&gt;"",OR(C163="",E163="",F163="")),"Please add as a minimum Original Baseline, Forecast - Actual, and Milestone Type",IF(AND(C163&lt;&gt;"",D163&lt;&gt;"",C163=D163),"Please delete Rebaseline as same as Original Baseline",IF(AND(OR(E163&lt;&gt;"",C163&lt;&gt;""),E163&lt;&gt;C163,G163=""),CONCATENATE(E163-C163," / ",IF(D163&lt;&gt;"",E163-D163,"-")," days change from the Original Baseline / Rebaseline - please provide reason if considered significant change. If Rebaselined, please provide reason"),IF(D163="",CONCATENATE(E163-C163," days change from the Original Baseline"),CONCATENATE(E163-C163," days change from the Original Baseline; ",E163-D163," days change from the rebaseline")))))))</f>
        <v/>
      </c>
      <c r="Q163" s="311"/>
      <c r="R163" s="296"/>
      <c r="S163" s="310"/>
      <c r="T163" s="311"/>
      <c r="U163" s="311"/>
      <c r="V163" s="312"/>
      <c r="W163" s="311"/>
      <c r="X163" s="312"/>
    </row>
    <row r="164" spans="1:24" ht="36.6" customHeight="1" x14ac:dyDescent="0.25">
      <c r="A164" s="112">
        <v>7.14</v>
      </c>
      <c r="B164" s="745"/>
      <c r="C164" s="100"/>
      <c r="D164" s="100"/>
      <c r="E164" s="100"/>
      <c r="F164" s="108"/>
      <c r="G164" s="1181"/>
      <c r="H164" s="1181"/>
      <c r="I164" s="1181"/>
      <c r="K164" s="119"/>
      <c r="L164" s="41"/>
      <c r="M164" s="41"/>
      <c r="P164" s="130" t="str">
        <f t="shared" si="3"/>
        <v/>
      </c>
      <c r="Q164" s="311"/>
      <c r="R164" s="296"/>
      <c r="S164" s="310"/>
      <c r="T164" s="311"/>
      <c r="U164" s="311"/>
      <c r="V164" s="312"/>
      <c r="W164" s="311"/>
      <c r="X164" s="312"/>
    </row>
    <row r="165" spans="1:24" ht="36.6" customHeight="1" x14ac:dyDescent="0.25">
      <c r="A165" s="112">
        <v>7.15</v>
      </c>
      <c r="B165" s="745"/>
      <c r="C165" s="100"/>
      <c r="D165" s="100"/>
      <c r="E165" s="100"/>
      <c r="F165" s="108"/>
      <c r="G165" s="1181"/>
      <c r="H165" s="1181"/>
      <c r="I165" s="1181"/>
      <c r="K165" s="119"/>
      <c r="L165" s="41"/>
      <c r="M165" s="41"/>
      <c r="P165" s="130" t="str">
        <f t="shared" si="3"/>
        <v/>
      </c>
      <c r="Q165" s="311"/>
      <c r="R165" s="296"/>
      <c r="S165" s="310"/>
      <c r="T165" s="311"/>
      <c r="U165" s="311"/>
      <c r="V165" s="312"/>
      <c r="W165" s="311"/>
      <c r="X165" s="312"/>
    </row>
    <row r="166" spans="1:24" ht="36.6" customHeight="1" x14ac:dyDescent="0.25">
      <c r="A166" s="112">
        <v>7.16</v>
      </c>
      <c r="B166" s="745"/>
      <c r="C166" s="100"/>
      <c r="D166" s="100"/>
      <c r="E166" s="100"/>
      <c r="F166" s="108"/>
      <c r="G166" s="1181"/>
      <c r="H166" s="1181"/>
      <c r="I166" s="1181"/>
      <c r="K166" s="119"/>
      <c r="L166" s="41"/>
      <c r="M166" s="41"/>
      <c r="P166" s="130" t="str">
        <f t="shared" si="3"/>
        <v/>
      </c>
      <c r="Q166" s="311"/>
      <c r="R166" s="296"/>
      <c r="S166" s="310"/>
      <c r="T166" s="311"/>
      <c r="U166" s="311"/>
      <c r="V166" s="312"/>
      <c r="W166" s="311"/>
      <c r="X166" s="312"/>
    </row>
    <row r="167" spans="1:24" ht="36.6" customHeight="1" x14ac:dyDescent="0.25">
      <c r="A167" s="112">
        <v>7.17</v>
      </c>
      <c r="B167" s="745"/>
      <c r="C167" s="100"/>
      <c r="D167" s="100"/>
      <c r="E167" s="100"/>
      <c r="F167" s="108"/>
      <c r="G167" s="1181"/>
      <c r="H167" s="1181"/>
      <c r="I167" s="1181"/>
      <c r="K167" s="119"/>
      <c r="L167" s="41"/>
      <c r="M167" s="41"/>
      <c r="P167" s="130" t="str">
        <f t="shared" si="3"/>
        <v/>
      </c>
      <c r="Q167" s="311"/>
      <c r="R167" s="296"/>
      <c r="S167" s="310"/>
      <c r="T167" s="311"/>
      <c r="U167" s="311"/>
      <c r="V167" s="312"/>
      <c r="W167" s="311"/>
      <c r="X167" s="312"/>
    </row>
    <row r="168" spans="1:24" ht="36.6" customHeight="1" x14ac:dyDescent="0.25">
      <c r="A168" s="112">
        <v>7.18</v>
      </c>
      <c r="B168" s="745"/>
      <c r="C168" s="100"/>
      <c r="D168" s="100"/>
      <c r="E168" s="100"/>
      <c r="F168" s="108"/>
      <c r="G168" s="1181"/>
      <c r="H168" s="1181"/>
      <c r="I168" s="1181"/>
      <c r="K168" s="119"/>
      <c r="L168" s="41"/>
      <c r="M168" s="41"/>
      <c r="P168" s="130" t="str">
        <f t="shared" si="3"/>
        <v/>
      </c>
      <c r="Q168" s="311"/>
      <c r="R168" s="296"/>
      <c r="S168" s="310"/>
      <c r="T168" s="311"/>
      <c r="U168" s="311"/>
      <c r="V168" s="312"/>
      <c r="W168" s="311"/>
      <c r="X168" s="312"/>
    </row>
    <row r="169" spans="1:24" ht="36.6" customHeight="1" x14ac:dyDescent="0.25">
      <c r="A169" s="112">
        <v>7.19</v>
      </c>
      <c r="B169" s="745"/>
      <c r="C169" s="100"/>
      <c r="D169" s="100"/>
      <c r="E169" s="100"/>
      <c r="F169" s="108"/>
      <c r="G169" s="1181"/>
      <c r="H169" s="1181"/>
      <c r="I169" s="1181"/>
      <c r="K169" s="119"/>
      <c r="L169" s="41"/>
      <c r="M169" s="41"/>
      <c r="P169" s="130" t="str">
        <f t="shared" si="3"/>
        <v/>
      </c>
      <c r="Q169" s="311"/>
      <c r="R169" s="296"/>
      <c r="S169" s="310"/>
      <c r="T169" s="311"/>
      <c r="U169" s="311"/>
      <c r="V169" s="312"/>
      <c r="W169" s="311"/>
      <c r="X169" s="312"/>
    </row>
    <row r="170" spans="1:24" ht="36.6" customHeight="1" x14ac:dyDescent="0.25">
      <c r="A170" s="112">
        <v>7.2</v>
      </c>
      <c r="B170" s="745"/>
      <c r="C170" s="100"/>
      <c r="D170" s="100"/>
      <c r="E170" s="100"/>
      <c r="F170" s="108"/>
      <c r="G170" s="1181"/>
      <c r="H170" s="1181"/>
      <c r="I170" s="1181"/>
      <c r="K170" s="119"/>
      <c r="L170" s="41"/>
      <c r="M170" s="41"/>
      <c r="P170" s="130" t="str">
        <f t="shared" si="3"/>
        <v/>
      </c>
      <c r="Q170" s="311"/>
      <c r="R170" s="296"/>
      <c r="S170" s="310"/>
      <c r="T170" s="311"/>
      <c r="U170" s="311"/>
      <c r="V170" s="312"/>
      <c r="W170" s="311"/>
      <c r="X170" s="312"/>
    </row>
    <row r="171" spans="1:24" ht="36.6" hidden="1" customHeight="1" x14ac:dyDescent="0.25">
      <c r="A171" s="648">
        <v>7.2</v>
      </c>
      <c r="B171" s="1013"/>
      <c r="C171" s="649"/>
      <c r="D171" s="649"/>
      <c r="E171" s="649"/>
      <c r="F171" s="650"/>
      <c r="G171" s="1187"/>
      <c r="H171" s="1187"/>
      <c r="I171" s="1187"/>
      <c r="K171" s="119"/>
      <c r="L171" s="41"/>
      <c r="M171" s="41"/>
      <c r="P171" s="652" t="str">
        <f t="shared" ref="P171:P202" si="4">IF(AND(B171="",C171="",D171="",E171="",F171="",G171=""),"",IF(AND(B171&lt;&gt;"",OR(C171="",E171="",F171="")),"Please add as a minimum Original Baseline, Forecast - Actual, and Milestone Type",IF(AND(C171&lt;&gt;"",D171&lt;&gt;"",C171=D171),"Please delete Rebaseline as same as Original Baseline",IF(AND(OR(E171&lt;&gt;"",C171&lt;&gt;""),E171&lt;&gt;C171,G171=""),CONCATENATE(E171-C171," / ",IF(D171&lt;&gt;"",E171-D171,"-")," days change from the Original Baseline / Rebaseline - please provide reason if considered significant change. If Rebaselined, please provide reason"),IF(D171="",CONCATENATE(E171-C171," days change from the Original Baseline"),CONCATENATE(E171-C171," days change from the Original Baseline; ",E171-D171," days change from the rebaseline"))))))</f>
        <v/>
      </c>
      <c r="Q171" s="311"/>
      <c r="R171" s="296"/>
      <c r="S171" s="310"/>
      <c r="T171" s="311"/>
      <c r="U171" s="311"/>
      <c r="V171" s="312"/>
      <c r="W171" s="311"/>
      <c r="X171" s="312"/>
    </row>
    <row r="172" spans="1:24" ht="36.6" hidden="1" customHeight="1" x14ac:dyDescent="0.25">
      <c r="A172" s="648">
        <v>7.21</v>
      </c>
      <c r="B172" s="651"/>
      <c r="C172" s="649"/>
      <c r="D172" s="649"/>
      <c r="E172" s="649"/>
      <c r="F172" s="650"/>
      <c r="G172" s="1187"/>
      <c r="H172" s="1187"/>
      <c r="I172" s="1187"/>
      <c r="K172" s="119"/>
      <c r="L172" s="41"/>
      <c r="M172" s="41"/>
      <c r="P172" s="652" t="str">
        <f t="shared" si="4"/>
        <v/>
      </c>
      <c r="Q172" s="311"/>
      <c r="R172" s="296"/>
      <c r="S172" s="310"/>
      <c r="T172" s="311"/>
      <c r="U172" s="311"/>
      <c r="V172" s="312"/>
      <c r="W172" s="311"/>
      <c r="X172" s="312"/>
    </row>
    <row r="173" spans="1:24" ht="36.6" hidden="1" customHeight="1" x14ac:dyDescent="0.25">
      <c r="A173" s="648">
        <v>7.22</v>
      </c>
      <c r="B173" s="651"/>
      <c r="C173" s="649"/>
      <c r="D173" s="649"/>
      <c r="E173" s="649"/>
      <c r="F173" s="650"/>
      <c r="G173" s="1187"/>
      <c r="H173" s="1187"/>
      <c r="I173" s="1187"/>
      <c r="K173" s="119"/>
      <c r="L173" s="41"/>
      <c r="M173" s="41"/>
      <c r="P173" s="652" t="str">
        <f t="shared" si="4"/>
        <v/>
      </c>
      <c r="Q173" s="311"/>
      <c r="R173" s="296"/>
      <c r="S173" s="310"/>
      <c r="T173" s="311"/>
      <c r="U173" s="311"/>
      <c r="V173" s="312"/>
      <c r="W173" s="311"/>
      <c r="X173" s="312"/>
    </row>
    <row r="174" spans="1:24" ht="36.6" hidden="1" customHeight="1" x14ac:dyDescent="0.25">
      <c r="A174" s="648">
        <v>7.23</v>
      </c>
      <c r="B174" s="651"/>
      <c r="C174" s="649"/>
      <c r="D174" s="649"/>
      <c r="E174" s="649"/>
      <c r="F174" s="650"/>
      <c r="G174" s="1187"/>
      <c r="H174" s="1187"/>
      <c r="I174" s="1187"/>
      <c r="K174" s="119"/>
      <c r="L174" s="41"/>
      <c r="M174" s="41"/>
      <c r="P174" s="652" t="str">
        <f t="shared" si="4"/>
        <v/>
      </c>
      <c r="Q174" s="311"/>
      <c r="R174" s="296"/>
      <c r="S174" s="310"/>
      <c r="T174" s="311"/>
      <c r="U174" s="311"/>
      <c r="V174" s="312"/>
      <c r="W174" s="311"/>
      <c r="X174" s="312"/>
    </row>
    <row r="175" spans="1:24" ht="36.6" hidden="1" customHeight="1" x14ac:dyDescent="0.25">
      <c r="A175" s="648">
        <v>7.24</v>
      </c>
      <c r="B175" s="651"/>
      <c r="C175" s="649"/>
      <c r="D175" s="649"/>
      <c r="E175" s="649"/>
      <c r="F175" s="650"/>
      <c r="G175" s="1187"/>
      <c r="H175" s="1187"/>
      <c r="I175" s="1187"/>
      <c r="K175" s="119"/>
      <c r="L175" s="41"/>
      <c r="M175" s="41"/>
      <c r="P175" s="652" t="str">
        <f t="shared" si="4"/>
        <v/>
      </c>
      <c r="Q175" s="311"/>
      <c r="R175" s="296"/>
      <c r="S175" s="310"/>
      <c r="T175" s="311"/>
      <c r="U175" s="311"/>
      <c r="V175" s="312"/>
      <c r="W175" s="311"/>
      <c r="X175" s="312"/>
    </row>
    <row r="176" spans="1:24" ht="36.6" hidden="1" customHeight="1" x14ac:dyDescent="0.25">
      <c r="A176" s="648">
        <v>7.25</v>
      </c>
      <c r="B176" s="651"/>
      <c r="C176" s="649"/>
      <c r="D176" s="649"/>
      <c r="E176" s="649"/>
      <c r="F176" s="650"/>
      <c r="G176" s="1187"/>
      <c r="H176" s="1187"/>
      <c r="I176" s="1187"/>
      <c r="K176" s="119"/>
      <c r="L176" s="41"/>
      <c r="M176" s="41"/>
      <c r="P176" s="652" t="str">
        <f t="shared" si="4"/>
        <v/>
      </c>
      <c r="Q176" s="311"/>
      <c r="R176" s="296"/>
      <c r="S176" s="310"/>
      <c r="T176" s="311"/>
      <c r="U176" s="311"/>
      <c r="V176" s="312"/>
      <c r="W176" s="311"/>
      <c r="X176" s="312"/>
    </row>
    <row r="177" spans="1:24" ht="36.6" hidden="1" customHeight="1" x14ac:dyDescent="0.25">
      <c r="A177" s="648">
        <v>7.26</v>
      </c>
      <c r="B177" s="651"/>
      <c r="C177" s="649"/>
      <c r="D177" s="649"/>
      <c r="E177" s="649"/>
      <c r="F177" s="650"/>
      <c r="G177" s="1187"/>
      <c r="H177" s="1187"/>
      <c r="I177" s="1187"/>
      <c r="K177" s="119"/>
      <c r="L177" s="41"/>
      <c r="M177" s="41"/>
      <c r="P177" s="652" t="str">
        <f t="shared" si="4"/>
        <v/>
      </c>
      <c r="Q177" s="311"/>
      <c r="R177" s="296"/>
      <c r="S177" s="310"/>
      <c r="T177" s="311"/>
      <c r="U177" s="311"/>
      <c r="V177" s="312"/>
      <c r="W177" s="311"/>
      <c r="X177" s="312"/>
    </row>
    <row r="178" spans="1:24" ht="36.6" hidden="1" customHeight="1" x14ac:dyDescent="0.25">
      <c r="A178" s="648">
        <v>7.27</v>
      </c>
      <c r="B178" s="651"/>
      <c r="C178" s="649"/>
      <c r="D178" s="649"/>
      <c r="E178" s="649"/>
      <c r="F178" s="650"/>
      <c r="G178" s="1187"/>
      <c r="H178" s="1187"/>
      <c r="I178" s="1187"/>
      <c r="K178" s="119"/>
      <c r="L178" s="41"/>
      <c r="M178" s="41"/>
      <c r="P178" s="652" t="str">
        <f t="shared" si="4"/>
        <v/>
      </c>
      <c r="Q178" s="311"/>
      <c r="R178" s="296"/>
      <c r="S178" s="310"/>
      <c r="T178" s="311"/>
      <c r="U178" s="311"/>
      <c r="V178" s="312"/>
      <c r="W178" s="311"/>
      <c r="X178" s="312"/>
    </row>
    <row r="179" spans="1:24" ht="36.6" hidden="1" customHeight="1" x14ac:dyDescent="0.25">
      <c r="A179" s="648">
        <v>7.28</v>
      </c>
      <c r="B179" s="651"/>
      <c r="C179" s="649"/>
      <c r="D179" s="649"/>
      <c r="E179" s="649"/>
      <c r="F179" s="650"/>
      <c r="G179" s="1187"/>
      <c r="H179" s="1187"/>
      <c r="I179" s="1187"/>
      <c r="K179" s="119"/>
      <c r="L179" s="41"/>
      <c r="M179" s="41"/>
      <c r="P179" s="652" t="str">
        <f t="shared" si="4"/>
        <v/>
      </c>
      <c r="Q179" s="311"/>
      <c r="R179" s="296"/>
      <c r="S179" s="310"/>
      <c r="T179" s="311"/>
      <c r="U179" s="311"/>
      <c r="V179" s="312"/>
      <c r="W179" s="311"/>
      <c r="X179" s="312"/>
    </row>
    <row r="180" spans="1:24" ht="36.6" hidden="1" customHeight="1" x14ac:dyDescent="0.25">
      <c r="A180" s="648">
        <v>7.29</v>
      </c>
      <c r="B180" s="651"/>
      <c r="C180" s="649"/>
      <c r="D180" s="649"/>
      <c r="E180" s="649"/>
      <c r="F180" s="650"/>
      <c r="G180" s="1187"/>
      <c r="H180" s="1187"/>
      <c r="I180" s="1187"/>
      <c r="K180" s="119"/>
      <c r="L180" s="41"/>
      <c r="M180" s="41"/>
      <c r="P180" s="652" t="str">
        <f t="shared" si="4"/>
        <v/>
      </c>
      <c r="Q180" s="311"/>
      <c r="R180" s="296"/>
      <c r="S180" s="310"/>
      <c r="T180" s="311"/>
      <c r="U180" s="311"/>
      <c r="V180" s="312"/>
      <c r="W180" s="311"/>
      <c r="X180" s="312"/>
    </row>
    <row r="181" spans="1:24" ht="36.6" hidden="1" customHeight="1" x14ac:dyDescent="0.25">
      <c r="A181" s="648">
        <v>7.3</v>
      </c>
      <c r="B181" s="651"/>
      <c r="C181" s="649"/>
      <c r="D181" s="649"/>
      <c r="E181" s="649"/>
      <c r="F181" s="650"/>
      <c r="G181" s="1187"/>
      <c r="H181" s="1187"/>
      <c r="I181" s="1187"/>
      <c r="K181" s="119"/>
      <c r="L181" s="41"/>
      <c r="M181" s="41"/>
      <c r="P181" s="652" t="str">
        <f t="shared" si="4"/>
        <v/>
      </c>
      <c r="Q181" s="311"/>
      <c r="R181" s="296"/>
      <c r="S181" s="310"/>
      <c r="T181" s="311"/>
      <c r="U181" s="311"/>
      <c r="V181" s="312"/>
      <c r="W181" s="311"/>
      <c r="X181" s="312"/>
    </row>
    <row r="182" spans="1:24" ht="36.6" hidden="1" customHeight="1" x14ac:dyDescent="0.25">
      <c r="A182" s="648">
        <v>7.31</v>
      </c>
      <c r="B182" s="651"/>
      <c r="C182" s="649"/>
      <c r="D182" s="649"/>
      <c r="E182" s="649"/>
      <c r="F182" s="650"/>
      <c r="G182" s="1187"/>
      <c r="H182" s="1187"/>
      <c r="I182" s="1187"/>
      <c r="K182" s="119"/>
      <c r="L182" s="41"/>
      <c r="M182" s="41"/>
      <c r="P182" s="652" t="str">
        <f t="shared" si="4"/>
        <v/>
      </c>
      <c r="Q182" s="311"/>
      <c r="R182" s="296"/>
      <c r="S182" s="310"/>
      <c r="T182" s="311"/>
      <c r="U182" s="311"/>
      <c r="V182" s="312"/>
      <c r="W182" s="311"/>
      <c r="X182" s="312"/>
    </row>
    <row r="183" spans="1:24" ht="36.6" hidden="1" customHeight="1" x14ac:dyDescent="0.25">
      <c r="A183" s="648">
        <v>7.32</v>
      </c>
      <c r="B183" s="651"/>
      <c r="C183" s="649"/>
      <c r="D183" s="649"/>
      <c r="E183" s="649"/>
      <c r="F183" s="650"/>
      <c r="G183" s="1187"/>
      <c r="H183" s="1187"/>
      <c r="I183" s="1187"/>
      <c r="K183" s="119"/>
      <c r="L183" s="41"/>
      <c r="M183" s="41"/>
      <c r="P183" s="652" t="str">
        <f t="shared" si="4"/>
        <v/>
      </c>
      <c r="Q183" s="311"/>
      <c r="R183" s="296"/>
      <c r="S183" s="310"/>
      <c r="T183" s="311"/>
      <c r="U183" s="311"/>
      <c r="V183" s="312"/>
      <c r="W183" s="311"/>
      <c r="X183" s="312"/>
    </row>
    <row r="184" spans="1:24" ht="36.6" hidden="1" customHeight="1" x14ac:dyDescent="0.25">
      <c r="A184" s="648">
        <v>7.33</v>
      </c>
      <c r="B184" s="651"/>
      <c r="C184" s="649"/>
      <c r="D184" s="649"/>
      <c r="E184" s="649"/>
      <c r="F184" s="650"/>
      <c r="G184" s="1187"/>
      <c r="H184" s="1187"/>
      <c r="I184" s="1187"/>
      <c r="K184" s="119"/>
      <c r="L184" s="41"/>
      <c r="M184" s="41"/>
      <c r="P184" s="652" t="str">
        <f t="shared" si="4"/>
        <v/>
      </c>
      <c r="Q184" s="311"/>
      <c r="R184" s="296"/>
      <c r="S184" s="310"/>
      <c r="T184" s="311"/>
      <c r="U184" s="311"/>
      <c r="V184" s="312"/>
      <c r="W184" s="311"/>
      <c r="X184" s="312"/>
    </row>
    <row r="185" spans="1:24" ht="36.6" hidden="1" customHeight="1" x14ac:dyDescent="0.25">
      <c r="A185" s="648">
        <v>7.34</v>
      </c>
      <c r="B185" s="651"/>
      <c r="C185" s="649"/>
      <c r="D185" s="649"/>
      <c r="E185" s="649"/>
      <c r="F185" s="650"/>
      <c r="G185" s="1187"/>
      <c r="H185" s="1187"/>
      <c r="I185" s="1187"/>
      <c r="K185" s="119"/>
      <c r="L185" s="41"/>
      <c r="M185" s="41"/>
      <c r="P185" s="652" t="str">
        <f t="shared" si="4"/>
        <v/>
      </c>
      <c r="Q185" s="311"/>
      <c r="R185" s="296"/>
      <c r="S185" s="310"/>
      <c r="T185" s="311"/>
      <c r="U185" s="311"/>
      <c r="V185" s="312"/>
      <c r="W185" s="311"/>
      <c r="X185" s="312"/>
    </row>
    <row r="186" spans="1:24" ht="36.6" hidden="1" customHeight="1" x14ac:dyDescent="0.25">
      <c r="A186" s="648">
        <v>7.35</v>
      </c>
      <c r="B186" s="651"/>
      <c r="C186" s="649"/>
      <c r="D186" s="649"/>
      <c r="E186" s="649"/>
      <c r="F186" s="650"/>
      <c r="G186" s="1187"/>
      <c r="H186" s="1187"/>
      <c r="I186" s="1187"/>
      <c r="K186" s="119"/>
      <c r="L186" s="41"/>
      <c r="M186" s="41"/>
      <c r="P186" s="652" t="str">
        <f t="shared" si="4"/>
        <v/>
      </c>
      <c r="Q186" s="311"/>
      <c r="R186" s="296"/>
      <c r="S186" s="310"/>
      <c r="T186" s="311"/>
      <c r="U186" s="311"/>
      <c r="V186" s="312"/>
      <c r="W186" s="311"/>
      <c r="X186" s="312"/>
    </row>
    <row r="187" spans="1:24" ht="36.6" hidden="1" customHeight="1" x14ac:dyDescent="0.25">
      <c r="A187" s="648">
        <v>7.3599999999999897</v>
      </c>
      <c r="B187" s="651"/>
      <c r="C187" s="649"/>
      <c r="D187" s="649"/>
      <c r="E187" s="649"/>
      <c r="F187" s="650"/>
      <c r="G187" s="1187"/>
      <c r="H187" s="1187"/>
      <c r="I187" s="1187"/>
      <c r="K187" s="119"/>
      <c r="L187" s="41"/>
      <c r="M187" s="41"/>
      <c r="P187" s="652" t="str">
        <f t="shared" si="4"/>
        <v/>
      </c>
      <c r="Q187" s="311"/>
      <c r="R187" s="296"/>
      <c r="S187" s="310"/>
      <c r="T187" s="311"/>
      <c r="U187" s="311"/>
      <c r="V187" s="312"/>
      <c r="W187" s="311"/>
      <c r="X187" s="312"/>
    </row>
    <row r="188" spans="1:24" ht="36.6" hidden="1" customHeight="1" x14ac:dyDescent="0.25">
      <c r="A188" s="648">
        <v>7.3699999999999903</v>
      </c>
      <c r="B188" s="651"/>
      <c r="C188" s="649"/>
      <c r="D188" s="649"/>
      <c r="E188" s="649"/>
      <c r="F188" s="650"/>
      <c r="G188" s="1187"/>
      <c r="H188" s="1187"/>
      <c r="I188" s="1187"/>
      <c r="K188" s="119"/>
      <c r="L188" s="41"/>
      <c r="M188" s="41"/>
      <c r="P188" s="652" t="str">
        <f t="shared" si="4"/>
        <v/>
      </c>
      <c r="Q188" s="311"/>
      <c r="R188" s="296"/>
      <c r="S188" s="310"/>
      <c r="T188" s="311"/>
      <c r="U188" s="311"/>
      <c r="V188" s="312"/>
      <c r="W188" s="311"/>
      <c r="X188" s="312"/>
    </row>
    <row r="189" spans="1:24" ht="36.6" hidden="1" customHeight="1" x14ac:dyDescent="0.25">
      <c r="A189" s="648">
        <v>7.3799999999999901</v>
      </c>
      <c r="B189" s="651"/>
      <c r="C189" s="649"/>
      <c r="D189" s="649"/>
      <c r="E189" s="649"/>
      <c r="F189" s="650"/>
      <c r="G189" s="1187"/>
      <c r="H189" s="1187"/>
      <c r="I189" s="1187"/>
      <c r="K189" s="119"/>
      <c r="L189" s="41"/>
      <c r="M189" s="41"/>
      <c r="P189" s="652" t="str">
        <f t="shared" si="4"/>
        <v/>
      </c>
      <c r="Q189" s="311"/>
      <c r="R189" s="296"/>
      <c r="S189" s="310"/>
      <c r="T189" s="311"/>
      <c r="U189" s="311"/>
      <c r="V189" s="312"/>
      <c r="W189" s="311"/>
      <c r="X189" s="312"/>
    </row>
    <row r="190" spans="1:24" ht="36.6" hidden="1" customHeight="1" x14ac:dyDescent="0.25">
      <c r="A190" s="648">
        <v>7.3899999999999899</v>
      </c>
      <c r="B190" s="651"/>
      <c r="C190" s="649"/>
      <c r="D190" s="649"/>
      <c r="E190" s="649"/>
      <c r="F190" s="650"/>
      <c r="G190" s="1187"/>
      <c r="H190" s="1187"/>
      <c r="I190" s="1187"/>
      <c r="K190" s="119"/>
      <c r="L190" s="41"/>
      <c r="M190" s="41"/>
      <c r="P190" s="652" t="str">
        <f t="shared" si="4"/>
        <v/>
      </c>
      <c r="Q190" s="311"/>
      <c r="R190" s="296"/>
      <c r="S190" s="310"/>
      <c r="T190" s="311"/>
      <c r="U190" s="311"/>
      <c r="V190" s="312"/>
      <c r="W190" s="311"/>
      <c r="X190" s="312"/>
    </row>
    <row r="191" spans="1:24" ht="36.6" hidden="1" customHeight="1" x14ac:dyDescent="0.25">
      <c r="A191" s="648">
        <v>7.3999999999999897</v>
      </c>
      <c r="B191" s="651"/>
      <c r="C191" s="649"/>
      <c r="D191" s="649"/>
      <c r="E191" s="649"/>
      <c r="F191" s="650"/>
      <c r="G191" s="1187"/>
      <c r="H191" s="1187"/>
      <c r="I191" s="1187"/>
      <c r="K191" s="119"/>
      <c r="L191" s="41"/>
      <c r="M191" s="41"/>
      <c r="P191" s="652" t="str">
        <f t="shared" si="4"/>
        <v/>
      </c>
      <c r="Q191" s="311"/>
      <c r="R191" s="296"/>
      <c r="S191" s="310"/>
      <c r="T191" s="311"/>
      <c r="U191" s="311"/>
      <c r="V191" s="312"/>
      <c r="W191" s="311"/>
      <c r="X191" s="312"/>
    </row>
    <row r="192" spans="1:24" ht="36.6" hidden="1" customHeight="1" x14ac:dyDescent="0.25">
      <c r="A192" s="648">
        <v>7.4099999999999904</v>
      </c>
      <c r="B192" s="651"/>
      <c r="C192" s="649"/>
      <c r="D192" s="649"/>
      <c r="E192" s="649"/>
      <c r="F192" s="650"/>
      <c r="G192" s="1187"/>
      <c r="H192" s="1187"/>
      <c r="I192" s="1187"/>
      <c r="K192" s="119"/>
      <c r="L192" s="41"/>
      <c r="M192" s="41"/>
      <c r="P192" s="652" t="str">
        <f t="shared" si="4"/>
        <v/>
      </c>
      <c r="Q192" s="311"/>
      <c r="R192" s="296"/>
      <c r="S192" s="310"/>
      <c r="T192" s="311"/>
      <c r="U192" s="311"/>
      <c r="V192" s="312"/>
      <c r="W192" s="311"/>
      <c r="X192" s="312"/>
    </row>
    <row r="193" spans="1:24" ht="36.6" hidden="1" customHeight="1" x14ac:dyDescent="0.25">
      <c r="A193" s="648">
        <v>7.4199999999999902</v>
      </c>
      <c r="B193" s="651"/>
      <c r="C193" s="649"/>
      <c r="D193" s="649"/>
      <c r="E193" s="649"/>
      <c r="F193" s="650"/>
      <c r="G193" s="1187"/>
      <c r="H193" s="1187"/>
      <c r="I193" s="1187"/>
      <c r="K193" s="119"/>
      <c r="L193" s="41"/>
      <c r="M193" s="41"/>
      <c r="P193" s="652" t="str">
        <f t="shared" si="4"/>
        <v/>
      </c>
      <c r="Q193" s="311"/>
      <c r="R193" s="296"/>
      <c r="S193" s="310"/>
      <c r="T193" s="311"/>
      <c r="U193" s="311"/>
      <c r="V193" s="312"/>
      <c r="W193" s="311"/>
      <c r="X193" s="312"/>
    </row>
    <row r="194" spans="1:24" ht="36.6" hidden="1" customHeight="1" x14ac:dyDescent="0.25">
      <c r="A194" s="648">
        <v>7.4299999999999899</v>
      </c>
      <c r="B194" s="651"/>
      <c r="C194" s="649"/>
      <c r="D194" s="649"/>
      <c r="E194" s="649"/>
      <c r="F194" s="650"/>
      <c r="G194" s="1187"/>
      <c r="H194" s="1187"/>
      <c r="I194" s="1187"/>
      <c r="K194" s="119"/>
      <c r="L194" s="41"/>
      <c r="M194" s="41"/>
      <c r="P194" s="652" t="str">
        <f t="shared" si="4"/>
        <v/>
      </c>
      <c r="Q194" s="311"/>
      <c r="R194" s="296"/>
      <c r="S194" s="310"/>
      <c r="T194" s="311"/>
      <c r="U194" s="311"/>
      <c r="V194" s="312"/>
      <c r="W194" s="311"/>
      <c r="X194" s="312"/>
    </row>
    <row r="195" spans="1:24" ht="36.6" hidden="1" customHeight="1" x14ac:dyDescent="0.25">
      <c r="A195" s="648">
        <v>7.4399999999999897</v>
      </c>
      <c r="B195" s="651"/>
      <c r="C195" s="649"/>
      <c r="D195" s="649"/>
      <c r="E195" s="649"/>
      <c r="F195" s="650"/>
      <c r="G195" s="1187"/>
      <c r="H195" s="1187"/>
      <c r="I195" s="1187"/>
      <c r="K195" s="119"/>
      <c r="L195" s="41"/>
      <c r="M195" s="41"/>
      <c r="P195" s="652" t="str">
        <f t="shared" si="4"/>
        <v/>
      </c>
      <c r="Q195" s="311"/>
      <c r="R195" s="296"/>
      <c r="S195" s="310"/>
      <c r="T195" s="311"/>
      <c r="U195" s="311"/>
      <c r="V195" s="312"/>
      <c r="W195" s="311"/>
      <c r="X195" s="312"/>
    </row>
    <row r="196" spans="1:24" ht="36.6" hidden="1" customHeight="1" x14ac:dyDescent="0.25">
      <c r="A196" s="648">
        <v>7.4499999999999904</v>
      </c>
      <c r="B196" s="651"/>
      <c r="C196" s="649"/>
      <c r="D196" s="649"/>
      <c r="E196" s="649"/>
      <c r="F196" s="650"/>
      <c r="G196" s="1187"/>
      <c r="H196" s="1187"/>
      <c r="I196" s="1187"/>
      <c r="K196" s="119"/>
      <c r="L196" s="41"/>
      <c r="M196" s="41"/>
      <c r="P196" s="652" t="str">
        <f t="shared" si="4"/>
        <v/>
      </c>
      <c r="Q196" s="311"/>
      <c r="R196" s="296"/>
      <c r="S196" s="310"/>
      <c r="T196" s="311"/>
      <c r="U196" s="311"/>
      <c r="V196" s="312"/>
      <c r="W196" s="311"/>
      <c r="X196" s="312"/>
    </row>
    <row r="197" spans="1:24" ht="36.6" hidden="1" customHeight="1" x14ac:dyDescent="0.25">
      <c r="A197" s="648">
        <v>7.4599999999999902</v>
      </c>
      <c r="B197" s="651"/>
      <c r="C197" s="649"/>
      <c r="D197" s="649"/>
      <c r="E197" s="649"/>
      <c r="F197" s="650"/>
      <c r="G197" s="1187"/>
      <c r="H197" s="1187"/>
      <c r="I197" s="1187"/>
      <c r="K197" s="119"/>
      <c r="L197" s="41"/>
      <c r="M197" s="41"/>
      <c r="P197" s="652" t="str">
        <f t="shared" si="4"/>
        <v/>
      </c>
      <c r="Q197" s="311"/>
      <c r="R197" s="296"/>
      <c r="S197" s="310"/>
      <c r="T197" s="311"/>
      <c r="U197" s="311"/>
      <c r="V197" s="312"/>
      <c r="W197" s="311"/>
      <c r="X197" s="312"/>
    </row>
    <row r="198" spans="1:24" ht="36.6" hidden="1" customHeight="1" x14ac:dyDescent="0.25">
      <c r="A198" s="648">
        <v>7.46999999999999</v>
      </c>
      <c r="B198" s="651"/>
      <c r="C198" s="649"/>
      <c r="D198" s="649"/>
      <c r="E198" s="649"/>
      <c r="F198" s="650"/>
      <c r="G198" s="1187"/>
      <c r="H198" s="1187"/>
      <c r="I198" s="1187"/>
      <c r="K198" s="119"/>
      <c r="L198" s="41"/>
      <c r="M198" s="41"/>
      <c r="P198" s="652" t="str">
        <f t="shared" si="4"/>
        <v/>
      </c>
      <c r="Q198" s="311"/>
      <c r="R198" s="296"/>
      <c r="S198" s="310"/>
      <c r="T198" s="311"/>
      <c r="U198" s="311"/>
      <c r="V198" s="312"/>
      <c r="W198" s="311"/>
      <c r="X198" s="312"/>
    </row>
    <row r="199" spans="1:24" ht="36.6" hidden="1" customHeight="1" x14ac:dyDescent="0.25">
      <c r="A199" s="648">
        <v>7.4799999999999898</v>
      </c>
      <c r="B199" s="651"/>
      <c r="C199" s="649"/>
      <c r="D199" s="649"/>
      <c r="E199" s="649"/>
      <c r="F199" s="650"/>
      <c r="G199" s="1187"/>
      <c r="H199" s="1187"/>
      <c r="I199" s="1187"/>
      <c r="K199" s="119"/>
      <c r="L199" s="41"/>
      <c r="M199" s="41"/>
      <c r="P199" s="652" t="str">
        <f t="shared" si="4"/>
        <v/>
      </c>
      <c r="Q199" s="311"/>
      <c r="R199" s="296"/>
      <c r="S199" s="310"/>
      <c r="T199" s="311"/>
      <c r="U199" s="311"/>
      <c r="V199" s="312"/>
      <c r="W199" s="311"/>
      <c r="X199" s="312"/>
    </row>
    <row r="200" spans="1:24" ht="36.6" hidden="1" customHeight="1" x14ac:dyDescent="0.25">
      <c r="A200" s="648">
        <v>7.4899999999999904</v>
      </c>
      <c r="B200" s="651"/>
      <c r="C200" s="649"/>
      <c r="D200" s="649"/>
      <c r="E200" s="649"/>
      <c r="F200" s="650"/>
      <c r="G200" s="1187"/>
      <c r="H200" s="1187"/>
      <c r="I200" s="1187"/>
      <c r="K200" s="119"/>
      <c r="L200" s="41"/>
      <c r="M200" s="41"/>
      <c r="P200" s="652" t="str">
        <f t="shared" si="4"/>
        <v/>
      </c>
      <c r="Q200" s="311"/>
      <c r="R200" s="296"/>
      <c r="S200" s="310"/>
      <c r="T200" s="311"/>
      <c r="U200" s="311"/>
      <c r="V200" s="312"/>
      <c r="W200" s="311"/>
      <c r="X200" s="312"/>
    </row>
    <row r="201" spans="1:24" ht="36.6" hidden="1" customHeight="1" x14ac:dyDescent="0.25">
      <c r="A201" s="648">
        <v>7.4999999999999902</v>
      </c>
      <c r="B201" s="651"/>
      <c r="C201" s="649"/>
      <c r="D201" s="649"/>
      <c r="E201" s="649"/>
      <c r="F201" s="650"/>
      <c r="G201" s="1187"/>
      <c r="H201" s="1187"/>
      <c r="I201" s="1187"/>
      <c r="K201" s="119"/>
      <c r="L201" s="41"/>
      <c r="M201" s="41"/>
      <c r="P201" s="652" t="str">
        <f t="shared" si="4"/>
        <v/>
      </c>
      <c r="Q201" s="311"/>
      <c r="R201" s="296"/>
      <c r="S201" s="310"/>
      <c r="T201" s="311"/>
      <c r="U201" s="311"/>
      <c r="V201" s="312"/>
      <c r="W201" s="311"/>
      <c r="X201" s="312"/>
    </row>
    <row r="202" spans="1:24" ht="36.6" hidden="1" customHeight="1" x14ac:dyDescent="0.25">
      <c r="A202" s="648">
        <v>7.50999999999999</v>
      </c>
      <c r="B202" s="651"/>
      <c r="C202" s="649"/>
      <c r="D202" s="649"/>
      <c r="E202" s="649"/>
      <c r="F202" s="650"/>
      <c r="G202" s="1187"/>
      <c r="H202" s="1187"/>
      <c r="I202" s="1187"/>
      <c r="K202" s="119"/>
      <c r="L202" s="41"/>
      <c r="M202" s="41"/>
      <c r="P202" s="652" t="str">
        <f t="shared" si="4"/>
        <v/>
      </c>
      <c r="Q202" s="311"/>
      <c r="R202" s="296"/>
      <c r="S202" s="310"/>
      <c r="T202" s="311"/>
      <c r="U202" s="311"/>
      <c r="V202" s="312"/>
      <c r="W202" s="311"/>
      <c r="X202" s="312"/>
    </row>
    <row r="203" spans="1:24" ht="7.5" customHeight="1" x14ac:dyDescent="0.25">
      <c r="B203" s="107"/>
      <c r="C203" s="9"/>
      <c r="D203" s="9"/>
      <c r="E203" s="8"/>
      <c r="F203" s="33"/>
      <c r="G203" s="67"/>
      <c r="H203" s="67"/>
      <c r="I203" s="67"/>
      <c r="K203" s="119"/>
      <c r="L203" s="41"/>
      <c r="M203" s="41"/>
      <c r="P203" s="132"/>
      <c r="Q203" s="311"/>
      <c r="R203" s="296"/>
      <c r="S203" s="310"/>
      <c r="T203" s="311"/>
      <c r="U203" s="311"/>
      <c r="V203" s="312"/>
      <c r="W203" s="311"/>
      <c r="X203" s="312"/>
    </row>
    <row r="204" spans="1:24" s="11" customFormat="1" ht="6" customHeight="1" x14ac:dyDescent="0.25">
      <c r="A204" s="113"/>
      <c r="B204" s="50"/>
      <c r="C204" s="9"/>
      <c r="D204" s="9"/>
      <c r="E204" s="8"/>
      <c r="F204" s="33"/>
      <c r="G204" s="67"/>
      <c r="H204" s="67"/>
      <c r="I204" s="67"/>
      <c r="J204" s="47"/>
      <c r="K204" s="119"/>
      <c r="L204" s="41"/>
      <c r="M204" s="41"/>
      <c r="N204" s="85"/>
      <c r="O204" s="85"/>
      <c r="P204" s="132"/>
      <c r="Q204" s="311"/>
      <c r="R204" s="296"/>
      <c r="S204" s="310"/>
      <c r="T204" s="311"/>
      <c r="U204" s="311"/>
      <c r="V204" s="312"/>
      <c r="W204" s="311"/>
      <c r="X204" s="312"/>
    </row>
    <row r="205" spans="1:24" ht="18.75" x14ac:dyDescent="0.25">
      <c r="A205" s="792">
        <v>8</v>
      </c>
      <c r="B205" s="1195" t="s">
        <v>146</v>
      </c>
      <c r="C205" s="1196"/>
      <c r="D205" s="1196"/>
      <c r="E205" s="1196"/>
      <c r="F205" s="1196"/>
      <c r="G205" s="1196"/>
      <c r="H205" s="1196"/>
      <c r="I205" s="1196"/>
      <c r="K205" s="119"/>
      <c r="L205" s="17"/>
      <c r="M205" s="17"/>
      <c r="P205" s="132"/>
      <c r="Q205" s="311"/>
      <c r="R205" s="296"/>
      <c r="S205" s="310"/>
      <c r="T205" s="311"/>
      <c r="U205" s="311"/>
      <c r="V205" s="312"/>
      <c r="W205" s="311"/>
      <c r="X205" s="312"/>
    </row>
    <row r="206" spans="1:24" ht="3.95" customHeight="1" x14ac:dyDescent="0.25">
      <c r="B206" s="51"/>
      <c r="C206" s="59"/>
      <c r="D206" s="59"/>
      <c r="E206" s="59"/>
      <c r="F206" s="60"/>
      <c r="G206" s="59"/>
      <c r="H206" s="59"/>
      <c r="I206" s="59"/>
      <c r="K206" s="119"/>
      <c r="L206" s="62"/>
      <c r="M206" s="62"/>
      <c r="P206" s="132"/>
      <c r="Q206" s="311"/>
      <c r="R206" s="296"/>
      <c r="S206" s="310"/>
      <c r="T206" s="311"/>
      <c r="U206" s="311"/>
      <c r="V206" s="312"/>
      <c r="W206" s="311"/>
      <c r="X206" s="312"/>
    </row>
    <row r="207" spans="1:24" x14ac:dyDescent="0.25">
      <c r="A207" s="112">
        <v>8.01</v>
      </c>
      <c r="B207" s="45" t="s">
        <v>46</v>
      </c>
      <c r="C207" s="75" t="s">
        <v>2</v>
      </c>
      <c r="D207" s="1165"/>
      <c r="E207" s="1165"/>
      <c r="F207" s="1150" t="s">
        <v>145</v>
      </c>
      <c r="G207" s="1150"/>
      <c r="H207" s="1165"/>
      <c r="I207" s="1165"/>
      <c r="K207" s="119"/>
      <c r="L207" s="1"/>
      <c r="M207" s="1"/>
      <c r="O207" s="120"/>
      <c r="P207" s="132" t="str">
        <f>IF(OR(D207="",H207=""),"Please complete both using the drop downs","")</f>
        <v>Please complete both using the drop downs</v>
      </c>
      <c r="Q207" s="311"/>
      <c r="R207" s="296"/>
      <c r="S207" s="310"/>
      <c r="T207" s="311"/>
      <c r="U207" s="311"/>
      <c r="V207" s="312"/>
      <c r="W207" s="311"/>
      <c r="X207" s="312"/>
    </row>
    <row r="208" spans="1:24" ht="33" customHeight="1" x14ac:dyDescent="0.25">
      <c r="A208" s="112">
        <v>8.02</v>
      </c>
      <c r="B208" s="45" t="s">
        <v>47</v>
      </c>
      <c r="C208" s="1128"/>
      <c r="D208" s="1128"/>
      <c r="E208" s="1128"/>
      <c r="F208" s="1128"/>
      <c r="G208" s="1128"/>
      <c r="H208" s="1128"/>
      <c r="I208" s="1128"/>
      <c r="K208" s="119"/>
      <c r="L208" s="1"/>
      <c r="M208" s="1"/>
      <c r="P208" s="130" t="str">
        <f>IF(AND(OR(D207="Real",H207="Real"),C208=""),"As selected 'Real', please complete using drop down",IF(AND(D207="Nominal",H207="Nominal",C208&lt;&gt;""),"As 8.01 both state Nominal, this field should be blank",""))</f>
        <v/>
      </c>
      <c r="Q208" s="311"/>
      <c r="R208" s="296"/>
      <c r="S208" s="310"/>
      <c r="T208" s="311"/>
      <c r="U208" s="311"/>
      <c r="V208" s="312"/>
      <c r="W208" s="311"/>
      <c r="X208" s="312"/>
    </row>
    <row r="209" spans="1:24" ht="32.25" customHeight="1" x14ac:dyDescent="0.25">
      <c r="A209" s="112">
        <v>8.0299999999999994</v>
      </c>
      <c r="B209" s="45" t="s">
        <v>144</v>
      </c>
      <c r="C209" s="1194"/>
      <c r="D209" s="1194"/>
      <c r="E209" s="1194"/>
      <c r="F209" s="1194"/>
      <c r="G209" s="1194"/>
      <c r="H209" s="1194"/>
      <c r="I209" s="1194"/>
      <c r="K209" s="119"/>
      <c r="L209" s="42"/>
      <c r="M209" s="42"/>
      <c r="P209" s="130" t="str">
        <f>IF(AND(OR(D207="Real",H207="Real"),C209=""),"As selected 'Real', please complete using drop down",IF(AND(D207="Nominal",H207="Nominal",C208&lt;&gt;""),"As 8.01 both state Nominal, this field should be blank",""))</f>
        <v/>
      </c>
      <c r="Q209" s="311"/>
      <c r="R209" s="296" t="s">
        <v>1870</v>
      </c>
      <c r="S209" s="310"/>
      <c r="T209" s="311"/>
      <c r="U209" s="311"/>
      <c r="V209" s="312"/>
      <c r="W209" s="311"/>
      <c r="X209" s="312"/>
    </row>
    <row r="210" spans="1:24" x14ac:dyDescent="0.25">
      <c r="A210" s="112">
        <v>8.0399999999999991</v>
      </c>
      <c r="B210" s="45" t="s">
        <v>132</v>
      </c>
      <c r="C210" s="1194"/>
      <c r="D210" s="1194"/>
      <c r="E210" s="1194"/>
      <c r="F210" s="1194"/>
      <c r="G210" s="1194"/>
      <c r="H210" s="1194"/>
      <c r="I210" s="1194"/>
      <c r="K210" s="119"/>
      <c r="L210" s="42"/>
      <c r="M210" s="42"/>
      <c r="P210" s="133" t="str">
        <f>IF(C210="","Please complete using drop down","")</f>
        <v>Please complete using drop down</v>
      </c>
      <c r="Q210" s="311"/>
      <c r="R210" s="296"/>
      <c r="S210" s="310"/>
      <c r="T210" s="311"/>
      <c r="U210" s="311"/>
      <c r="V210" s="312"/>
      <c r="W210" s="311"/>
      <c r="X210" s="312"/>
    </row>
    <row r="211" spans="1:24" ht="30" x14ac:dyDescent="0.25">
      <c r="A211" s="112" t="s">
        <v>513</v>
      </c>
      <c r="B211" s="45" t="s">
        <v>143</v>
      </c>
      <c r="C211" s="1182"/>
      <c r="D211" s="1182"/>
      <c r="E211" s="1182"/>
      <c r="F211" s="1182"/>
      <c r="G211" s="1182"/>
      <c r="H211" s="1182"/>
      <c r="I211" s="1182"/>
      <c r="K211" s="119"/>
      <c r="L211" s="62"/>
      <c r="M211" s="62"/>
      <c r="P211" s="133" t="str">
        <f>IF(AND(C210="Other",C211=""),"As selected 'Other', please complete","")</f>
        <v/>
      </c>
      <c r="Q211" s="311"/>
      <c r="R211" s="296"/>
      <c r="S211" s="310"/>
      <c r="T211" s="311"/>
      <c r="U211" s="311"/>
      <c r="V211" s="312"/>
      <c r="W211" s="311"/>
      <c r="X211" s="312"/>
    </row>
    <row r="212" spans="1:24" ht="60" x14ac:dyDescent="0.25">
      <c r="A212" s="112">
        <v>8.0500000000000007</v>
      </c>
      <c r="B212" s="675" t="s">
        <v>344</v>
      </c>
      <c r="C212" s="1182"/>
      <c r="D212" s="1182"/>
      <c r="E212" s="1182"/>
      <c r="F212" s="1182"/>
      <c r="G212" s="1182"/>
      <c r="H212" s="1182"/>
      <c r="I212" s="1182"/>
      <c r="K212" s="119"/>
      <c r="L212" s="62"/>
      <c r="M212" s="62"/>
      <c r="P212" s="130" t="str">
        <f>IF(AND(D32="Programme",C212=""),"As this is a programme, an NPV need only be added if available",IF(AND(D32&lt;&gt;"Programme",C212=""),"Please Complete",""))</f>
        <v>Please Complete</v>
      </c>
      <c r="Q212" s="311"/>
      <c r="R212" s="296"/>
      <c r="S212" s="310"/>
      <c r="T212" s="311"/>
      <c r="U212" s="311"/>
      <c r="V212" s="312"/>
      <c r="W212" s="311"/>
      <c r="X212" s="312"/>
    </row>
    <row r="213" spans="1:24" ht="90" customHeight="1" x14ac:dyDescent="0.25">
      <c r="A213" s="112" t="s">
        <v>2396</v>
      </c>
      <c r="B213" s="1208" t="s">
        <v>2228</v>
      </c>
      <c r="C213" s="1209"/>
      <c r="D213" s="1209"/>
      <c r="E213" s="1210"/>
      <c r="F213" s="1182"/>
      <c r="G213" s="1182"/>
      <c r="H213" s="1182"/>
      <c r="I213" s="1182"/>
      <c r="K213" s="119"/>
      <c r="L213" s="62"/>
      <c r="M213" s="62"/>
      <c r="P213" s="130" t="str">
        <f>IF(F213="","Please Complete","")</f>
        <v>Please Complete</v>
      </c>
      <c r="Q213" s="311"/>
      <c r="R213" s="296"/>
      <c r="S213" s="809"/>
      <c r="T213" s="311"/>
      <c r="U213" s="311"/>
      <c r="V213" s="312"/>
      <c r="W213" s="311"/>
      <c r="X213" s="312"/>
    </row>
    <row r="214" spans="1:24" x14ac:dyDescent="0.25">
      <c r="A214" s="112">
        <v>8.06</v>
      </c>
      <c r="B214" s="1200" t="s">
        <v>2229</v>
      </c>
      <c r="C214" s="1200"/>
      <c r="D214" s="1200"/>
      <c r="E214" s="1200"/>
      <c r="F214" s="1192">
        <f>G242</f>
        <v>0</v>
      </c>
      <c r="G214" s="1193"/>
      <c r="H214" s="1193"/>
      <c r="I214" s="1193"/>
      <c r="K214" s="119"/>
      <c r="L214" s="62"/>
      <c r="M214" s="62"/>
      <c r="O214" s="622"/>
      <c r="P214" s="130" t="str">
        <f>IF(F214="","Please Complete","")</f>
        <v/>
      </c>
      <c r="Q214" s="311"/>
      <c r="R214" s="296"/>
      <c r="S214" s="809"/>
      <c r="T214" s="311"/>
      <c r="U214" s="311"/>
      <c r="V214" s="312"/>
      <c r="W214" s="311"/>
      <c r="X214" s="312"/>
    </row>
    <row r="215" spans="1:24" ht="15" customHeight="1" x14ac:dyDescent="0.25">
      <c r="A215" s="112">
        <v>8.07</v>
      </c>
      <c r="B215" s="1160" t="s">
        <v>2230</v>
      </c>
      <c r="C215" s="1160"/>
      <c r="D215" s="1160"/>
      <c r="E215" s="1160"/>
      <c r="F215" s="1188">
        <f>G266</f>
        <v>0</v>
      </c>
      <c r="G215" s="1189"/>
      <c r="H215" s="1189"/>
      <c r="I215" s="1190"/>
      <c r="K215" s="119"/>
      <c r="L215" s="62"/>
      <c r="M215" s="62"/>
      <c r="P215" s="130" t="str">
        <f>IF(F215="","Please Complete","")</f>
        <v/>
      </c>
      <c r="Q215" s="311"/>
      <c r="R215" s="296"/>
      <c r="S215" s="809"/>
      <c r="T215" s="311"/>
      <c r="U215" s="311"/>
      <c r="V215" s="312"/>
      <c r="W215" s="311"/>
      <c r="X215" s="312"/>
    </row>
    <row r="216" spans="1:24" x14ac:dyDescent="0.25">
      <c r="A216" s="112">
        <v>8.08</v>
      </c>
      <c r="B216" s="1160" t="s">
        <v>2231</v>
      </c>
      <c r="C216" s="1160"/>
      <c r="D216" s="1160"/>
      <c r="E216" s="1160"/>
      <c r="F216" s="1192">
        <f>I242</f>
        <v>0</v>
      </c>
      <c r="G216" s="1193"/>
      <c r="H216" s="1193"/>
      <c r="I216" s="1193"/>
      <c r="K216" s="119"/>
      <c r="L216" s="62"/>
      <c r="M216" s="62"/>
      <c r="P216" s="130" t="str">
        <f>IF(F216="","Please Complete","")</f>
        <v/>
      </c>
      <c r="Q216" s="311"/>
      <c r="R216" s="296"/>
      <c r="S216" s="809"/>
      <c r="T216" s="311"/>
      <c r="U216" s="311"/>
      <c r="V216" s="312"/>
      <c r="W216" s="311"/>
      <c r="X216" s="312"/>
    </row>
    <row r="217" spans="1:24" ht="15" customHeight="1" x14ac:dyDescent="0.25">
      <c r="B217" s="1197" t="s">
        <v>2232</v>
      </c>
      <c r="C217" s="1198"/>
      <c r="D217" s="1198"/>
      <c r="E217" s="1199"/>
      <c r="F217" s="1191">
        <f>SUM(F214+F215+F216)</f>
        <v>0</v>
      </c>
      <c r="G217" s="1191"/>
      <c r="H217" s="1191"/>
      <c r="I217" s="1191"/>
      <c r="K217" s="119"/>
      <c r="L217" s="62"/>
      <c r="M217" s="62"/>
      <c r="P217" s="132"/>
      <c r="Q217" s="311"/>
      <c r="R217" s="296"/>
      <c r="S217" s="809"/>
      <c r="T217" s="311"/>
      <c r="U217" s="311"/>
      <c r="V217" s="312"/>
      <c r="W217" s="311"/>
      <c r="X217" s="312"/>
    </row>
    <row r="218" spans="1:24" ht="7.5" customHeight="1" x14ac:dyDescent="0.25">
      <c r="B218" s="28"/>
      <c r="C218" s="61"/>
      <c r="D218" s="61"/>
      <c r="E218" s="61"/>
      <c r="F218" s="63"/>
      <c r="G218" s="61"/>
      <c r="H218" s="61"/>
      <c r="I218" s="61"/>
      <c r="K218" s="119"/>
      <c r="L218" s="62"/>
      <c r="M218" s="62"/>
      <c r="P218" s="132"/>
      <c r="Q218" s="311"/>
      <c r="R218" s="296"/>
      <c r="S218" s="310"/>
      <c r="T218" s="311"/>
      <c r="U218" s="311"/>
      <c r="V218" s="312"/>
      <c r="W218" s="311"/>
      <c r="X218" s="312"/>
    </row>
    <row r="219" spans="1:24" ht="6" customHeight="1" x14ac:dyDescent="0.25">
      <c r="B219" s="28"/>
      <c r="C219" s="1"/>
      <c r="D219" s="1"/>
      <c r="E219" s="2"/>
      <c r="F219" s="28"/>
      <c r="G219" s="2"/>
      <c r="H219" s="2"/>
      <c r="I219" s="2"/>
      <c r="K219" s="119"/>
      <c r="L219" s="1"/>
      <c r="M219" s="1"/>
      <c r="P219" s="132"/>
      <c r="Q219" s="311"/>
      <c r="R219" s="296"/>
      <c r="S219" s="310"/>
      <c r="T219" s="311"/>
      <c r="U219" s="311"/>
      <c r="V219" s="312"/>
      <c r="W219" s="311"/>
      <c r="X219" s="312"/>
    </row>
    <row r="220" spans="1:24" ht="409.6" customHeight="1" x14ac:dyDescent="0.25">
      <c r="A220" s="112">
        <v>8.09</v>
      </c>
      <c r="B220" s="45" t="s">
        <v>2233</v>
      </c>
      <c r="C220" s="1129"/>
      <c r="D220" s="1129"/>
      <c r="E220" s="1129"/>
      <c r="F220" s="1129"/>
      <c r="G220" s="1129"/>
      <c r="H220" s="1129"/>
      <c r="I220" s="1129"/>
      <c r="K220" s="119"/>
      <c r="L220" s="1"/>
      <c r="M220" s="1"/>
      <c r="O220" s="120"/>
      <c r="P220" s="130" t="str">
        <f>CONCATENATE("GUIDANCE: This MANDATORY commentary (related to the Resource and Capital tables below) should be clear, simple, with no acronyms and should (1) explain any significant difference"," ","between baselines and forecast/actual, re-baselining of costs, or significant changes to the profile of spend due to delays in the delivery timetable;"," ","(2) explain any spend after the project has completed as per the end date;"," ","(3) explain why specific costs that may be assumed to be present (for example, the project description leads us to think they should be there) are not present eg forecast or baseline; CDEL or RDEL; One off costs, Old or New recurring costs;"," ","(4) Any other information to provide context that you feel is important")</f>
        <v>GUIDANCE: This MANDATORY commentary (related to the Resource and Capital tables below) should be clear, simple, with no acronyms and should (1) explain any significant difference between baselines and forecast/actual, re-baselining of costs, or significant changes to the profile of spend due to delays in the delivery timetable; (2) explain any spend after the project has completed as per the end date; (3) explain why specific costs that may be assumed to be present (for example, the project description leads us to think they should be there) are not present eg forecast or baseline; CDEL or RDEL; One off costs, Old or New recurring costs; (4) Any other information to provide context that you feel is important</v>
      </c>
      <c r="Q220" s="311"/>
      <c r="R220" s="296"/>
      <c r="S220" s="809"/>
      <c r="T220" s="311"/>
      <c r="U220" s="311"/>
      <c r="V220" s="312"/>
      <c r="W220" s="311"/>
      <c r="X220" s="312"/>
    </row>
    <row r="221" spans="1:24" ht="14.65" customHeight="1" x14ac:dyDescent="0.25">
      <c r="B221" s="28"/>
      <c r="C221" s="28"/>
      <c r="D221" s="28"/>
      <c r="E221" s="28"/>
      <c r="F221" s="28"/>
      <c r="G221" s="28"/>
      <c r="H221" s="28"/>
      <c r="I221" s="28"/>
      <c r="K221" s="119"/>
      <c r="L221" s="1"/>
      <c r="M221" s="1"/>
      <c r="P221" s="132"/>
      <c r="Q221" s="311"/>
      <c r="R221" s="296"/>
      <c r="S221" s="310"/>
      <c r="T221" s="311"/>
      <c r="U221" s="311"/>
      <c r="V221" s="312"/>
      <c r="W221" s="311"/>
      <c r="X221" s="312"/>
    </row>
    <row r="222" spans="1:24" ht="5.25" customHeight="1" x14ac:dyDescent="0.25">
      <c r="B222" s="28"/>
      <c r="C222" s="1"/>
      <c r="D222" s="1"/>
      <c r="E222" s="2"/>
      <c r="F222" s="28"/>
      <c r="G222" s="2"/>
      <c r="H222" s="2"/>
      <c r="I222" s="2"/>
      <c r="K222" s="119"/>
      <c r="L222" s="1"/>
      <c r="M222" s="1"/>
      <c r="P222" s="132"/>
      <c r="Q222" s="311"/>
      <c r="R222" s="296"/>
      <c r="S222" s="310"/>
      <c r="T222" s="311"/>
      <c r="U222" s="311"/>
      <c r="V222" s="312"/>
      <c r="W222" s="311"/>
      <c r="X222" s="312"/>
    </row>
    <row r="223" spans="1:24" ht="108" customHeight="1" x14ac:dyDescent="0.25">
      <c r="B223" s="1143" t="s">
        <v>2122</v>
      </c>
      <c r="C223" s="1143"/>
      <c r="D223" s="816" t="s">
        <v>2222</v>
      </c>
      <c r="E223" s="814" t="s">
        <v>2223</v>
      </c>
      <c r="F223" s="813" t="s">
        <v>2224</v>
      </c>
      <c r="G223" s="815" t="s">
        <v>2225</v>
      </c>
      <c r="H223" s="4"/>
      <c r="I223" s="76" t="s">
        <v>2327</v>
      </c>
      <c r="K223" s="119"/>
      <c r="O223" s="620"/>
      <c r="P223" s="130" t="str">
        <f>IF(COUNTBLANK(D224:F225)&gt;0,"Please ensure all cells are complete, particularly if a baseline or forecast is missing, as well as putting in zeros where required",IF(COUNTBLANK(I224:I225)&gt;0,"Please ensure all cells are complete, particularly if a baseline or forecast is missing, as well as putting in zeros where required",IF(COUNTBLANK(D227:F240)&gt;0,"Please ensure all cells are complete, particularly if a baseline or forecast is missing, as well as putting in zeros where required",IF(COUNTBLANK(I227:I240)&gt;0,"Please ensure all cells are complete, particularly if a baseline or forecast is missing, as well as putting in zeros where required",""))))</f>
        <v/>
      </c>
      <c r="Q223" s="311"/>
      <c r="R223" s="296"/>
      <c r="S223" s="801"/>
      <c r="T223" s="311"/>
      <c r="U223" s="311"/>
      <c r="V223" s="312"/>
      <c r="W223" s="311"/>
      <c r="X223" s="312"/>
    </row>
    <row r="224" spans="1:24" ht="20.25" customHeight="1" x14ac:dyDescent="0.25">
      <c r="A224" s="112">
        <v>8.1</v>
      </c>
      <c r="B224" s="1133" t="s">
        <v>1905</v>
      </c>
      <c r="C224" s="90" t="s">
        <v>2</v>
      </c>
      <c r="D224" s="396">
        <v>0</v>
      </c>
      <c r="E224" s="396">
        <v>0</v>
      </c>
      <c r="F224" s="396">
        <v>0</v>
      </c>
      <c r="G224" s="749">
        <f>D224+E224+F224</f>
        <v>0</v>
      </c>
      <c r="H224" s="64"/>
      <c r="I224" s="396">
        <v>0</v>
      </c>
      <c r="K224" s="119"/>
      <c r="L224" s="65"/>
      <c r="M224" s="65"/>
      <c r="P224" s="133" t="str">
        <f>IF(OR(D224="",E224="",F224=""),"Columns D to F must be completed","")</f>
        <v/>
      </c>
      <c r="Q224" s="311"/>
      <c r="R224" s="296"/>
      <c r="S224" s="809"/>
      <c r="T224" s="311"/>
      <c r="U224" s="311"/>
      <c r="V224" s="312"/>
      <c r="W224" s="311"/>
      <c r="X224" s="312"/>
    </row>
    <row r="225" spans="1:24" ht="14.45" customHeight="1" x14ac:dyDescent="0.25">
      <c r="A225" s="112">
        <v>8.11</v>
      </c>
      <c r="B225" s="1133"/>
      <c r="C225" s="77" t="s">
        <v>6</v>
      </c>
      <c r="D225" s="396">
        <v>0</v>
      </c>
      <c r="E225" s="396">
        <v>0</v>
      </c>
      <c r="F225" s="396">
        <v>0</v>
      </c>
      <c r="G225" s="749">
        <f>D225+E225+F225</f>
        <v>0</v>
      </c>
      <c r="H225" s="64"/>
      <c r="I225" s="396">
        <v>0</v>
      </c>
      <c r="K225" s="119"/>
      <c r="P225" s="133" t="str">
        <f>IF(OR(D225="",E225="",F225=""),"Columns D to F must be completed","")</f>
        <v/>
      </c>
      <c r="Q225" s="311"/>
      <c r="R225" s="296"/>
      <c r="S225" s="310"/>
      <c r="T225" s="311"/>
      <c r="U225" s="311"/>
      <c r="V225" s="312"/>
      <c r="W225" s="311"/>
      <c r="X225" s="312"/>
    </row>
    <row r="226" spans="1:24" ht="29.25" customHeight="1" x14ac:dyDescent="0.25">
      <c r="A226" s="112">
        <v>8.1199999999999992</v>
      </c>
      <c r="B226" s="810" t="s">
        <v>2328</v>
      </c>
      <c r="C226" s="81"/>
      <c r="D226" s="818" t="str">
        <f>IF(AND(D227=0,D228=0),"-",IF(OR(D228&gt;=SUM(110.0000001%*D227),D228&lt;=SUM(89.99999999999%*D227)),"No","Yes"))</f>
        <v>-</v>
      </c>
      <c r="E226" s="818" t="str">
        <f t="shared" ref="E226:G226" si="5">IF(AND(E227=0,E228=0),"-",IF(OR(E228&gt;=SUM(110.0000001%*E227),E228&lt;=SUM(89.99999999999%*E227)),"No","Yes"))</f>
        <v>-</v>
      </c>
      <c r="F226" s="818" t="str">
        <f t="shared" si="5"/>
        <v>-</v>
      </c>
      <c r="G226" s="818" t="str">
        <f t="shared" si="5"/>
        <v>-</v>
      </c>
      <c r="H226" s="30"/>
      <c r="I226" s="818" t="str">
        <f>IF(AND(I227=0,I228=0),"-",IF(OR(I228&gt;=SUM(110.0000001%*I227),I228&lt;=SUM(89.99999999999%*I227)),"No","Yes"))</f>
        <v>-</v>
      </c>
      <c r="K226" s="119"/>
      <c r="O226" s="620"/>
      <c r="P226" s="130" t="str">
        <f>IF(OR(AND(D227&lt;&gt;"",D226=""),AND(E227&lt;&gt;"",E226="",AND(F227&lt;&gt;"",F226=""),AND(G227&lt;&gt;"",G226=""))),"Please complete using drop down if 15/16 figures are present","")</f>
        <v/>
      </c>
      <c r="Q226" s="311"/>
      <c r="R226" s="296"/>
      <c r="S226" s="809"/>
      <c r="T226" s="311"/>
      <c r="U226" s="311"/>
      <c r="V226" s="312"/>
      <c r="W226" s="311"/>
      <c r="X226" s="312"/>
    </row>
    <row r="227" spans="1:24" ht="14.45" customHeight="1" x14ac:dyDescent="0.25">
      <c r="A227" s="112">
        <v>8.1300000000000008</v>
      </c>
      <c r="B227" s="1133" t="s">
        <v>4</v>
      </c>
      <c r="C227" s="90" t="s">
        <v>2</v>
      </c>
      <c r="D227" s="396">
        <v>0</v>
      </c>
      <c r="E227" s="396">
        <v>0</v>
      </c>
      <c r="F227" s="396">
        <v>0</v>
      </c>
      <c r="G227" s="749">
        <f>D227+E227+F227</f>
        <v>0</v>
      </c>
      <c r="H227" s="55"/>
      <c r="I227" s="396">
        <v>0</v>
      </c>
      <c r="K227" s="119"/>
      <c r="P227" s="133" t="str">
        <f>IF(OR(D227="",E227="",F227=""),"Columns D to F must be completed","")</f>
        <v/>
      </c>
      <c r="Q227" s="311"/>
      <c r="R227" s="296"/>
      <c r="S227" s="310"/>
      <c r="T227" s="311"/>
      <c r="U227" s="311"/>
      <c r="V227" s="312"/>
      <c r="W227" s="311"/>
      <c r="X227" s="312"/>
    </row>
    <row r="228" spans="1:24" ht="14.45" customHeight="1" x14ac:dyDescent="0.25">
      <c r="A228" s="112">
        <v>8.14</v>
      </c>
      <c r="B228" s="1133"/>
      <c r="C228" s="90" t="s">
        <v>44</v>
      </c>
      <c r="D228" s="396">
        <v>0</v>
      </c>
      <c r="E228" s="396">
        <v>0</v>
      </c>
      <c r="F228" s="396">
        <v>0</v>
      </c>
      <c r="G228" s="749">
        <f t="shared" ref="G228:G240" si="6">D228+E228+F228</f>
        <v>0</v>
      </c>
      <c r="H228" s="55"/>
      <c r="I228" s="396">
        <v>0</v>
      </c>
      <c r="K228" s="119"/>
      <c r="P228" s="133" t="str">
        <f>IF(OR(D228="",E228="",F228=""),"Columns D to F must be completed","")</f>
        <v/>
      </c>
      <c r="Q228" s="311"/>
      <c r="R228" s="296"/>
      <c r="S228" s="310"/>
      <c r="T228" s="311"/>
      <c r="U228" s="311"/>
      <c r="V228" s="312"/>
      <c r="W228" s="311"/>
      <c r="X228" s="312"/>
    </row>
    <row r="229" spans="1:24" ht="14.45" customHeight="1" x14ac:dyDescent="0.25">
      <c r="A229" s="112">
        <v>8.15</v>
      </c>
      <c r="B229" s="1133" t="s">
        <v>8</v>
      </c>
      <c r="C229" s="90" t="s">
        <v>2</v>
      </c>
      <c r="D229" s="396">
        <v>0</v>
      </c>
      <c r="E229" s="396">
        <v>0</v>
      </c>
      <c r="F229" s="396">
        <v>0</v>
      </c>
      <c r="G229" s="749">
        <f t="shared" si="6"/>
        <v>0</v>
      </c>
      <c r="H229" s="55"/>
      <c r="I229" s="396">
        <v>0</v>
      </c>
      <c r="K229" s="119"/>
      <c r="P229" s="133" t="str">
        <f t="shared" ref="P229:P240" si="7">IF(OR(D229="",E229="",F229=""),"Columns D to F must be completed","")</f>
        <v/>
      </c>
      <c r="Q229" s="311"/>
      <c r="R229" s="296"/>
      <c r="S229" s="310"/>
      <c r="T229" s="311"/>
      <c r="U229" s="311"/>
      <c r="V229" s="312"/>
      <c r="W229" s="311"/>
      <c r="X229" s="312"/>
    </row>
    <row r="230" spans="1:24" ht="14.45" customHeight="1" x14ac:dyDescent="0.25">
      <c r="A230" s="112">
        <v>8.16</v>
      </c>
      <c r="B230" s="1133"/>
      <c r="C230" s="77" t="s">
        <v>44</v>
      </c>
      <c r="D230" s="396">
        <v>0</v>
      </c>
      <c r="E230" s="396">
        <v>0</v>
      </c>
      <c r="F230" s="396">
        <v>0</v>
      </c>
      <c r="G230" s="749">
        <f t="shared" si="6"/>
        <v>0</v>
      </c>
      <c r="H230" s="55"/>
      <c r="I230" s="396">
        <v>0</v>
      </c>
      <c r="K230" s="119"/>
      <c r="P230" s="133" t="str">
        <f t="shared" si="7"/>
        <v/>
      </c>
      <c r="Q230" s="311"/>
      <c r="R230" s="296"/>
      <c r="S230" s="310"/>
      <c r="T230" s="311"/>
      <c r="U230" s="311"/>
      <c r="V230" s="312"/>
      <c r="W230" s="311"/>
      <c r="X230" s="312"/>
    </row>
    <row r="231" spans="1:24" ht="14.45" customHeight="1" x14ac:dyDescent="0.25">
      <c r="A231" s="112">
        <v>8.17</v>
      </c>
      <c r="B231" s="1133" t="s">
        <v>5</v>
      </c>
      <c r="C231" s="90" t="s">
        <v>2</v>
      </c>
      <c r="D231" s="396">
        <v>0</v>
      </c>
      <c r="E231" s="396">
        <v>0</v>
      </c>
      <c r="F231" s="396">
        <v>0</v>
      </c>
      <c r="G231" s="749">
        <f t="shared" si="6"/>
        <v>0</v>
      </c>
      <c r="H231" s="55"/>
      <c r="I231" s="396">
        <v>0</v>
      </c>
      <c r="K231" s="119"/>
      <c r="P231" s="133" t="str">
        <f t="shared" si="7"/>
        <v/>
      </c>
      <c r="Q231" s="311"/>
      <c r="R231" s="296"/>
      <c r="S231" s="310"/>
      <c r="T231" s="311"/>
      <c r="U231" s="311"/>
      <c r="V231" s="312"/>
      <c r="W231" s="311"/>
      <c r="X231" s="312"/>
    </row>
    <row r="232" spans="1:24" ht="14.45" customHeight="1" x14ac:dyDescent="0.25">
      <c r="A232" s="112">
        <v>8.18</v>
      </c>
      <c r="B232" s="1133"/>
      <c r="C232" s="77" t="s">
        <v>44</v>
      </c>
      <c r="D232" s="396">
        <v>0</v>
      </c>
      <c r="E232" s="396">
        <v>0</v>
      </c>
      <c r="F232" s="396">
        <v>0</v>
      </c>
      <c r="G232" s="749">
        <f t="shared" si="6"/>
        <v>0</v>
      </c>
      <c r="H232" s="55"/>
      <c r="I232" s="396">
        <v>0</v>
      </c>
      <c r="K232" s="119"/>
      <c r="P232" s="133" t="str">
        <f t="shared" si="7"/>
        <v/>
      </c>
      <c r="Q232" s="311"/>
      <c r="R232" s="296"/>
      <c r="S232" s="310"/>
      <c r="T232" s="311"/>
      <c r="U232" s="311"/>
      <c r="V232" s="312"/>
      <c r="W232" s="311"/>
      <c r="X232" s="312"/>
    </row>
    <row r="233" spans="1:24" ht="14.45" customHeight="1" x14ac:dyDescent="0.25">
      <c r="A233" s="112">
        <v>8.19</v>
      </c>
      <c r="B233" s="1133" t="s">
        <v>9</v>
      </c>
      <c r="C233" s="90" t="s">
        <v>2</v>
      </c>
      <c r="D233" s="396">
        <v>0</v>
      </c>
      <c r="E233" s="396">
        <v>0</v>
      </c>
      <c r="F233" s="396">
        <v>0</v>
      </c>
      <c r="G233" s="749">
        <f t="shared" si="6"/>
        <v>0</v>
      </c>
      <c r="H233" s="55"/>
      <c r="I233" s="396">
        <v>0</v>
      </c>
      <c r="K233" s="119"/>
      <c r="P233" s="133" t="str">
        <f t="shared" si="7"/>
        <v/>
      </c>
      <c r="Q233" s="311"/>
      <c r="R233" s="296"/>
      <c r="S233" s="310"/>
      <c r="T233" s="311"/>
      <c r="U233" s="311"/>
      <c r="V233" s="312"/>
      <c r="W233" s="311"/>
      <c r="X233" s="312"/>
    </row>
    <row r="234" spans="1:24" ht="14.45" customHeight="1" x14ac:dyDescent="0.25">
      <c r="A234" s="112">
        <v>8.1999999999999993</v>
      </c>
      <c r="B234" s="1133"/>
      <c r="C234" s="77" t="s">
        <v>44</v>
      </c>
      <c r="D234" s="396">
        <v>0</v>
      </c>
      <c r="E234" s="396">
        <v>0</v>
      </c>
      <c r="F234" s="396">
        <v>0</v>
      </c>
      <c r="G234" s="749">
        <f t="shared" si="6"/>
        <v>0</v>
      </c>
      <c r="H234" s="55"/>
      <c r="I234" s="396">
        <v>0</v>
      </c>
      <c r="K234" s="119"/>
      <c r="P234" s="133" t="str">
        <f t="shared" si="7"/>
        <v/>
      </c>
      <c r="Q234" s="311"/>
      <c r="R234" s="296"/>
      <c r="S234" s="310"/>
      <c r="T234" s="311"/>
      <c r="U234" s="311"/>
      <c r="V234" s="312"/>
      <c r="W234" s="311"/>
      <c r="X234" s="312"/>
    </row>
    <row r="235" spans="1:24" ht="14.45" customHeight="1" x14ac:dyDescent="0.25">
      <c r="A235" s="112">
        <v>8.2100000000000009</v>
      </c>
      <c r="B235" s="1133" t="s">
        <v>18</v>
      </c>
      <c r="C235" s="90" t="s">
        <v>2</v>
      </c>
      <c r="D235" s="396">
        <v>0</v>
      </c>
      <c r="E235" s="396">
        <v>0</v>
      </c>
      <c r="F235" s="396">
        <v>0</v>
      </c>
      <c r="G235" s="749">
        <f t="shared" si="6"/>
        <v>0</v>
      </c>
      <c r="H235" s="64"/>
      <c r="I235" s="396">
        <v>0</v>
      </c>
      <c r="K235" s="119"/>
      <c r="P235" s="133" t="str">
        <f t="shared" si="7"/>
        <v/>
      </c>
      <c r="Q235" s="311"/>
      <c r="R235" s="296"/>
      <c r="S235" s="310"/>
      <c r="T235" s="311"/>
      <c r="U235" s="311"/>
      <c r="V235" s="312"/>
      <c r="W235" s="311"/>
      <c r="X235" s="312"/>
    </row>
    <row r="236" spans="1:24" ht="14.45" customHeight="1" x14ac:dyDescent="0.25">
      <c r="A236" s="112">
        <v>8.2200000000000006</v>
      </c>
      <c r="B236" s="1133"/>
      <c r="C236" s="77" t="s">
        <v>44</v>
      </c>
      <c r="D236" s="396">
        <v>0</v>
      </c>
      <c r="E236" s="396">
        <v>0</v>
      </c>
      <c r="F236" s="396">
        <v>0</v>
      </c>
      <c r="G236" s="749">
        <f t="shared" si="6"/>
        <v>0</v>
      </c>
      <c r="H236" s="64"/>
      <c r="I236" s="396">
        <v>0</v>
      </c>
      <c r="K236" s="119"/>
      <c r="P236" s="133" t="str">
        <f t="shared" si="7"/>
        <v/>
      </c>
      <c r="Q236" s="311"/>
      <c r="R236" s="296"/>
      <c r="S236" s="310"/>
      <c r="T236" s="311"/>
      <c r="U236" s="311"/>
      <c r="V236" s="312"/>
      <c r="W236" s="311"/>
      <c r="X236" s="312"/>
    </row>
    <row r="237" spans="1:24" ht="14.45" customHeight="1" x14ac:dyDescent="0.25">
      <c r="A237" s="112">
        <v>8.23</v>
      </c>
      <c r="B237" s="1133" t="s">
        <v>17</v>
      </c>
      <c r="C237" s="90" t="s">
        <v>2</v>
      </c>
      <c r="D237" s="396">
        <v>0</v>
      </c>
      <c r="E237" s="396">
        <v>0</v>
      </c>
      <c r="F237" s="396">
        <v>0</v>
      </c>
      <c r="G237" s="749">
        <f t="shared" si="6"/>
        <v>0</v>
      </c>
      <c r="H237" s="64"/>
      <c r="I237" s="396">
        <v>0</v>
      </c>
      <c r="K237" s="119"/>
      <c r="P237" s="133" t="str">
        <f t="shared" si="7"/>
        <v/>
      </c>
      <c r="Q237" s="311"/>
      <c r="R237" s="296"/>
      <c r="S237" s="310"/>
      <c r="T237" s="311"/>
      <c r="U237" s="311"/>
      <c r="V237" s="312"/>
      <c r="W237" s="311"/>
      <c r="X237" s="312"/>
    </row>
    <row r="238" spans="1:24" ht="14.45" customHeight="1" x14ac:dyDescent="0.25">
      <c r="A238" s="112">
        <v>8.24</v>
      </c>
      <c r="B238" s="1133"/>
      <c r="C238" s="77" t="s">
        <v>44</v>
      </c>
      <c r="D238" s="396">
        <v>0</v>
      </c>
      <c r="E238" s="396">
        <v>0</v>
      </c>
      <c r="F238" s="396">
        <v>0</v>
      </c>
      <c r="G238" s="749">
        <f t="shared" si="6"/>
        <v>0</v>
      </c>
      <c r="H238" s="64"/>
      <c r="I238" s="396">
        <v>0</v>
      </c>
      <c r="K238" s="119"/>
      <c r="P238" s="133" t="str">
        <f t="shared" si="7"/>
        <v/>
      </c>
      <c r="Q238" s="311"/>
      <c r="R238" s="296"/>
      <c r="S238" s="310"/>
      <c r="T238" s="311"/>
      <c r="U238" s="311"/>
      <c r="V238" s="312"/>
      <c r="W238" s="311"/>
      <c r="X238" s="312"/>
    </row>
    <row r="239" spans="1:24" ht="14.45" customHeight="1" x14ac:dyDescent="0.25">
      <c r="A239" s="112">
        <v>8.25</v>
      </c>
      <c r="B239" s="1175" t="s">
        <v>588</v>
      </c>
      <c r="C239" s="91" t="s">
        <v>2</v>
      </c>
      <c r="D239" s="396">
        <v>0</v>
      </c>
      <c r="E239" s="396">
        <v>0</v>
      </c>
      <c r="F239" s="396">
        <v>0</v>
      </c>
      <c r="G239" s="749">
        <f t="shared" si="6"/>
        <v>0</v>
      </c>
      <c r="H239" s="64"/>
      <c r="I239" s="396">
        <v>0</v>
      </c>
      <c r="K239" s="119"/>
      <c r="P239" s="133" t="str">
        <f t="shared" si="7"/>
        <v/>
      </c>
      <c r="Q239" s="311"/>
      <c r="R239" s="296"/>
      <c r="S239" s="310"/>
      <c r="T239" s="311"/>
      <c r="U239" s="311"/>
      <c r="V239" s="312"/>
      <c r="W239" s="311"/>
      <c r="X239" s="312"/>
    </row>
    <row r="240" spans="1:24" ht="14.45" customHeight="1" x14ac:dyDescent="0.25">
      <c r="A240" s="112">
        <v>8.26</v>
      </c>
      <c r="B240" s="1175"/>
      <c r="C240" s="78" t="s">
        <v>44</v>
      </c>
      <c r="D240" s="396">
        <v>0</v>
      </c>
      <c r="E240" s="396">
        <v>0</v>
      </c>
      <c r="F240" s="396">
        <v>0</v>
      </c>
      <c r="G240" s="749">
        <f t="shared" si="6"/>
        <v>0</v>
      </c>
      <c r="H240" s="64"/>
      <c r="I240" s="396">
        <v>0</v>
      </c>
      <c r="K240" s="119"/>
      <c r="P240" s="133" t="str">
        <f t="shared" si="7"/>
        <v/>
      </c>
      <c r="Q240" s="311"/>
      <c r="R240" s="296"/>
      <c r="S240" s="310"/>
      <c r="T240" s="311"/>
      <c r="U240" s="311"/>
      <c r="V240" s="312"/>
      <c r="W240" s="311"/>
      <c r="X240" s="312"/>
    </row>
    <row r="241" spans="1:24" ht="15" customHeight="1" x14ac:dyDescent="0.25">
      <c r="B241" s="1151" t="s">
        <v>374</v>
      </c>
      <c r="C241" s="78" t="s">
        <v>2</v>
      </c>
      <c r="D241" s="1014">
        <f t="shared" ref="D241:G242" si="8">D224+D227+D229+D231+D233+D235+D237+D239</f>
        <v>0</v>
      </c>
      <c r="E241" s="1014">
        <f t="shared" si="8"/>
        <v>0</v>
      </c>
      <c r="F241" s="1014">
        <f t="shared" si="8"/>
        <v>0</v>
      </c>
      <c r="G241" s="1014">
        <f t="shared" si="8"/>
        <v>0</v>
      </c>
      <c r="H241" s="64"/>
      <c r="I241" s="1015">
        <f t="shared" ref="I241" si="9">I224+I227+I229+I231+I233+I235+I237+I239</f>
        <v>0</v>
      </c>
      <c r="K241" s="119"/>
      <c r="P241" s="132"/>
      <c r="Q241" s="311"/>
      <c r="R241" s="296"/>
      <c r="S241" s="310"/>
      <c r="T241" s="311"/>
      <c r="U241" s="311"/>
      <c r="V241" s="312"/>
      <c r="W241" s="311"/>
      <c r="X241" s="312"/>
    </row>
    <row r="242" spans="1:24" ht="13.5" customHeight="1" x14ac:dyDescent="0.25">
      <c r="B242" s="1151"/>
      <c r="C242" s="83" t="s">
        <v>378</v>
      </c>
      <c r="D242" s="1014">
        <f t="shared" si="8"/>
        <v>0</v>
      </c>
      <c r="E242" s="1014">
        <f t="shared" si="8"/>
        <v>0</v>
      </c>
      <c r="F242" s="1014">
        <f t="shared" si="8"/>
        <v>0</v>
      </c>
      <c r="G242" s="1014">
        <f t="shared" si="8"/>
        <v>0</v>
      </c>
      <c r="H242" s="64"/>
      <c r="I242" s="1014">
        <f t="shared" ref="I242" si="10">I225+I228+I230+I232+I234+I236+I238+I240</f>
        <v>0</v>
      </c>
      <c r="K242" s="119"/>
      <c r="P242" s="132"/>
      <c r="Q242" s="311"/>
      <c r="R242" s="296"/>
      <c r="S242" s="310"/>
      <c r="T242" s="311"/>
      <c r="U242" s="311"/>
      <c r="V242" s="312"/>
      <c r="W242" s="311"/>
      <c r="X242" s="312"/>
    </row>
    <row r="243" spans="1:24" ht="29.25" customHeight="1" x14ac:dyDescent="0.25">
      <c r="A243" s="112">
        <v>8.27</v>
      </c>
      <c r="B243" s="1185" t="s">
        <v>141</v>
      </c>
      <c r="C243" s="1185"/>
      <c r="D243" s="79"/>
      <c r="E243" s="396">
        <v>0</v>
      </c>
      <c r="F243" s="80"/>
      <c r="G243" s="79"/>
      <c r="H243" s="64"/>
      <c r="I243" s="64"/>
      <c r="K243" s="119"/>
      <c r="P243" s="130" t="str">
        <f>IF(E243="","Please Complete","")</f>
        <v/>
      </c>
      <c r="Q243" s="311"/>
      <c r="R243" s="296"/>
      <c r="S243" s="310"/>
      <c r="T243" s="311"/>
      <c r="U243" s="311"/>
      <c r="V243" s="312"/>
      <c r="W243" s="311"/>
      <c r="X243" s="312"/>
    </row>
    <row r="244" spans="1:24" ht="1.5" customHeight="1" x14ac:dyDescent="0.25">
      <c r="K244" s="119"/>
      <c r="P244" s="132"/>
      <c r="Q244" s="311"/>
      <c r="R244" s="296"/>
      <c r="S244" s="310"/>
      <c r="T244" s="311"/>
      <c r="U244" s="311"/>
      <c r="V244" s="312"/>
      <c r="W244" s="311"/>
      <c r="X244" s="312"/>
    </row>
    <row r="245" spans="1:24" ht="22.5" customHeight="1" x14ac:dyDescent="0.25">
      <c r="A245" s="112">
        <v>8.2799999999999994</v>
      </c>
      <c r="B245" s="1150" t="s">
        <v>2324</v>
      </c>
      <c r="C245" s="1150"/>
      <c r="D245" s="1150"/>
      <c r="E245" s="1165"/>
      <c r="F245" s="1165"/>
      <c r="G245" s="2"/>
      <c r="H245" s="2"/>
      <c r="I245" s="2"/>
      <c r="K245" s="119"/>
      <c r="L245" s="1"/>
      <c r="M245" s="1"/>
      <c r="O245" s="120"/>
      <c r="P245" s="133" t="str">
        <f>IF(E245="","Please complete using drop down","")</f>
        <v>Please complete using drop down</v>
      </c>
      <c r="Q245" s="311"/>
      <c r="R245" s="296"/>
      <c r="S245" s="809"/>
      <c r="T245" s="311"/>
      <c r="U245" s="311"/>
      <c r="V245" s="312"/>
      <c r="W245" s="311"/>
      <c r="X245" s="312"/>
    </row>
    <row r="246" spans="1:24" s="55" customFormat="1" ht="2.25" customHeight="1" x14ac:dyDescent="0.25">
      <c r="A246" s="113"/>
      <c r="B246" s="28"/>
      <c r="C246" s="1"/>
      <c r="D246" s="1"/>
      <c r="E246" s="2"/>
      <c r="F246" s="28"/>
      <c r="G246" s="2"/>
      <c r="H246" s="2"/>
      <c r="I246" s="2"/>
      <c r="J246" s="47"/>
      <c r="K246" s="119"/>
      <c r="L246" s="1"/>
      <c r="M246" s="1"/>
      <c r="N246" s="85"/>
      <c r="O246" s="85"/>
      <c r="P246" s="128"/>
      <c r="Q246" s="139"/>
      <c r="R246" s="297"/>
      <c r="S246" s="308"/>
      <c r="T246" s="139"/>
      <c r="U246" s="139"/>
      <c r="V246" s="309"/>
      <c r="W246" s="139"/>
      <c r="X246" s="309"/>
    </row>
    <row r="247" spans="1:24" ht="105" customHeight="1" x14ac:dyDescent="0.25">
      <c r="B247" s="1143" t="s">
        <v>2123</v>
      </c>
      <c r="C247" s="1143"/>
      <c r="D247" s="813" t="s">
        <v>2222</v>
      </c>
      <c r="E247" s="814" t="s">
        <v>2223</v>
      </c>
      <c r="F247" s="813" t="s">
        <v>2224</v>
      </c>
      <c r="G247" s="815" t="s">
        <v>2225</v>
      </c>
      <c r="H247" s="4"/>
      <c r="I247" s="76" t="s">
        <v>2326</v>
      </c>
      <c r="K247" s="119"/>
      <c r="O247" s="620"/>
      <c r="P247" s="130" t="str">
        <f>IF(COUNTBLANK(D248:F249)&gt;0,"Please ensure all cells are complete, particularly if a baseline or forecast is missing, as well as putting in zeros where required",IF(COUNTBLANK(I248:I249)&gt;0,"Please ensure all cells are complete, particularly if a baseline or forecast is missing, as well as putting in zeros where required",IF(COUNTBLANK(D251:F264)&gt;0,"Please ensure all cells are complete, particularly if a baseline or forecast is missing, as well as putting in zeros where required",IF(COUNTBLANK(I251:I264)&gt;0,"Please ensure all cells are complete, particularly if a baseline or forecast is missing, as well as putting in zeros where required",""))))</f>
        <v/>
      </c>
      <c r="Q247" s="311"/>
      <c r="R247" s="296"/>
      <c r="S247" s="310"/>
      <c r="T247" s="311"/>
      <c r="U247" s="311"/>
      <c r="V247" s="312"/>
      <c r="W247" s="311"/>
      <c r="X247" s="312"/>
    </row>
    <row r="248" spans="1:24" ht="14.45" customHeight="1" x14ac:dyDescent="0.25">
      <c r="A248" s="112">
        <v>8.2899999999999991</v>
      </c>
      <c r="B248" s="1133" t="s">
        <v>1905</v>
      </c>
      <c r="C248" s="90" t="s">
        <v>2</v>
      </c>
      <c r="D248" s="396">
        <v>0</v>
      </c>
      <c r="E248" s="396">
        <v>0</v>
      </c>
      <c r="F248" s="396">
        <v>0</v>
      </c>
      <c r="G248" s="749">
        <f>D248+E248+F248</f>
        <v>0</v>
      </c>
      <c r="H248" s="64"/>
      <c r="I248" s="396">
        <v>0</v>
      </c>
      <c r="K248" s="119"/>
      <c r="P248" s="133" t="str">
        <f>IF(OR(D248="",E248="",F248=""),"Columns D to F must be completed","")</f>
        <v/>
      </c>
      <c r="Q248" s="311"/>
      <c r="R248" s="296"/>
      <c r="S248" s="310"/>
      <c r="T248" s="311"/>
      <c r="U248" s="311"/>
      <c r="V248" s="312"/>
      <c r="W248" s="311"/>
      <c r="X248" s="312"/>
    </row>
    <row r="249" spans="1:24" ht="14.45" customHeight="1" x14ac:dyDescent="0.25">
      <c r="A249" s="112">
        <v>8.3000000000000007</v>
      </c>
      <c r="B249" s="1133"/>
      <c r="C249" s="77" t="s">
        <v>6</v>
      </c>
      <c r="D249" s="396">
        <v>0</v>
      </c>
      <c r="E249" s="396">
        <v>0</v>
      </c>
      <c r="F249" s="396">
        <v>0</v>
      </c>
      <c r="G249" s="749">
        <f>D249+E249+F249</f>
        <v>0</v>
      </c>
      <c r="H249" s="64"/>
      <c r="I249" s="396">
        <v>0</v>
      </c>
      <c r="K249" s="119"/>
      <c r="P249" s="133" t="str">
        <f>IF(OR(D249="",E249="",F249=""),"Columns D to F must be completed","")</f>
        <v/>
      </c>
      <c r="Q249" s="311"/>
      <c r="R249" s="296"/>
      <c r="S249" s="310"/>
      <c r="T249" s="311"/>
      <c r="U249" s="311"/>
      <c r="V249" s="312"/>
      <c r="W249" s="311"/>
      <c r="X249" s="312"/>
    </row>
    <row r="250" spans="1:24" ht="33.75" customHeight="1" x14ac:dyDescent="0.25">
      <c r="A250" s="112">
        <v>8.31</v>
      </c>
      <c r="B250" s="422" t="s">
        <v>2328</v>
      </c>
      <c r="C250" s="81"/>
      <c r="D250" s="818" t="str">
        <f>IF(AND(D251=0,D252=0),"-",IF(OR(D252&gt;=SUM(110.0000001%*D251),D252&lt;=SUM(89.99999999999%*D251)),"No","Yes"))</f>
        <v>-</v>
      </c>
      <c r="E250" s="818" t="str">
        <f t="shared" ref="E250" si="11">IF(AND(E251=0,E252=0),"-",IF(OR(E252&gt;=SUM(110.0000001%*E251),E252&lt;=SUM(89.99999999999%*E251)),"No","Yes"))</f>
        <v>-</v>
      </c>
      <c r="F250" s="818" t="str">
        <f t="shared" ref="F250" si="12">IF(AND(F251=0,F252=0),"-",IF(OR(F252&gt;=SUM(110.0000001%*F251),F252&lt;=SUM(89.99999999999%*F251)),"No","Yes"))</f>
        <v>-</v>
      </c>
      <c r="G250" s="818" t="str">
        <f t="shared" ref="G250" si="13">IF(AND(G251=0,G252=0),"-",IF(OR(G252&gt;=SUM(110.0000001%*G251),G252&lt;=SUM(89.99999999999%*G251)),"No","Yes"))</f>
        <v>-</v>
      </c>
      <c r="H250" s="30"/>
      <c r="I250" s="818" t="str">
        <f>IF(AND(I251=0,I252=0),"-",IF(OR(I252&gt;=SUM(110.0000001%*I251),I252&lt;=SUM(89.99999999999%*I251)),"No","Yes"))</f>
        <v>-</v>
      </c>
      <c r="K250" s="119"/>
      <c r="O250" s="620"/>
      <c r="P250" s="130" t="str">
        <f>IF(OR(AND(D251&lt;&gt;"",D250=""),AND(E251&lt;&gt;"",E250="",AND(F251&lt;&gt;"",F250=""),AND(G251&lt;&gt;"",G250=""))),"Please complete using drop down if 15/16 figures are present","")</f>
        <v/>
      </c>
      <c r="Q250" s="311"/>
      <c r="R250" s="296"/>
      <c r="S250" s="809"/>
      <c r="T250" s="311"/>
      <c r="U250" s="311"/>
      <c r="V250" s="312"/>
      <c r="W250" s="311"/>
      <c r="X250" s="312"/>
    </row>
    <row r="251" spans="1:24" ht="14.45" customHeight="1" x14ac:dyDescent="0.25">
      <c r="A251" s="112">
        <v>8.32</v>
      </c>
      <c r="B251" s="1133" t="s">
        <v>4</v>
      </c>
      <c r="C251" s="90" t="s">
        <v>2</v>
      </c>
      <c r="D251" s="396">
        <v>0</v>
      </c>
      <c r="E251" s="396">
        <v>0</v>
      </c>
      <c r="F251" s="396">
        <v>0</v>
      </c>
      <c r="G251" s="749">
        <f>D251+E251+F251</f>
        <v>0</v>
      </c>
      <c r="H251" s="55"/>
      <c r="I251" s="396">
        <v>0</v>
      </c>
      <c r="K251" s="119"/>
      <c r="P251" s="133" t="str">
        <f>IF(OR(D251="",E251="",F251=""),"Columns D to F must be completed","")</f>
        <v/>
      </c>
      <c r="Q251" s="311"/>
      <c r="R251" s="296"/>
      <c r="S251" s="310"/>
      <c r="T251" s="311"/>
      <c r="U251" s="311"/>
      <c r="V251" s="312"/>
      <c r="W251" s="311"/>
      <c r="X251" s="312"/>
    </row>
    <row r="252" spans="1:24" ht="14.45" customHeight="1" x14ac:dyDescent="0.25">
      <c r="A252" s="112">
        <v>8.3300000000000107</v>
      </c>
      <c r="B252" s="1133"/>
      <c r="C252" s="90" t="s">
        <v>44</v>
      </c>
      <c r="D252" s="396">
        <v>0</v>
      </c>
      <c r="E252" s="396">
        <v>0</v>
      </c>
      <c r="F252" s="396">
        <v>0</v>
      </c>
      <c r="G252" s="749">
        <f t="shared" ref="G252:G264" si="14">D252+E252+F252</f>
        <v>0</v>
      </c>
      <c r="H252" s="55"/>
      <c r="I252" s="396">
        <v>0</v>
      </c>
      <c r="K252" s="119"/>
      <c r="P252" s="133" t="str">
        <f>IF(OR(D252="",E252="",F252=""),"Columns D to F must be completed","")</f>
        <v/>
      </c>
      <c r="Q252" s="311"/>
      <c r="R252" s="296"/>
      <c r="S252" s="310"/>
      <c r="T252" s="311"/>
      <c r="U252" s="311"/>
      <c r="V252" s="312"/>
      <c r="W252" s="311"/>
      <c r="X252" s="312"/>
    </row>
    <row r="253" spans="1:24" ht="14.45" customHeight="1" x14ac:dyDescent="0.25">
      <c r="A253" s="112">
        <v>8.3400000000000105</v>
      </c>
      <c r="B253" s="1133" t="s">
        <v>8</v>
      </c>
      <c r="C253" s="90" t="s">
        <v>2</v>
      </c>
      <c r="D253" s="396">
        <v>0</v>
      </c>
      <c r="E253" s="396">
        <v>0</v>
      </c>
      <c r="F253" s="396">
        <v>0</v>
      </c>
      <c r="G253" s="749">
        <f t="shared" si="14"/>
        <v>0</v>
      </c>
      <c r="H253" s="55"/>
      <c r="I253" s="396">
        <v>0</v>
      </c>
      <c r="K253" s="119"/>
      <c r="P253" s="133" t="str">
        <f t="shared" ref="P253:P264" si="15">IF(OR(D253="",E253="",F253=""),"Columns D to F must be completed","")</f>
        <v/>
      </c>
      <c r="Q253" s="311"/>
      <c r="R253" s="296"/>
      <c r="S253" s="310"/>
      <c r="T253" s="311"/>
      <c r="U253" s="311"/>
      <c r="V253" s="312"/>
      <c r="W253" s="311"/>
      <c r="X253" s="312"/>
    </row>
    <row r="254" spans="1:24" ht="14.45" customHeight="1" x14ac:dyDescent="0.25">
      <c r="A254" s="112">
        <v>8.3500000000000103</v>
      </c>
      <c r="B254" s="1133"/>
      <c r="C254" s="77" t="s">
        <v>44</v>
      </c>
      <c r="D254" s="396">
        <v>0</v>
      </c>
      <c r="E254" s="396">
        <v>0</v>
      </c>
      <c r="F254" s="396">
        <v>0</v>
      </c>
      <c r="G254" s="749">
        <f t="shared" si="14"/>
        <v>0</v>
      </c>
      <c r="H254" s="55"/>
      <c r="I254" s="396">
        <v>0</v>
      </c>
      <c r="K254" s="119"/>
      <c r="P254" s="133" t="str">
        <f t="shared" si="15"/>
        <v/>
      </c>
      <c r="Q254" s="311"/>
      <c r="R254" s="296"/>
      <c r="S254" s="310"/>
      <c r="T254" s="311"/>
      <c r="U254" s="311"/>
      <c r="V254" s="312"/>
      <c r="W254" s="311"/>
      <c r="X254" s="312"/>
    </row>
    <row r="255" spans="1:24" ht="14.45" customHeight="1" x14ac:dyDescent="0.25">
      <c r="A255" s="112">
        <v>8.3600000000000101</v>
      </c>
      <c r="B255" s="1133" t="s">
        <v>5</v>
      </c>
      <c r="C255" s="90" t="s">
        <v>2</v>
      </c>
      <c r="D255" s="396">
        <v>0</v>
      </c>
      <c r="E255" s="396">
        <v>0</v>
      </c>
      <c r="F255" s="396">
        <v>0</v>
      </c>
      <c r="G255" s="749">
        <f t="shared" si="14"/>
        <v>0</v>
      </c>
      <c r="H255" s="55"/>
      <c r="I255" s="396">
        <v>0</v>
      </c>
      <c r="K255" s="119"/>
      <c r="P255" s="133" t="str">
        <f t="shared" si="15"/>
        <v/>
      </c>
      <c r="Q255" s="311"/>
      <c r="R255" s="296"/>
      <c r="S255" s="310"/>
      <c r="T255" s="311"/>
      <c r="U255" s="311"/>
      <c r="V255" s="312"/>
      <c r="W255" s="311"/>
      <c r="X255" s="312"/>
    </row>
    <row r="256" spans="1:24" ht="14.45" customHeight="1" x14ac:dyDescent="0.25">
      <c r="A256" s="112">
        <v>8.3700000000000099</v>
      </c>
      <c r="B256" s="1133"/>
      <c r="C256" s="77" t="s">
        <v>44</v>
      </c>
      <c r="D256" s="396">
        <v>0</v>
      </c>
      <c r="E256" s="396">
        <v>0</v>
      </c>
      <c r="F256" s="396">
        <v>0</v>
      </c>
      <c r="G256" s="749">
        <f t="shared" si="14"/>
        <v>0</v>
      </c>
      <c r="H256" s="55"/>
      <c r="I256" s="396">
        <v>0</v>
      </c>
      <c r="K256" s="119"/>
      <c r="P256" s="133" t="str">
        <f t="shared" si="15"/>
        <v/>
      </c>
      <c r="Q256" s="311"/>
      <c r="R256" s="296"/>
      <c r="S256" s="310"/>
      <c r="T256" s="311"/>
      <c r="U256" s="311"/>
      <c r="V256" s="312"/>
      <c r="W256" s="311"/>
      <c r="X256" s="312"/>
    </row>
    <row r="257" spans="1:24" ht="14.45" customHeight="1" x14ac:dyDescent="0.25">
      <c r="A257" s="112">
        <v>8.3800000000000097</v>
      </c>
      <c r="B257" s="1133" t="s">
        <v>9</v>
      </c>
      <c r="C257" s="90" t="s">
        <v>2</v>
      </c>
      <c r="D257" s="396">
        <v>0</v>
      </c>
      <c r="E257" s="396">
        <v>0</v>
      </c>
      <c r="F257" s="396">
        <v>0</v>
      </c>
      <c r="G257" s="749">
        <f t="shared" si="14"/>
        <v>0</v>
      </c>
      <c r="H257" s="55"/>
      <c r="I257" s="396">
        <v>0</v>
      </c>
      <c r="K257" s="119"/>
      <c r="P257" s="133" t="str">
        <f t="shared" si="15"/>
        <v/>
      </c>
      <c r="Q257" s="311"/>
      <c r="R257" s="296"/>
      <c r="S257" s="310"/>
      <c r="T257" s="311"/>
      <c r="U257" s="311"/>
      <c r="V257" s="312"/>
      <c r="W257" s="311"/>
      <c r="X257" s="312"/>
    </row>
    <row r="258" spans="1:24" ht="14.45" customHeight="1" x14ac:dyDescent="0.25">
      <c r="A258" s="112">
        <v>8.3900000000000095</v>
      </c>
      <c r="B258" s="1133"/>
      <c r="C258" s="77" t="s">
        <v>44</v>
      </c>
      <c r="D258" s="396">
        <v>0</v>
      </c>
      <c r="E258" s="396">
        <v>0</v>
      </c>
      <c r="F258" s="396">
        <v>0</v>
      </c>
      <c r="G258" s="749">
        <f t="shared" si="14"/>
        <v>0</v>
      </c>
      <c r="H258" s="55"/>
      <c r="I258" s="396">
        <v>0</v>
      </c>
      <c r="K258" s="119"/>
      <c r="P258" s="133" t="str">
        <f t="shared" si="15"/>
        <v/>
      </c>
      <c r="Q258" s="311"/>
      <c r="R258" s="296"/>
      <c r="S258" s="310"/>
      <c r="T258" s="311"/>
      <c r="U258" s="311"/>
      <c r="V258" s="312"/>
      <c r="W258" s="311"/>
      <c r="X258" s="312"/>
    </row>
    <row r="259" spans="1:24" ht="14.45" customHeight="1" x14ac:dyDescent="0.25">
      <c r="A259" s="112">
        <v>8.4000000000000199</v>
      </c>
      <c r="B259" s="1133" t="s">
        <v>18</v>
      </c>
      <c r="C259" s="90" t="s">
        <v>2</v>
      </c>
      <c r="D259" s="396">
        <v>0</v>
      </c>
      <c r="E259" s="396">
        <v>0</v>
      </c>
      <c r="F259" s="396">
        <v>0</v>
      </c>
      <c r="G259" s="749">
        <f t="shared" si="14"/>
        <v>0</v>
      </c>
      <c r="H259" s="64"/>
      <c r="I259" s="396">
        <v>0</v>
      </c>
      <c r="K259" s="119"/>
      <c r="P259" s="133" t="str">
        <f t="shared" si="15"/>
        <v/>
      </c>
      <c r="Q259" s="311"/>
      <c r="R259" s="296"/>
      <c r="S259" s="310"/>
      <c r="T259" s="311"/>
      <c r="U259" s="311"/>
      <c r="V259" s="312"/>
      <c r="W259" s="311"/>
      <c r="X259" s="312"/>
    </row>
    <row r="260" spans="1:24" ht="14.45" customHeight="1" x14ac:dyDescent="0.25">
      <c r="A260" s="112">
        <v>8.4100000000000197</v>
      </c>
      <c r="B260" s="1133"/>
      <c r="C260" s="77" t="s">
        <v>44</v>
      </c>
      <c r="D260" s="396">
        <v>0</v>
      </c>
      <c r="E260" s="396">
        <v>0</v>
      </c>
      <c r="F260" s="396">
        <v>0</v>
      </c>
      <c r="G260" s="749">
        <f t="shared" si="14"/>
        <v>0</v>
      </c>
      <c r="H260" s="64"/>
      <c r="I260" s="396">
        <v>0</v>
      </c>
      <c r="K260" s="119"/>
      <c r="P260" s="133" t="str">
        <f t="shared" si="15"/>
        <v/>
      </c>
      <c r="Q260" s="311"/>
      <c r="R260" s="296"/>
      <c r="S260" s="310"/>
      <c r="T260" s="311"/>
      <c r="U260" s="311"/>
      <c r="V260" s="312"/>
      <c r="W260" s="311"/>
      <c r="X260" s="312"/>
    </row>
    <row r="261" spans="1:24" ht="14.45" customHeight="1" x14ac:dyDescent="0.25">
      <c r="A261" s="112">
        <v>8.4200000000000195</v>
      </c>
      <c r="B261" s="1133" t="s">
        <v>17</v>
      </c>
      <c r="C261" s="90" t="s">
        <v>2</v>
      </c>
      <c r="D261" s="396">
        <v>0</v>
      </c>
      <c r="E261" s="396">
        <v>0</v>
      </c>
      <c r="F261" s="396">
        <v>0</v>
      </c>
      <c r="G261" s="749">
        <f t="shared" si="14"/>
        <v>0</v>
      </c>
      <c r="H261" s="64"/>
      <c r="I261" s="396">
        <v>0</v>
      </c>
      <c r="K261" s="119"/>
      <c r="P261" s="133" t="str">
        <f t="shared" si="15"/>
        <v/>
      </c>
      <c r="Q261" s="311"/>
      <c r="R261" s="296"/>
      <c r="S261" s="310"/>
      <c r="T261" s="311"/>
      <c r="U261" s="311"/>
      <c r="V261" s="312"/>
      <c r="W261" s="311"/>
      <c r="X261" s="312"/>
    </row>
    <row r="262" spans="1:24" ht="14.45" customHeight="1" x14ac:dyDescent="0.25">
      <c r="A262" s="112">
        <v>8.4300000000000193</v>
      </c>
      <c r="B262" s="1133"/>
      <c r="C262" s="77" t="s">
        <v>44</v>
      </c>
      <c r="D262" s="396">
        <v>0</v>
      </c>
      <c r="E262" s="396">
        <v>0</v>
      </c>
      <c r="F262" s="396">
        <v>0</v>
      </c>
      <c r="G262" s="749">
        <f t="shared" si="14"/>
        <v>0</v>
      </c>
      <c r="H262" s="64"/>
      <c r="I262" s="396">
        <v>0</v>
      </c>
      <c r="K262" s="119"/>
      <c r="P262" s="133" t="str">
        <f t="shared" si="15"/>
        <v/>
      </c>
      <c r="Q262" s="311"/>
      <c r="R262" s="296"/>
      <c r="S262" s="310"/>
      <c r="T262" s="311"/>
      <c r="U262" s="311"/>
      <c r="V262" s="312"/>
      <c r="W262" s="311"/>
      <c r="X262" s="312"/>
    </row>
    <row r="263" spans="1:24" ht="14.45" customHeight="1" x14ac:dyDescent="0.25">
      <c r="A263" s="112">
        <v>8.4400000000000208</v>
      </c>
      <c r="B263" s="1175" t="s">
        <v>588</v>
      </c>
      <c r="C263" s="91" t="s">
        <v>2</v>
      </c>
      <c r="D263" s="396">
        <v>0</v>
      </c>
      <c r="E263" s="396">
        <v>0</v>
      </c>
      <c r="F263" s="396">
        <v>0</v>
      </c>
      <c r="G263" s="749">
        <f t="shared" si="14"/>
        <v>0</v>
      </c>
      <c r="H263" s="64"/>
      <c r="I263" s="396">
        <v>0</v>
      </c>
      <c r="K263" s="119"/>
      <c r="P263" s="133" t="str">
        <f t="shared" si="15"/>
        <v/>
      </c>
      <c r="Q263" s="311"/>
      <c r="R263" s="296"/>
      <c r="S263" s="310"/>
      <c r="T263" s="311"/>
      <c r="U263" s="311"/>
      <c r="V263" s="312"/>
      <c r="W263" s="311"/>
      <c r="X263" s="312"/>
    </row>
    <row r="264" spans="1:24" ht="14.45" customHeight="1" x14ac:dyDescent="0.25">
      <c r="A264" s="112">
        <v>8.4500000000000206</v>
      </c>
      <c r="B264" s="1175"/>
      <c r="C264" s="78" t="s">
        <v>44</v>
      </c>
      <c r="D264" s="396">
        <v>0</v>
      </c>
      <c r="E264" s="396">
        <v>0</v>
      </c>
      <c r="F264" s="396">
        <v>0</v>
      </c>
      <c r="G264" s="749">
        <f t="shared" si="14"/>
        <v>0</v>
      </c>
      <c r="H264" s="64"/>
      <c r="I264" s="396">
        <v>0</v>
      </c>
      <c r="K264" s="119"/>
      <c r="P264" s="133" t="str">
        <f t="shared" si="15"/>
        <v/>
      </c>
      <c r="Q264" s="311"/>
      <c r="R264" s="296"/>
      <c r="S264" s="310"/>
      <c r="T264" s="311"/>
      <c r="U264" s="311"/>
      <c r="V264" s="312"/>
      <c r="W264" s="311"/>
      <c r="X264" s="312"/>
    </row>
    <row r="265" spans="1:24" ht="14.45" customHeight="1" x14ac:dyDescent="0.25">
      <c r="B265" s="1151" t="s">
        <v>374</v>
      </c>
      <c r="C265" s="78" t="s">
        <v>2</v>
      </c>
      <c r="D265" s="1014">
        <f t="shared" ref="D265:G265" si="16">D248+D251+D253+D255+D257+D259+D261+D263</f>
        <v>0</v>
      </c>
      <c r="E265" s="1014">
        <f t="shared" si="16"/>
        <v>0</v>
      </c>
      <c r="F265" s="1014">
        <f t="shared" si="16"/>
        <v>0</v>
      </c>
      <c r="G265" s="1014">
        <f t="shared" si="16"/>
        <v>0</v>
      </c>
      <c r="H265" s="64"/>
      <c r="I265" s="1014">
        <f t="shared" ref="I265:I266" si="17">I248+I251+I253+I255+I257+I259+I261+I263</f>
        <v>0</v>
      </c>
      <c r="K265" s="119"/>
      <c r="P265" s="132"/>
      <c r="Q265" s="311"/>
      <c r="R265" s="296"/>
      <c r="S265" s="310"/>
      <c r="T265" s="311"/>
      <c r="U265" s="311"/>
      <c r="V265" s="312"/>
      <c r="W265" s="311"/>
      <c r="X265" s="312"/>
    </row>
    <row r="266" spans="1:24" ht="14.45" customHeight="1" x14ac:dyDescent="0.25">
      <c r="B266" s="1151"/>
      <c r="C266" s="88" t="s">
        <v>416</v>
      </c>
      <c r="D266" s="1014">
        <f t="shared" ref="D266:G266" si="18">D249+D252+D254+D256+D258+D260+D262+D264</f>
        <v>0</v>
      </c>
      <c r="E266" s="1014">
        <f t="shared" si="18"/>
        <v>0</v>
      </c>
      <c r="F266" s="1014">
        <f t="shared" si="18"/>
        <v>0</v>
      </c>
      <c r="G266" s="1014">
        <f t="shared" si="18"/>
        <v>0</v>
      </c>
      <c r="H266" s="64"/>
      <c r="I266" s="1014">
        <f t="shared" si="17"/>
        <v>0</v>
      </c>
      <c r="K266" s="119"/>
      <c r="P266" s="132"/>
      <c r="Q266" s="311"/>
      <c r="R266" s="296"/>
      <c r="S266" s="310"/>
      <c r="T266" s="311"/>
      <c r="U266" s="311"/>
      <c r="V266" s="312"/>
      <c r="W266" s="311"/>
      <c r="X266" s="312"/>
    </row>
    <row r="267" spans="1:24" ht="28.5" customHeight="1" x14ac:dyDescent="0.25">
      <c r="A267" s="112">
        <v>8.4600000000000009</v>
      </c>
      <c r="B267" s="1185" t="s">
        <v>141</v>
      </c>
      <c r="C267" s="1185"/>
      <c r="D267" s="79"/>
      <c r="E267" s="396">
        <v>0</v>
      </c>
      <c r="F267" s="80"/>
      <c r="G267" s="79"/>
      <c r="H267" s="64"/>
      <c r="I267" s="64"/>
      <c r="K267" s="119"/>
      <c r="P267" s="130" t="str">
        <f>IF(E267="","Please Complete","")</f>
        <v/>
      </c>
      <c r="Q267" s="311"/>
      <c r="R267" s="296"/>
      <c r="S267" s="310"/>
      <c r="T267" s="311"/>
      <c r="U267" s="311"/>
      <c r="V267" s="312"/>
      <c r="W267" s="311"/>
      <c r="X267" s="312"/>
    </row>
    <row r="268" spans="1:24" ht="1.5" customHeight="1" x14ac:dyDescent="0.25">
      <c r="K268" s="119"/>
      <c r="P268" s="132"/>
      <c r="Q268" s="311"/>
      <c r="R268" s="296"/>
      <c r="S268" s="310"/>
      <c r="T268" s="311"/>
      <c r="U268" s="311"/>
      <c r="V268" s="312"/>
      <c r="W268" s="311"/>
      <c r="X268" s="312"/>
    </row>
    <row r="269" spans="1:24" ht="1.5" customHeight="1" x14ac:dyDescent="0.25">
      <c r="K269" s="119"/>
      <c r="P269" s="132"/>
      <c r="Q269" s="311"/>
      <c r="R269" s="296"/>
      <c r="S269" s="310"/>
      <c r="T269" s="311"/>
      <c r="U269" s="311"/>
      <c r="V269" s="312"/>
      <c r="W269" s="311"/>
      <c r="X269" s="312"/>
    </row>
    <row r="270" spans="1:24" ht="24" customHeight="1" x14ac:dyDescent="0.25">
      <c r="A270" s="112">
        <v>8.4700000000000006</v>
      </c>
      <c r="B270" s="1150" t="s">
        <v>2325</v>
      </c>
      <c r="C270" s="1150"/>
      <c r="D270" s="1150"/>
      <c r="E270" s="1165"/>
      <c r="F270" s="1165"/>
      <c r="G270" s="2"/>
      <c r="H270" s="2"/>
      <c r="I270" s="2"/>
      <c r="K270" s="119"/>
      <c r="L270" s="1"/>
      <c r="M270" s="1"/>
      <c r="O270" s="120"/>
      <c r="P270" s="133" t="str">
        <f>IF(E270="","Please complete using drop down","")</f>
        <v>Please complete using drop down</v>
      </c>
      <c r="Q270" s="311"/>
      <c r="R270" s="296"/>
      <c r="S270" s="809"/>
      <c r="T270" s="311"/>
      <c r="U270" s="311"/>
      <c r="V270" s="312"/>
      <c r="W270" s="311"/>
      <c r="X270" s="312"/>
    </row>
    <row r="271" spans="1:24" ht="11.25" customHeight="1" x14ac:dyDescent="0.25">
      <c r="B271" s="1"/>
      <c r="C271" s="1"/>
      <c r="D271" s="1"/>
      <c r="E271" s="68"/>
      <c r="F271" s="68"/>
      <c r="G271" s="2"/>
      <c r="H271" s="2"/>
      <c r="I271" s="2"/>
      <c r="K271" s="119"/>
      <c r="L271" s="1"/>
      <c r="M271" s="1"/>
      <c r="P271" s="132"/>
      <c r="Q271" s="311"/>
      <c r="R271" s="296"/>
      <c r="S271" s="310"/>
      <c r="T271" s="311"/>
      <c r="U271" s="311"/>
      <c r="V271" s="312"/>
      <c r="W271" s="311"/>
      <c r="X271" s="312"/>
    </row>
    <row r="272" spans="1:24" ht="37.5" x14ac:dyDescent="0.25">
      <c r="A272" s="792">
        <v>9</v>
      </c>
      <c r="B272" s="793" t="s">
        <v>140</v>
      </c>
      <c r="C272" s="793"/>
      <c r="D272" s="1211" t="s">
        <v>2039</v>
      </c>
      <c r="E272" s="1212"/>
      <c r="F272" s="1212"/>
      <c r="G272" s="1212"/>
      <c r="H272" s="796" t="s">
        <v>2040</v>
      </c>
      <c r="I272" s="797" t="s">
        <v>2124</v>
      </c>
      <c r="K272" s="119"/>
      <c r="L272" s="17"/>
      <c r="M272" s="17"/>
      <c r="P272" s="132"/>
      <c r="Q272" s="311"/>
      <c r="R272" s="296"/>
      <c r="S272" s="310"/>
      <c r="T272" s="311"/>
      <c r="U272" s="311"/>
      <c r="V272" s="312"/>
      <c r="W272" s="311"/>
      <c r="X272" s="312"/>
    </row>
    <row r="273" spans="1:24" ht="3.95" customHeight="1" x14ac:dyDescent="0.25">
      <c r="K273" s="119"/>
      <c r="L273" s="85"/>
      <c r="M273" s="85"/>
      <c r="P273" s="132"/>
      <c r="Q273" s="311"/>
      <c r="R273" s="296"/>
      <c r="S273" s="310"/>
      <c r="T273" s="311"/>
      <c r="U273" s="311"/>
      <c r="V273" s="312"/>
      <c r="W273" s="311"/>
      <c r="X273" s="312"/>
    </row>
    <row r="274" spans="1:24" ht="63" customHeight="1" x14ac:dyDescent="0.25">
      <c r="B274" s="1186" t="s">
        <v>139</v>
      </c>
      <c r="C274" s="1186"/>
      <c r="D274" s="76" t="s">
        <v>7</v>
      </c>
      <c r="E274" s="82" t="s">
        <v>86</v>
      </c>
      <c r="F274" s="738" t="s">
        <v>1870</v>
      </c>
      <c r="G274" s="811" t="s">
        <v>2038</v>
      </c>
      <c r="H274" s="817" t="s">
        <v>138</v>
      </c>
      <c r="I274" s="76" t="s">
        <v>2125</v>
      </c>
      <c r="K274" s="119"/>
      <c r="L274" s="85"/>
      <c r="M274" s="85"/>
      <c r="O274" s="620"/>
      <c r="P274" s="130" t="str">
        <f>IF(AND(COUNTBLANK(D275:E290)&gt;0,COUNTBLANK(G275:I290)&gt;0),"Please ensure all cells are complete, particularly if a baseline or forecast is missing, as well as putting in zeros where required","")</f>
        <v/>
      </c>
      <c r="Q274" s="311"/>
      <c r="R274" s="296"/>
      <c r="S274" s="801"/>
      <c r="T274" s="311"/>
      <c r="U274" s="311"/>
      <c r="V274" s="312"/>
      <c r="W274" s="311"/>
      <c r="X274" s="312"/>
    </row>
    <row r="275" spans="1:24" x14ac:dyDescent="0.25">
      <c r="A275" s="112">
        <v>9.01</v>
      </c>
      <c r="B275" s="1143" t="s">
        <v>1905</v>
      </c>
      <c r="C275" s="746" t="s">
        <v>2</v>
      </c>
      <c r="D275" s="396">
        <v>0</v>
      </c>
      <c r="E275" s="396">
        <v>0</v>
      </c>
      <c r="F275" s="739"/>
      <c r="G275" s="396">
        <v>0</v>
      </c>
      <c r="H275" s="750">
        <f>D275+E275+F275+G275+I275</f>
        <v>0</v>
      </c>
      <c r="I275" s="396">
        <v>0</v>
      </c>
      <c r="K275" s="119"/>
      <c r="L275" s="85"/>
      <c r="M275" s="85"/>
      <c r="P275" s="132" t="str">
        <f>IF(OR(D275="",E275="",H275=""),"At a minimum, columns D, E and H must be completed","")</f>
        <v/>
      </c>
      <c r="Q275" s="311"/>
      <c r="R275" s="296"/>
      <c r="S275" s="310"/>
      <c r="T275" s="311"/>
      <c r="U275" s="311"/>
      <c r="V275" s="312"/>
      <c r="W275" s="311"/>
      <c r="X275" s="312"/>
    </row>
    <row r="276" spans="1:24" x14ac:dyDescent="0.25">
      <c r="A276" s="112">
        <v>9.02</v>
      </c>
      <c r="B276" s="1143"/>
      <c r="C276" s="77" t="s">
        <v>6</v>
      </c>
      <c r="D276" s="396">
        <v>0</v>
      </c>
      <c r="E276" s="396">
        <v>0</v>
      </c>
      <c r="F276" s="739"/>
      <c r="G276" s="396">
        <v>0</v>
      </c>
      <c r="H276" s="750">
        <f t="shared" ref="H276:H290" si="19">D276+E276+F276+G276+I276</f>
        <v>0</v>
      </c>
      <c r="I276" s="396">
        <v>0</v>
      </c>
      <c r="K276" s="119"/>
      <c r="L276" s="85"/>
      <c r="M276" s="85"/>
      <c r="P276" s="132" t="str">
        <f t="shared" ref="P276:P290" si="20">IF(OR(D276="",E276="",H276=""),"At a minimum, columns D, E and H must be completed","")</f>
        <v/>
      </c>
      <c r="Q276" s="311"/>
      <c r="R276" s="296"/>
      <c r="S276" s="310"/>
      <c r="T276" s="311"/>
      <c r="U276" s="311"/>
      <c r="V276" s="312"/>
      <c r="W276" s="311"/>
      <c r="X276" s="312"/>
    </row>
    <row r="277" spans="1:24" x14ac:dyDescent="0.25">
      <c r="A277" s="112">
        <v>9.0299999999999994</v>
      </c>
      <c r="B277" s="1143" t="s">
        <v>4</v>
      </c>
      <c r="C277" s="746" t="s">
        <v>2</v>
      </c>
      <c r="D277" s="396">
        <v>0</v>
      </c>
      <c r="E277" s="396">
        <v>0</v>
      </c>
      <c r="F277" s="739"/>
      <c r="G277" s="396">
        <v>0</v>
      </c>
      <c r="H277" s="750">
        <f t="shared" si="19"/>
        <v>0</v>
      </c>
      <c r="I277" s="396">
        <v>0</v>
      </c>
      <c r="K277" s="119"/>
      <c r="L277" s="85"/>
      <c r="M277" s="85"/>
      <c r="O277" s="614"/>
      <c r="P277" s="132" t="str">
        <f t="shared" si="20"/>
        <v/>
      </c>
      <c r="Q277" s="311"/>
      <c r="R277" s="296"/>
      <c r="S277" s="310"/>
      <c r="T277" s="311"/>
      <c r="U277" s="311"/>
      <c r="V277" s="312"/>
      <c r="W277" s="311"/>
      <c r="X277" s="312"/>
    </row>
    <row r="278" spans="1:24" x14ac:dyDescent="0.25">
      <c r="A278" s="112">
        <v>9.0399999999999991</v>
      </c>
      <c r="B278" s="1143"/>
      <c r="C278" s="77" t="s">
        <v>44</v>
      </c>
      <c r="D278" s="396">
        <v>0</v>
      </c>
      <c r="E278" s="396">
        <v>0</v>
      </c>
      <c r="F278" s="739"/>
      <c r="G278" s="396">
        <v>0</v>
      </c>
      <c r="H278" s="750">
        <f t="shared" si="19"/>
        <v>0</v>
      </c>
      <c r="I278" s="396">
        <v>0</v>
      </c>
      <c r="K278" s="119"/>
      <c r="L278" s="85"/>
      <c r="M278" s="85"/>
      <c r="O278" s="620"/>
      <c r="P278" s="132" t="str">
        <f t="shared" si="20"/>
        <v/>
      </c>
      <c r="Q278" s="311"/>
      <c r="R278" s="296"/>
      <c r="S278" s="310"/>
      <c r="T278" s="311"/>
      <c r="U278" s="311"/>
      <c r="V278" s="312"/>
      <c r="W278" s="311"/>
      <c r="X278" s="312"/>
    </row>
    <row r="279" spans="1:24" x14ac:dyDescent="0.25">
      <c r="A279" s="112">
        <v>9.0500000000000007</v>
      </c>
      <c r="B279" s="1143" t="s">
        <v>8</v>
      </c>
      <c r="C279" s="746" t="s">
        <v>2</v>
      </c>
      <c r="D279" s="396">
        <v>0</v>
      </c>
      <c r="E279" s="396">
        <v>0</v>
      </c>
      <c r="F279" s="739"/>
      <c r="G279" s="396">
        <v>0</v>
      </c>
      <c r="H279" s="750">
        <f t="shared" si="19"/>
        <v>0</v>
      </c>
      <c r="I279" s="396">
        <v>0</v>
      </c>
      <c r="K279" s="119"/>
      <c r="L279" s="85"/>
      <c r="M279" s="85"/>
      <c r="P279" s="132" t="str">
        <f t="shared" si="20"/>
        <v/>
      </c>
      <c r="Q279" s="311"/>
      <c r="R279" s="296"/>
      <c r="S279" s="310"/>
      <c r="T279" s="311"/>
      <c r="U279" s="311"/>
      <c r="V279" s="312"/>
      <c r="W279" s="311"/>
      <c r="X279" s="312"/>
    </row>
    <row r="280" spans="1:24" x14ac:dyDescent="0.25">
      <c r="A280" s="112">
        <v>9.06</v>
      </c>
      <c r="B280" s="1143"/>
      <c r="C280" s="77" t="s">
        <v>44</v>
      </c>
      <c r="D280" s="396">
        <v>0</v>
      </c>
      <c r="E280" s="396">
        <v>0</v>
      </c>
      <c r="F280" s="739"/>
      <c r="G280" s="396">
        <v>0</v>
      </c>
      <c r="H280" s="750">
        <f t="shared" si="19"/>
        <v>0</v>
      </c>
      <c r="I280" s="396">
        <v>0</v>
      </c>
      <c r="K280" s="119"/>
      <c r="L280" s="85"/>
      <c r="M280" s="85"/>
      <c r="P280" s="132" t="str">
        <f t="shared" si="20"/>
        <v/>
      </c>
      <c r="Q280" s="311"/>
      <c r="R280" s="296"/>
      <c r="S280" s="310"/>
      <c r="T280" s="311"/>
      <c r="U280" s="311"/>
      <c r="V280" s="312"/>
      <c r="W280" s="311"/>
      <c r="X280" s="312"/>
    </row>
    <row r="281" spans="1:24" x14ac:dyDescent="0.25">
      <c r="A281" s="112">
        <v>9.07</v>
      </c>
      <c r="B281" s="1143" t="s">
        <v>5</v>
      </c>
      <c r="C281" s="746" t="s">
        <v>2</v>
      </c>
      <c r="D281" s="396">
        <v>0</v>
      </c>
      <c r="E281" s="396">
        <v>0</v>
      </c>
      <c r="F281" s="739"/>
      <c r="G281" s="396">
        <v>0</v>
      </c>
      <c r="H281" s="750">
        <f t="shared" si="19"/>
        <v>0</v>
      </c>
      <c r="I281" s="396">
        <v>0</v>
      </c>
      <c r="K281" s="119"/>
      <c r="L281" s="85"/>
      <c r="M281" s="85"/>
      <c r="P281" s="132" t="str">
        <f t="shared" si="20"/>
        <v/>
      </c>
      <c r="Q281" s="311"/>
      <c r="R281" s="296"/>
      <c r="S281" s="310"/>
      <c r="T281" s="311"/>
      <c r="U281" s="311"/>
      <c r="V281" s="312"/>
      <c r="W281" s="311"/>
      <c r="X281" s="312"/>
    </row>
    <row r="282" spans="1:24" x14ac:dyDescent="0.25">
      <c r="A282" s="112">
        <v>9.08</v>
      </c>
      <c r="B282" s="1143"/>
      <c r="C282" s="77" t="s">
        <v>44</v>
      </c>
      <c r="D282" s="396">
        <v>0</v>
      </c>
      <c r="E282" s="396">
        <v>0</v>
      </c>
      <c r="F282" s="739"/>
      <c r="G282" s="396">
        <v>0</v>
      </c>
      <c r="H282" s="750">
        <f t="shared" si="19"/>
        <v>0</v>
      </c>
      <c r="I282" s="396">
        <v>0</v>
      </c>
      <c r="K282" s="119"/>
      <c r="L282" s="85"/>
      <c r="M282" s="85"/>
      <c r="P282" s="132" t="str">
        <f t="shared" si="20"/>
        <v/>
      </c>
      <c r="Q282" s="311"/>
      <c r="R282" s="296"/>
      <c r="S282" s="310"/>
      <c r="T282" s="311"/>
      <c r="U282" s="311"/>
      <c r="V282" s="312"/>
      <c r="W282" s="311"/>
      <c r="X282" s="312"/>
    </row>
    <row r="283" spans="1:24" x14ac:dyDescent="0.25">
      <c r="A283" s="112">
        <v>9.09</v>
      </c>
      <c r="B283" s="1143" t="s">
        <v>9</v>
      </c>
      <c r="C283" s="746" t="s">
        <v>2</v>
      </c>
      <c r="D283" s="396">
        <v>0</v>
      </c>
      <c r="E283" s="396">
        <v>0</v>
      </c>
      <c r="F283" s="739"/>
      <c r="G283" s="396">
        <v>0</v>
      </c>
      <c r="H283" s="750">
        <f t="shared" si="19"/>
        <v>0</v>
      </c>
      <c r="I283" s="396">
        <v>0</v>
      </c>
      <c r="K283" s="119"/>
      <c r="L283" s="85"/>
      <c r="M283" s="85"/>
      <c r="P283" s="132" t="str">
        <f t="shared" si="20"/>
        <v/>
      </c>
      <c r="Q283" s="311"/>
      <c r="R283" s="296"/>
      <c r="S283" s="310"/>
      <c r="T283" s="311"/>
      <c r="U283" s="311"/>
      <c r="V283" s="312"/>
      <c r="W283" s="311"/>
      <c r="X283" s="312"/>
    </row>
    <row r="284" spans="1:24" x14ac:dyDescent="0.25">
      <c r="A284" s="112">
        <v>9.1</v>
      </c>
      <c r="B284" s="1143"/>
      <c r="C284" s="77" t="s">
        <v>44</v>
      </c>
      <c r="D284" s="396">
        <v>0</v>
      </c>
      <c r="E284" s="396">
        <v>0</v>
      </c>
      <c r="F284" s="739"/>
      <c r="G284" s="396">
        <v>0</v>
      </c>
      <c r="H284" s="750">
        <f t="shared" si="19"/>
        <v>0</v>
      </c>
      <c r="I284" s="396">
        <v>0</v>
      </c>
      <c r="K284" s="119"/>
      <c r="L284" s="85"/>
      <c r="M284" s="85"/>
      <c r="P284" s="132" t="str">
        <f t="shared" si="20"/>
        <v/>
      </c>
      <c r="Q284" s="311"/>
      <c r="R284" s="296"/>
      <c r="S284" s="310"/>
      <c r="T284" s="311"/>
      <c r="U284" s="311"/>
      <c r="V284" s="312"/>
      <c r="W284" s="311"/>
      <c r="X284" s="312"/>
    </row>
    <row r="285" spans="1:24" x14ac:dyDescent="0.25">
      <c r="A285" s="112">
        <v>9.11</v>
      </c>
      <c r="B285" s="1143" t="s">
        <v>18</v>
      </c>
      <c r="C285" s="746" t="s">
        <v>2</v>
      </c>
      <c r="D285" s="396">
        <v>0</v>
      </c>
      <c r="E285" s="396">
        <v>0</v>
      </c>
      <c r="F285" s="739"/>
      <c r="G285" s="396">
        <v>0</v>
      </c>
      <c r="H285" s="750">
        <f t="shared" si="19"/>
        <v>0</v>
      </c>
      <c r="I285" s="396">
        <v>0</v>
      </c>
      <c r="K285" s="119"/>
      <c r="L285" s="85"/>
      <c r="M285" s="85"/>
      <c r="P285" s="132" t="str">
        <f t="shared" si="20"/>
        <v/>
      </c>
      <c r="Q285" s="311"/>
      <c r="R285" s="296"/>
      <c r="S285" s="310"/>
      <c r="T285" s="311"/>
      <c r="U285" s="311"/>
      <c r="V285" s="312"/>
      <c r="W285" s="311"/>
      <c r="X285" s="312"/>
    </row>
    <row r="286" spans="1:24" x14ac:dyDescent="0.25">
      <c r="A286" s="112">
        <v>9.1199999999999992</v>
      </c>
      <c r="B286" s="1143"/>
      <c r="C286" s="77" t="s">
        <v>44</v>
      </c>
      <c r="D286" s="396">
        <v>0</v>
      </c>
      <c r="E286" s="396">
        <v>0</v>
      </c>
      <c r="F286" s="739"/>
      <c r="G286" s="396">
        <v>0</v>
      </c>
      <c r="H286" s="750">
        <f t="shared" si="19"/>
        <v>0</v>
      </c>
      <c r="I286" s="396">
        <v>0</v>
      </c>
      <c r="K286" s="119"/>
      <c r="L286" s="85"/>
      <c r="M286" s="85"/>
      <c r="P286" s="132" t="str">
        <f t="shared" si="20"/>
        <v/>
      </c>
      <c r="Q286" s="311"/>
      <c r="R286" s="296"/>
      <c r="S286" s="310"/>
      <c r="T286" s="311"/>
      <c r="U286" s="311"/>
      <c r="V286" s="312"/>
      <c r="W286" s="311"/>
      <c r="X286" s="312"/>
    </row>
    <row r="287" spans="1:24" x14ac:dyDescent="0.25">
      <c r="A287" s="112">
        <v>9.1300000000000008</v>
      </c>
      <c r="B287" s="1143" t="s">
        <v>17</v>
      </c>
      <c r="C287" s="746" t="s">
        <v>2</v>
      </c>
      <c r="D287" s="396">
        <v>0</v>
      </c>
      <c r="E287" s="396">
        <v>0</v>
      </c>
      <c r="F287" s="739"/>
      <c r="G287" s="396">
        <v>0</v>
      </c>
      <c r="H287" s="750">
        <f t="shared" si="19"/>
        <v>0</v>
      </c>
      <c r="I287" s="396">
        <v>0</v>
      </c>
      <c r="K287" s="119"/>
      <c r="L287" s="85"/>
      <c r="M287" s="85"/>
      <c r="P287" s="132" t="str">
        <f t="shared" si="20"/>
        <v/>
      </c>
      <c r="Q287" s="311"/>
      <c r="R287" s="296"/>
      <c r="S287" s="310"/>
      <c r="T287" s="311"/>
      <c r="U287" s="311"/>
      <c r="V287" s="312"/>
      <c r="W287" s="311"/>
      <c r="X287" s="312"/>
    </row>
    <row r="288" spans="1:24" x14ac:dyDescent="0.25">
      <c r="A288" s="112">
        <v>9.14</v>
      </c>
      <c r="B288" s="1143"/>
      <c r="C288" s="77" t="s">
        <v>44</v>
      </c>
      <c r="D288" s="396">
        <v>0</v>
      </c>
      <c r="E288" s="396">
        <v>0</v>
      </c>
      <c r="F288" s="739"/>
      <c r="G288" s="396">
        <v>0</v>
      </c>
      <c r="H288" s="750">
        <f t="shared" si="19"/>
        <v>0</v>
      </c>
      <c r="I288" s="396">
        <v>0</v>
      </c>
      <c r="K288" s="119"/>
      <c r="L288" s="85"/>
      <c r="M288" s="85"/>
      <c r="P288" s="132" t="str">
        <f t="shared" si="20"/>
        <v/>
      </c>
      <c r="Q288" s="311"/>
      <c r="R288" s="296"/>
      <c r="S288" s="310"/>
      <c r="T288" s="311"/>
      <c r="U288" s="311"/>
      <c r="V288" s="312"/>
      <c r="W288" s="311"/>
      <c r="X288" s="312"/>
    </row>
    <row r="289" spans="1:24" ht="15" customHeight="1" x14ac:dyDescent="0.25">
      <c r="A289" s="112">
        <v>9.15</v>
      </c>
      <c r="B289" s="1185" t="s">
        <v>435</v>
      </c>
      <c r="C289" s="746" t="s">
        <v>2</v>
      </c>
      <c r="D289" s="396">
        <v>0</v>
      </c>
      <c r="E289" s="396">
        <v>0</v>
      </c>
      <c r="F289" s="739"/>
      <c r="G289" s="396">
        <v>0</v>
      </c>
      <c r="H289" s="750">
        <f t="shared" si="19"/>
        <v>0</v>
      </c>
      <c r="I289" s="396">
        <v>0</v>
      </c>
      <c r="K289" s="119"/>
      <c r="L289" s="85"/>
      <c r="M289" s="85"/>
      <c r="P289" s="132" t="str">
        <f t="shared" si="20"/>
        <v/>
      </c>
      <c r="Q289" s="311"/>
      <c r="R289" s="296"/>
      <c r="S289" s="310"/>
      <c r="T289" s="311"/>
      <c r="U289" s="311"/>
      <c r="V289" s="312"/>
      <c r="W289" s="311"/>
      <c r="X289" s="312"/>
    </row>
    <row r="290" spans="1:24" x14ac:dyDescent="0.25">
      <c r="A290" s="112">
        <v>9.16</v>
      </c>
      <c r="B290" s="1185"/>
      <c r="C290" s="77" t="s">
        <v>44</v>
      </c>
      <c r="D290" s="396">
        <v>0</v>
      </c>
      <c r="E290" s="396">
        <v>0</v>
      </c>
      <c r="F290" s="739"/>
      <c r="G290" s="396">
        <v>0</v>
      </c>
      <c r="H290" s="750">
        <f t="shared" si="19"/>
        <v>0</v>
      </c>
      <c r="I290" s="396">
        <v>0</v>
      </c>
      <c r="K290" s="119"/>
      <c r="L290" s="85"/>
      <c r="M290" s="85"/>
      <c r="P290" s="132" t="str">
        <f t="shared" si="20"/>
        <v/>
      </c>
      <c r="Q290" s="311"/>
      <c r="R290" s="296"/>
      <c r="S290" s="310"/>
      <c r="T290" s="311"/>
      <c r="U290" s="311"/>
      <c r="V290" s="312"/>
      <c r="W290" s="311"/>
      <c r="X290" s="312"/>
    </row>
    <row r="291" spans="1:24" ht="14.45" customHeight="1" x14ac:dyDescent="0.25">
      <c r="B291" s="1151" t="s">
        <v>374</v>
      </c>
      <c r="C291" s="747" t="s">
        <v>2</v>
      </c>
      <c r="D291" s="1016">
        <f t="shared" ref="D291:H292" si="21">D275+D277+D279+D281+D283+D285+D287+D289</f>
        <v>0</v>
      </c>
      <c r="E291" s="1016">
        <f t="shared" si="21"/>
        <v>0</v>
      </c>
      <c r="F291" s="740"/>
      <c r="G291" s="1016">
        <f t="shared" si="21"/>
        <v>0</v>
      </c>
      <c r="H291" s="1017">
        <f t="shared" si="21"/>
        <v>0</v>
      </c>
      <c r="I291" s="1018">
        <f>I275+I277+I279+I281+I283+I285+I287+I289</f>
        <v>0</v>
      </c>
      <c r="K291" s="119"/>
      <c r="P291" s="132"/>
      <c r="Q291" s="311"/>
      <c r="R291" s="296"/>
      <c r="S291" s="310"/>
      <c r="T291" s="311"/>
      <c r="U291" s="311"/>
      <c r="V291" s="312"/>
      <c r="W291" s="311"/>
      <c r="X291" s="312"/>
    </row>
    <row r="292" spans="1:24" ht="14.45" customHeight="1" x14ac:dyDescent="0.25">
      <c r="B292" s="1151"/>
      <c r="C292" s="83" t="s">
        <v>416</v>
      </c>
      <c r="D292" s="1016">
        <f t="shared" si="21"/>
        <v>0</v>
      </c>
      <c r="E292" s="1016">
        <f t="shared" si="21"/>
        <v>0</v>
      </c>
      <c r="F292" s="740"/>
      <c r="G292" s="1016">
        <f t="shared" si="21"/>
        <v>0</v>
      </c>
      <c r="H292" s="1017">
        <f t="shared" si="21"/>
        <v>0</v>
      </c>
      <c r="I292" s="1018">
        <f>I276+I278+I280+I282+I284+I286+I288+I290</f>
        <v>0</v>
      </c>
      <c r="K292" s="119"/>
      <c r="P292" s="132"/>
      <c r="Q292" s="311"/>
      <c r="R292" s="296"/>
      <c r="S292" s="310"/>
      <c r="T292" s="311"/>
      <c r="U292" s="311"/>
      <c r="V292" s="312"/>
      <c r="W292" s="311"/>
      <c r="X292" s="312"/>
    </row>
    <row r="293" spans="1:24" ht="3.95" customHeight="1" x14ac:dyDescent="0.25">
      <c r="K293" s="119"/>
      <c r="L293" s="85"/>
      <c r="M293" s="85"/>
      <c r="P293" s="132"/>
      <c r="Q293" s="311"/>
      <c r="R293" s="296"/>
      <c r="S293" s="310"/>
      <c r="T293" s="311"/>
      <c r="U293" s="311"/>
      <c r="V293" s="312"/>
      <c r="W293" s="311"/>
      <c r="X293" s="312"/>
    </row>
    <row r="294" spans="1:24" x14ac:dyDescent="0.25">
      <c r="A294" s="112">
        <v>9.17</v>
      </c>
      <c r="B294" s="1150" t="s">
        <v>351</v>
      </c>
      <c r="C294" s="1150"/>
      <c r="D294" s="1150"/>
      <c r="E294" s="1165"/>
      <c r="F294" s="1165"/>
      <c r="G294" s="6"/>
      <c r="H294" s="5"/>
      <c r="I294" s="5"/>
      <c r="K294" s="119"/>
      <c r="L294" s="85"/>
      <c r="M294" s="85"/>
      <c r="O294" s="120"/>
      <c r="P294" s="133" t="str">
        <f>IF(E294="","Please complete using drop down","")</f>
        <v>Please complete using drop down</v>
      </c>
      <c r="Q294" s="311"/>
      <c r="R294" s="296"/>
      <c r="S294" s="809"/>
      <c r="T294" s="809"/>
      <c r="U294" s="809"/>
      <c r="V294" s="312"/>
      <c r="W294" s="311"/>
      <c r="X294" s="312"/>
    </row>
    <row r="295" spans="1:24" ht="3.95" customHeight="1" x14ac:dyDescent="0.25">
      <c r="K295" s="119"/>
      <c r="L295" s="85"/>
      <c r="M295" s="85"/>
      <c r="P295" s="132"/>
      <c r="Q295" s="311"/>
      <c r="R295" s="296"/>
      <c r="S295" s="310"/>
      <c r="T295" s="311"/>
      <c r="U295" s="311"/>
      <c r="V295" s="312"/>
      <c r="W295" s="311"/>
      <c r="X295" s="312"/>
    </row>
    <row r="296" spans="1:24" ht="365.25" customHeight="1" x14ac:dyDescent="0.25">
      <c r="A296" s="112">
        <v>9.18</v>
      </c>
      <c r="B296" s="82" t="s">
        <v>137</v>
      </c>
      <c r="C296" s="1129"/>
      <c r="D296" s="1129"/>
      <c r="E296" s="1129"/>
      <c r="F296" s="1129"/>
      <c r="G296" s="1129"/>
      <c r="H296" s="1129"/>
      <c r="I296" s="1129"/>
      <c r="K296" s="119"/>
      <c r="L296" s="1"/>
      <c r="M296" s="1"/>
      <c r="P296" s="136" t="str">
        <f>CONCATENATE("GUIDANCE: This MANDATORY commentary should be clear, simple, with no acronyms and should (1) explain any significant difference"," ","between baselines and forecast/actual, re-baselining of benefits, or significant changes to the profile of benefits due to delays in the delivery timetable;"," ","(2) if you have identified monetised benefits in section 1.11, please ensure you complete both 'Total' benefits and identify whether these benefits are cashable,"," ","non cashable, private partner or UK economic (or a mixture of these). (3) If the project description may lead to the assumption that certain benefits should be present,"," ","please provide the reason why they may not be present, particularly around cashable and non-cashable benefits"," ","(4) Any other information to provide context that you feel is important")</f>
        <v>GUIDANCE: This MANDATORY commentary should be clear, simple, with no acronyms and should (1) explain any significant difference between baselines and forecast/actual, re-baselining of benefits, or significant changes to the profile of benefits due to delays in the delivery timetable; (2) if you have identified monetised benefits in section 1.11, please ensure you complete both 'Total' benefits and identify whether these benefits are cashable, non cashable, private partner or UK economic (or a mixture of these). (3) If the project description may lead to the assumption that certain benefits should be present, please provide the reason why they may not be present, particularly around cashable and non-cashable benefits (4) Any other information to provide context that you feel is important</v>
      </c>
      <c r="Q296" s="320"/>
      <c r="R296" s="296"/>
      <c r="S296" s="319"/>
      <c r="T296" s="320"/>
      <c r="U296" s="320"/>
      <c r="V296" s="321"/>
      <c r="W296" s="320"/>
      <c r="X296" s="321"/>
    </row>
    <row r="297" spans="1:24" ht="13.35" customHeight="1" x14ac:dyDescent="0.25">
      <c r="B297" s="28"/>
      <c r="C297" s="28"/>
      <c r="D297" s="28"/>
      <c r="E297" s="28"/>
      <c r="F297" s="28"/>
      <c r="G297" s="28"/>
      <c r="H297" s="28"/>
      <c r="I297" s="28"/>
      <c r="K297" s="4"/>
      <c r="L297" s="1"/>
      <c r="M297" s="1"/>
    </row>
    <row r="298" spans="1:24" x14ac:dyDescent="0.25">
      <c r="F298" s="52"/>
      <c r="G298" s="11"/>
      <c r="H298" s="11"/>
      <c r="I298" s="11"/>
    </row>
  </sheetData>
  <sheetProtection formatColumns="0" formatRows="0" selectLockedCells="1" autoFilter="0"/>
  <autoFilter ref="A1:X298">
    <filterColumn colId="1" showButton="0"/>
    <filterColumn colId="5" showButton="0"/>
    <filterColumn colId="6" showButton="0"/>
    <filterColumn colId="7" showButton="0"/>
  </autoFilter>
  <dataConsolidate/>
  <mergeCells count="269">
    <mergeCell ref="G169:I169"/>
    <mergeCell ref="B213:E213"/>
    <mergeCell ref="C96:E96"/>
    <mergeCell ref="D272:G272"/>
    <mergeCell ref="G145:I145"/>
    <mergeCell ref="G155:I155"/>
    <mergeCell ref="B1:C1"/>
    <mergeCell ref="G187:I187"/>
    <mergeCell ref="G166:I166"/>
    <mergeCell ref="G167:I167"/>
    <mergeCell ref="C18:I18"/>
    <mergeCell ref="G152:I152"/>
    <mergeCell ref="F135:I135"/>
    <mergeCell ref="G144:I144"/>
    <mergeCell ref="G186:I186"/>
    <mergeCell ref="B21:I21"/>
    <mergeCell ref="B109:I109"/>
    <mergeCell ref="B127:I127"/>
    <mergeCell ref="H27:I27"/>
    <mergeCell ref="H28:I28"/>
    <mergeCell ref="F114:G114"/>
    <mergeCell ref="G148:I148"/>
    <mergeCell ref="G163:I163"/>
    <mergeCell ref="G142:I142"/>
    <mergeCell ref="G164:I164"/>
    <mergeCell ref="G165:I165"/>
    <mergeCell ref="G172:I172"/>
    <mergeCell ref="G170:I170"/>
    <mergeCell ref="G162:I162"/>
    <mergeCell ref="A77:A81"/>
    <mergeCell ref="A90:A94"/>
    <mergeCell ref="B104:G104"/>
    <mergeCell ref="B105:G105"/>
    <mergeCell ref="B106:G106"/>
    <mergeCell ref="B90:B94"/>
    <mergeCell ref="C90:E90"/>
    <mergeCell ref="D86:I86"/>
    <mergeCell ref="F99:G99"/>
    <mergeCell ref="H98:I98"/>
    <mergeCell ref="B102:I102"/>
    <mergeCell ref="D85:E85"/>
    <mergeCell ref="G85:H85"/>
    <mergeCell ref="G96:I96"/>
    <mergeCell ref="F95:G95"/>
    <mergeCell ref="H95:I95"/>
    <mergeCell ref="C84:E84"/>
    <mergeCell ref="G84:I84"/>
    <mergeCell ref="F94:I94"/>
    <mergeCell ref="C220:I220"/>
    <mergeCell ref="B205:I205"/>
    <mergeCell ref="F216:I216"/>
    <mergeCell ref="B217:E217"/>
    <mergeCell ref="E245:F245"/>
    <mergeCell ref="B247:C247"/>
    <mergeCell ref="C212:I212"/>
    <mergeCell ref="D207:E207"/>
    <mergeCell ref="F207:G207"/>
    <mergeCell ref="H207:I207"/>
    <mergeCell ref="C208:I208"/>
    <mergeCell ref="B237:B238"/>
    <mergeCell ref="B229:B230"/>
    <mergeCell ref="B214:E214"/>
    <mergeCell ref="B215:E215"/>
    <mergeCell ref="C211:I211"/>
    <mergeCell ref="B216:E216"/>
    <mergeCell ref="B227:B228"/>
    <mergeCell ref="B245:D245"/>
    <mergeCell ref="B231:B232"/>
    <mergeCell ref="B233:B234"/>
    <mergeCell ref="G182:I182"/>
    <mergeCell ref="G180:I180"/>
    <mergeCell ref="F214:I214"/>
    <mergeCell ref="G175:I175"/>
    <mergeCell ref="G176:I176"/>
    <mergeCell ref="C209:I209"/>
    <mergeCell ref="G174:I174"/>
    <mergeCell ref="G179:I179"/>
    <mergeCell ref="C210:I210"/>
    <mergeCell ref="G200:I200"/>
    <mergeCell ref="G185:I185"/>
    <mergeCell ref="G197:I197"/>
    <mergeCell ref="G194:I194"/>
    <mergeCell ref="G199:I199"/>
    <mergeCell ref="G201:I201"/>
    <mergeCell ref="G198:I198"/>
    <mergeCell ref="G181:I181"/>
    <mergeCell ref="B257:B258"/>
    <mergeCell ref="B267:C267"/>
    <mergeCell ref="B259:B260"/>
    <mergeCell ref="B160:I160"/>
    <mergeCell ref="G168:I168"/>
    <mergeCell ref="G195:I195"/>
    <mergeCell ref="G183:I183"/>
    <mergeCell ref="B223:C223"/>
    <mergeCell ref="B224:B225"/>
    <mergeCell ref="F215:I215"/>
    <mergeCell ref="F217:I217"/>
    <mergeCell ref="G196:I196"/>
    <mergeCell ref="G202:I202"/>
    <mergeCell ref="G173:I173"/>
    <mergeCell ref="G178:I178"/>
    <mergeCell ref="G171:I171"/>
    <mergeCell ref="G188:I188"/>
    <mergeCell ref="G190:I190"/>
    <mergeCell ref="G191:I191"/>
    <mergeCell ref="G192:I192"/>
    <mergeCell ref="G193:I193"/>
    <mergeCell ref="G189:I189"/>
    <mergeCell ref="G184:I184"/>
    <mergeCell ref="G177:I177"/>
    <mergeCell ref="B134:E134"/>
    <mergeCell ref="F133:I133"/>
    <mergeCell ref="B137:I137"/>
    <mergeCell ref="B133:E133"/>
    <mergeCell ref="G150:I150"/>
    <mergeCell ref="G157:I157"/>
    <mergeCell ref="C296:I296"/>
    <mergeCell ref="B279:B280"/>
    <mergeCell ref="B281:B282"/>
    <mergeCell ref="B283:B284"/>
    <mergeCell ref="B285:B286"/>
    <mergeCell ref="B287:B288"/>
    <mergeCell ref="B289:B290"/>
    <mergeCell ref="B294:D294"/>
    <mergeCell ref="E294:F294"/>
    <mergeCell ref="B291:B292"/>
    <mergeCell ref="B253:B254"/>
    <mergeCell ref="B243:C243"/>
    <mergeCell ref="B235:B236"/>
    <mergeCell ref="B241:B242"/>
    <mergeCell ref="B248:B249"/>
    <mergeCell ref="B239:B240"/>
    <mergeCell ref="B255:B256"/>
    <mergeCell ref="B274:C274"/>
    <mergeCell ref="E270:F270"/>
    <mergeCell ref="B261:B262"/>
    <mergeCell ref="B263:B264"/>
    <mergeCell ref="B270:D270"/>
    <mergeCell ref="B277:B278"/>
    <mergeCell ref="B265:B266"/>
    <mergeCell ref="B275:B276"/>
    <mergeCell ref="B251:B252"/>
    <mergeCell ref="H105:I105"/>
    <mergeCell ref="B131:E131"/>
    <mergeCell ref="F131:I131"/>
    <mergeCell ref="G154:I154"/>
    <mergeCell ref="B149:I149"/>
    <mergeCell ref="G151:I151"/>
    <mergeCell ref="G156:I156"/>
    <mergeCell ref="G146:I146"/>
    <mergeCell ref="F134:I134"/>
    <mergeCell ref="G139:I139"/>
    <mergeCell ref="G140:I140"/>
    <mergeCell ref="F132:H132"/>
    <mergeCell ref="F213:I213"/>
    <mergeCell ref="G141:I141"/>
    <mergeCell ref="B135:E135"/>
    <mergeCell ref="B132:E132"/>
    <mergeCell ref="G97:I97"/>
    <mergeCell ref="B130:E130"/>
    <mergeCell ref="B113:C113"/>
    <mergeCell ref="C123:I123"/>
    <mergeCell ref="B114:C114"/>
    <mergeCell ref="B115:C115"/>
    <mergeCell ref="C121:G121"/>
    <mergeCell ref="C118:G118"/>
    <mergeCell ref="F115:G115"/>
    <mergeCell ref="C120:G120"/>
    <mergeCell ref="F130:I130"/>
    <mergeCell ref="H106:I106"/>
    <mergeCell ref="C97:E97"/>
    <mergeCell ref="C99:E99"/>
    <mergeCell ref="C98:E98"/>
    <mergeCell ref="C68:I68"/>
    <mergeCell ref="C59:H59"/>
    <mergeCell ref="C76:I76"/>
    <mergeCell ref="C107:I107"/>
    <mergeCell ref="B112:C112"/>
    <mergeCell ref="B129:E129"/>
    <mergeCell ref="F129:I129"/>
    <mergeCell ref="F80:I80"/>
    <mergeCell ref="F98:G98"/>
    <mergeCell ref="C94:E94"/>
    <mergeCell ref="C89:I89"/>
    <mergeCell ref="H99:I99"/>
    <mergeCell ref="F113:G113"/>
    <mergeCell ref="C119:G119"/>
    <mergeCell ref="F92:I92"/>
    <mergeCell ref="F91:I91"/>
    <mergeCell ref="C83:E83"/>
    <mergeCell ref="G83:I83"/>
    <mergeCell ref="F90:I90"/>
    <mergeCell ref="C82:E82"/>
    <mergeCell ref="F82:G82"/>
    <mergeCell ref="H82:I82"/>
    <mergeCell ref="F112:G112"/>
    <mergeCell ref="H104:I104"/>
    <mergeCell ref="C48:I48"/>
    <mergeCell ref="D32:I32"/>
    <mergeCell ref="C95:E95"/>
    <mergeCell ref="C43:I43"/>
    <mergeCell ref="B40:I40"/>
    <mergeCell ref="C54:H54"/>
    <mergeCell ref="B86:C86"/>
    <mergeCell ref="F93:I93"/>
    <mergeCell ref="C91:E91"/>
    <mergeCell ref="C93:E93"/>
    <mergeCell ref="F81:I81"/>
    <mergeCell ref="C77:E77"/>
    <mergeCell ref="C78:E78"/>
    <mergeCell ref="C80:E80"/>
    <mergeCell ref="C81:E81"/>
    <mergeCell ref="C56:H56"/>
    <mergeCell ref="C60:H60"/>
    <mergeCell ref="C61:H61"/>
    <mergeCell ref="C79:E79"/>
    <mergeCell ref="B87:C87"/>
    <mergeCell ref="D87:I87"/>
    <mergeCell ref="B64:I64"/>
    <mergeCell ref="C67:I67"/>
    <mergeCell ref="C66:I66"/>
    <mergeCell ref="B32:C32"/>
    <mergeCell ref="B30:C30"/>
    <mergeCell ref="C92:E92"/>
    <mergeCell ref="C11:E11"/>
    <mergeCell ref="C38:I38"/>
    <mergeCell ref="B34:C34"/>
    <mergeCell ref="D34:I34"/>
    <mergeCell ref="B33:C33"/>
    <mergeCell ref="C16:I16"/>
    <mergeCell ref="C36:I36"/>
    <mergeCell ref="D28:F28"/>
    <mergeCell ref="F79:I79"/>
    <mergeCell ref="F77:I77"/>
    <mergeCell ref="F78:I78"/>
    <mergeCell ref="C70:I70"/>
    <mergeCell ref="C71:I71"/>
    <mergeCell ref="C49:I49"/>
    <mergeCell ref="B51:I51"/>
    <mergeCell ref="B77:B81"/>
    <mergeCell ref="D33:I33"/>
    <mergeCell ref="C55:H55"/>
    <mergeCell ref="B29:C29"/>
    <mergeCell ref="C58:H58"/>
    <mergeCell ref="C53:H53"/>
    <mergeCell ref="C13:I13"/>
    <mergeCell ref="C45:I45"/>
    <mergeCell ref="C57:H57"/>
    <mergeCell ref="F1:I1"/>
    <mergeCell ref="C52:H52"/>
    <mergeCell ref="C7:I7"/>
    <mergeCell ref="D30:I30"/>
    <mergeCell ref="C41:I41"/>
    <mergeCell ref="C42:I42"/>
    <mergeCell ref="C44:I44"/>
    <mergeCell ref="G9:I9"/>
    <mergeCell ref="G11:I11"/>
    <mergeCell ref="C15:I15"/>
    <mergeCell ref="C5:I5"/>
    <mergeCell ref="C3:I3"/>
    <mergeCell ref="D29:I29"/>
    <mergeCell ref="B27:C27"/>
    <mergeCell ref="B28:C28"/>
    <mergeCell ref="C23:I23"/>
    <mergeCell ref="C17:I17"/>
    <mergeCell ref="B19:I19"/>
    <mergeCell ref="C9:E9"/>
    <mergeCell ref="D27:F27"/>
    <mergeCell ref="C46:I46"/>
  </mergeCells>
  <conditionalFormatting sqref="C71">
    <cfRule type="cellIs" dxfId="673" priority="1085" operator="equal">
      <formula>"Amber/Green"</formula>
    </cfRule>
  </conditionalFormatting>
  <conditionalFormatting sqref="C71 C68">
    <cfRule type="cellIs" dxfId="672" priority="1080" operator="equal">
      <formula>"Red"</formula>
    </cfRule>
    <cfRule type="cellIs" dxfId="671" priority="1081" operator="equal">
      <formula>"Amber"</formula>
    </cfRule>
    <cfRule type="cellIs" dxfId="670" priority="1082" operator="equal">
      <formula>"Green"</formula>
    </cfRule>
    <cfRule type="cellIs" dxfId="669" priority="1083" operator="equal">
      <formula>"Reset"</formula>
    </cfRule>
    <cfRule type="cellIs" dxfId="668" priority="1084" operator="equal">
      <formula>"Amber/Red"</formula>
    </cfRule>
  </conditionalFormatting>
  <conditionalFormatting sqref="I112:I114 C66:C67 D112:D117 H115:I116 E112:E116">
    <cfRule type="cellIs" dxfId="667" priority="1079" operator="equal">
      <formula>"Red"</formula>
    </cfRule>
  </conditionalFormatting>
  <conditionalFormatting sqref="I112:I114 C66:C67 D112:D117 H115:I116 E112:E116">
    <cfRule type="cellIs" dxfId="666" priority="1078" operator="equal">
      <formula>"NO"</formula>
    </cfRule>
  </conditionalFormatting>
  <conditionalFormatting sqref="I112:I114 C66:C67 D112:D117 H115:I116 E112:E116">
    <cfRule type="cellIs" dxfId="665" priority="1073" operator="equal">
      <formula>"Amber/Green"</formula>
    </cfRule>
    <cfRule type="cellIs" dxfId="664" priority="1074" operator="equal">
      <formula>"Green"</formula>
    </cfRule>
    <cfRule type="cellIs" dxfId="663" priority="1075" operator="equal">
      <formula>"Amber/red"</formula>
    </cfRule>
    <cfRule type="cellIs" dxfId="662" priority="1076" operator="equal">
      <formula>"Amber"</formula>
    </cfRule>
    <cfRule type="cellIs" dxfId="661" priority="1077" operator="equal">
      <formula>"Red"</formula>
    </cfRule>
  </conditionalFormatting>
  <conditionalFormatting sqref="I112:I114 C66:C67 D112:D117 H115:I116 E112:E116">
    <cfRule type="cellIs" dxfId="660" priority="1072" operator="equal">
      <formula>"Not Provided"</formula>
    </cfRule>
  </conditionalFormatting>
  <conditionalFormatting sqref="C70">
    <cfRule type="cellIs" dxfId="659" priority="1071" operator="equal">
      <formula>"Red"</formula>
    </cfRule>
  </conditionalFormatting>
  <conditionalFormatting sqref="C70">
    <cfRule type="cellIs" dxfId="658" priority="1070" operator="equal">
      <formula>"NO"</formula>
    </cfRule>
  </conditionalFormatting>
  <conditionalFormatting sqref="C70">
    <cfRule type="cellIs" dxfId="657" priority="1065" operator="equal">
      <formula>"Amber/Green"</formula>
    </cfRule>
    <cfRule type="cellIs" dxfId="656" priority="1066" operator="equal">
      <formula>"Green"</formula>
    </cfRule>
    <cfRule type="cellIs" dxfId="655" priority="1067" operator="equal">
      <formula>"Amber/red"</formula>
    </cfRule>
    <cfRule type="cellIs" dxfId="654" priority="1068" operator="equal">
      <formula>"Amber"</formula>
    </cfRule>
    <cfRule type="cellIs" dxfId="653" priority="1069" operator="equal">
      <formula>"Red"</formula>
    </cfRule>
  </conditionalFormatting>
  <conditionalFormatting sqref="C70">
    <cfRule type="cellIs" dxfId="652" priority="1064" operator="equal">
      <formula>"Not Provided"</formula>
    </cfRule>
  </conditionalFormatting>
  <conditionalFormatting sqref="I118">
    <cfRule type="cellIs" dxfId="651" priority="1063" operator="equal">
      <formula>"Red"</formula>
    </cfRule>
  </conditionalFormatting>
  <conditionalFormatting sqref="I118">
    <cfRule type="cellIs" dxfId="650" priority="1062" operator="equal">
      <formula>"NO"</formula>
    </cfRule>
  </conditionalFormatting>
  <conditionalFormatting sqref="I118">
    <cfRule type="cellIs" dxfId="649" priority="1057" operator="equal">
      <formula>"Amber/Green"</formula>
    </cfRule>
    <cfRule type="cellIs" dxfId="648" priority="1058" operator="equal">
      <formula>"Green"</formula>
    </cfRule>
    <cfRule type="cellIs" dxfId="647" priority="1059" operator="equal">
      <formula>"Amber/red"</formula>
    </cfRule>
    <cfRule type="cellIs" dxfId="646" priority="1060" operator="equal">
      <formula>"Amber"</formula>
    </cfRule>
    <cfRule type="cellIs" dxfId="645" priority="1061" operator="equal">
      <formula>"Red"</formula>
    </cfRule>
  </conditionalFormatting>
  <conditionalFormatting sqref="I118">
    <cfRule type="cellIs" dxfId="644" priority="1056" operator="equal">
      <formula>"Not Provided"</formula>
    </cfRule>
  </conditionalFormatting>
  <conditionalFormatting sqref="C212:I212 H227:H242 H248:H249 H251:H266 L224:M224 H224:H225">
    <cfRule type="cellIs" dxfId="643" priority="1047" operator="lessThan">
      <formula>0</formula>
    </cfRule>
  </conditionalFormatting>
  <conditionalFormatting sqref="D243">
    <cfRule type="cellIs" dxfId="642" priority="1040" operator="lessThan">
      <formula>0</formula>
    </cfRule>
  </conditionalFormatting>
  <conditionalFormatting sqref="H275:H290">
    <cfRule type="cellIs" dxfId="641" priority="1039" operator="lessThan">
      <formula>0</formula>
    </cfRule>
  </conditionalFormatting>
  <conditionalFormatting sqref="I120">
    <cfRule type="cellIs" dxfId="640" priority="1038" operator="equal">
      <formula>"Red"</formula>
    </cfRule>
  </conditionalFormatting>
  <conditionalFormatting sqref="I120">
    <cfRule type="cellIs" dxfId="639" priority="1037" operator="equal">
      <formula>"NO"</formula>
    </cfRule>
  </conditionalFormatting>
  <conditionalFormatting sqref="I120">
    <cfRule type="cellIs" dxfId="638" priority="1032" operator="equal">
      <formula>"Amber/Green"</formula>
    </cfRule>
    <cfRule type="cellIs" dxfId="637" priority="1033" operator="equal">
      <formula>"Green"</formula>
    </cfRule>
    <cfRule type="cellIs" dxfId="636" priority="1034" operator="equal">
      <formula>"Amber/red"</formula>
    </cfRule>
    <cfRule type="cellIs" dxfId="635" priority="1035" operator="equal">
      <formula>"Amber"</formula>
    </cfRule>
    <cfRule type="cellIs" dxfId="634" priority="1036" operator="equal">
      <formula>"Red"</formula>
    </cfRule>
  </conditionalFormatting>
  <conditionalFormatting sqref="I120">
    <cfRule type="cellIs" dxfId="633" priority="1031" operator="equal">
      <formula>"Not Provided"</formula>
    </cfRule>
  </conditionalFormatting>
  <conditionalFormatting sqref="H118">
    <cfRule type="cellIs" dxfId="632" priority="1028" operator="equal">
      <formula>"Red"</formula>
    </cfRule>
  </conditionalFormatting>
  <conditionalFormatting sqref="H118">
    <cfRule type="cellIs" dxfId="631" priority="1027" operator="equal">
      <formula>"NO"</formula>
    </cfRule>
  </conditionalFormatting>
  <conditionalFormatting sqref="H118">
    <cfRule type="cellIs" dxfId="630" priority="1022" operator="equal">
      <formula>"Amber/Green"</formula>
    </cfRule>
    <cfRule type="cellIs" dxfId="629" priority="1023" operator="equal">
      <formula>"Green"</formula>
    </cfRule>
    <cfRule type="cellIs" dxfId="628" priority="1024" operator="equal">
      <formula>"Amber/red"</formula>
    </cfRule>
    <cfRule type="cellIs" dxfId="627" priority="1025" operator="equal">
      <formula>"Amber"</formula>
    </cfRule>
    <cfRule type="cellIs" dxfId="626" priority="1026" operator="equal">
      <formula>"Red"</formula>
    </cfRule>
  </conditionalFormatting>
  <conditionalFormatting sqref="H118">
    <cfRule type="cellIs" dxfId="625" priority="1021" operator="equal">
      <formula>"Not Provided"</formula>
    </cfRule>
  </conditionalFormatting>
  <conditionalFormatting sqref="H120">
    <cfRule type="cellIs" dxfId="624" priority="1020" operator="equal">
      <formula>"Red"</formula>
    </cfRule>
  </conditionalFormatting>
  <conditionalFormatting sqref="H120">
    <cfRule type="cellIs" dxfId="623" priority="1019" operator="equal">
      <formula>"NO"</formula>
    </cfRule>
  </conditionalFormatting>
  <conditionalFormatting sqref="H120">
    <cfRule type="cellIs" dxfId="622" priority="1014" operator="equal">
      <formula>"Amber/Green"</formula>
    </cfRule>
    <cfRule type="cellIs" dxfId="621" priority="1015" operator="equal">
      <formula>"Green"</formula>
    </cfRule>
    <cfRule type="cellIs" dxfId="620" priority="1016" operator="equal">
      <formula>"Amber/red"</formula>
    </cfRule>
    <cfRule type="cellIs" dxfId="619" priority="1017" operator="equal">
      <formula>"Amber"</formula>
    </cfRule>
    <cfRule type="cellIs" dxfId="618" priority="1018" operator="equal">
      <formula>"Red"</formula>
    </cfRule>
  </conditionalFormatting>
  <conditionalFormatting sqref="H120">
    <cfRule type="cellIs" dxfId="617" priority="1013" operator="equal">
      <formula>"Not Provided"</formula>
    </cfRule>
  </conditionalFormatting>
  <conditionalFormatting sqref="E111">
    <cfRule type="cellIs" dxfId="616" priority="1005" operator="equal">
      <formula>"Not Provided"</formula>
    </cfRule>
  </conditionalFormatting>
  <conditionalFormatting sqref="E111">
    <cfRule type="cellIs" dxfId="615" priority="1012" operator="equal">
      <formula>"Red"</formula>
    </cfRule>
  </conditionalFormatting>
  <conditionalFormatting sqref="E111">
    <cfRule type="cellIs" dxfId="614" priority="1011" operator="equal">
      <formula>"NO"</formula>
    </cfRule>
  </conditionalFormatting>
  <conditionalFormatting sqref="E111">
    <cfRule type="cellIs" dxfId="613" priority="1006" operator="equal">
      <formula>"Amber/Green"</formula>
    </cfRule>
    <cfRule type="cellIs" dxfId="612" priority="1007" operator="equal">
      <formula>"Green"</formula>
    </cfRule>
    <cfRule type="cellIs" dxfId="611" priority="1008" operator="equal">
      <formula>"Amber/red"</formula>
    </cfRule>
    <cfRule type="cellIs" dxfId="610" priority="1009" operator="equal">
      <formula>"Amber"</formula>
    </cfRule>
    <cfRule type="cellIs" dxfId="609" priority="1010" operator="equal">
      <formula>"Red"</formula>
    </cfRule>
  </conditionalFormatting>
  <conditionalFormatting sqref="I111">
    <cfRule type="cellIs" dxfId="608" priority="997" operator="equal">
      <formula>"Not Provided"</formula>
    </cfRule>
  </conditionalFormatting>
  <conditionalFormatting sqref="I111">
    <cfRule type="cellIs" dxfId="607" priority="1004" operator="equal">
      <formula>"Red"</formula>
    </cfRule>
  </conditionalFormatting>
  <conditionalFormatting sqref="I111">
    <cfRule type="cellIs" dxfId="606" priority="1003" operator="equal">
      <formula>"NO"</formula>
    </cfRule>
  </conditionalFormatting>
  <conditionalFormatting sqref="I111">
    <cfRule type="cellIs" dxfId="605" priority="998" operator="equal">
      <formula>"Amber/Green"</formula>
    </cfRule>
    <cfRule type="cellIs" dxfId="604" priority="999" operator="equal">
      <formula>"Green"</formula>
    </cfRule>
    <cfRule type="cellIs" dxfId="603" priority="1000" operator="equal">
      <formula>"Amber/red"</formula>
    </cfRule>
    <cfRule type="cellIs" dxfId="602" priority="1001" operator="equal">
      <formula>"Amber"</formula>
    </cfRule>
    <cfRule type="cellIs" dxfId="601" priority="1002" operator="equal">
      <formula>"Red"</formula>
    </cfRule>
  </conditionalFormatting>
  <conditionalFormatting sqref="H112:H114">
    <cfRule type="cellIs" dxfId="600" priority="988" operator="equal">
      <formula>"Red"</formula>
    </cfRule>
  </conditionalFormatting>
  <conditionalFormatting sqref="H112:H114">
    <cfRule type="cellIs" dxfId="599" priority="987" operator="equal">
      <formula>"NO"</formula>
    </cfRule>
  </conditionalFormatting>
  <conditionalFormatting sqref="H112:H114">
    <cfRule type="cellIs" dxfId="598" priority="982" operator="equal">
      <formula>"Amber/Green"</formula>
    </cfRule>
    <cfRule type="cellIs" dxfId="597" priority="983" operator="equal">
      <formula>"Green"</formula>
    </cfRule>
    <cfRule type="cellIs" dxfId="596" priority="984" operator="equal">
      <formula>"Amber/red"</formula>
    </cfRule>
    <cfRule type="cellIs" dxfId="595" priority="985" operator="equal">
      <formula>"Amber"</formula>
    </cfRule>
    <cfRule type="cellIs" dxfId="594" priority="986" operator="equal">
      <formula>"Red"</formula>
    </cfRule>
  </conditionalFormatting>
  <conditionalFormatting sqref="H112:H114">
    <cfRule type="cellIs" dxfId="593" priority="981" operator="equal">
      <formula>"Not Provided"</formula>
    </cfRule>
  </conditionalFormatting>
  <conditionalFormatting sqref="I121">
    <cfRule type="cellIs" dxfId="592" priority="968" operator="equal">
      <formula>"Red"</formula>
    </cfRule>
  </conditionalFormatting>
  <conditionalFormatting sqref="I121">
    <cfRule type="cellIs" dxfId="591" priority="967" operator="equal">
      <formula>"NO"</formula>
    </cfRule>
  </conditionalFormatting>
  <conditionalFormatting sqref="I121">
    <cfRule type="cellIs" dxfId="590" priority="962" operator="equal">
      <formula>"Amber/Green"</formula>
    </cfRule>
    <cfRule type="cellIs" dxfId="589" priority="963" operator="equal">
      <formula>"Green"</formula>
    </cfRule>
    <cfRule type="cellIs" dxfId="588" priority="964" operator="equal">
      <formula>"Amber/red"</formula>
    </cfRule>
    <cfRule type="cellIs" dxfId="587" priority="965" operator="equal">
      <formula>"Amber"</formula>
    </cfRule>
    <cfRule type="cellIs" dxfId="586" priority="966" operator="equal">
      <formula>"Red"</formula>
    </cfRule>
  </conditionalFormatting>
  <conditionalFormatting sqref="I121">
    <cfRule type="cellIs" dxfId="585" priority="961" operator="equal">
      <formula>"Not Provided"</formula>
    </cfRule>
  </conditionalFormatting>
  <conditionalFormatting sqref="H121">
    <cfRule type="cellIs" dxfId="584" priority="960" operator="equal">
      <formula>"Red"</formula>
    </cfRule>
  </conditionalFormatting>
  <conditionalFormatting sqref="H121">
    <cfRule type="cellIs" dxfId="583" priority="959" operator="equal">
      <formula>"NO"</formula>
    </cfRule>
  </conditionalFormatting>
  <conditionalFormatting sqref="H121">
    <cfRule type="cellIs" dxfId="582" priority="954" operator="equal">
      <formula>"Amber/Green"</formula>
    </cfRule>
    <cfRule type="cellIs" dxfId="581" priority="955" operator="equal">
      <formula>"Green"</formula>
    </cfRule>
    <cfRule type="cellIs" dxfId="580" priority="956" operator="equal">
      <formula>"Amber/red"</formula>
    </cfRule>
    <cfRule type="cellIs" dxfId="579" priority="957" operator="equal">
      <formula>"Amber"</formula>
    </cfRule>
    <cfRule type="cellIs" dxfId="578" priority="958" operator="equal">
      <formula>"Red"</formula>
    </cfRule>
  </conditionalFormatting>
  <conditionalFormatting sqref="H121">
    <cfRule type="cellIs" dxfId="577" priority="953" operator="equal">
      <formula>"Not Provided"</formula>
    </cfRule>
  </conditionalFormatting>
  <conditionalFormatting sqref="I119">
    <cfRule type="cellIs" dxfId="576" priority="952" operator="equal">
      <formula>"Red"</formula>
    </cfRule>
  </conditionalFormatting>
  <conditionalFormatting sqref="I119">
    <cfRule type="cellIs" dxfId="575" priority="951" operator="equal">
      <formula>"NO"</formula>
    </cfRule>
  </conditionalFormatting>
  <conditionalFormatting sqref="I119">
    <cfRule type="cellIs" dxfId="574" priority="946" operator="equal">
      <formula>"Amber/Green"</formula>
    </cfRule>
    <cfRule type="cellIs" dxfId="573" priority="947" operator="equal">
      <formula>"Green"</formula>
    </cfRule>
    <cfRule type="cellIs" dxfId="572" priority="948" operator="equal">
      <formula>"Amber/red"</formula>
    </cfRule>
    <cfRule type="cellIs" dxfId="571" priority="949" operator="equal">
      <formula>"Amber"</formula>
    </cfRule>
    <cfRule type="cellIs" dxfId="570" priority="950" operator="equal">
      <formula>"Red"</formula>
    </cfRule>
  </conditionalFormatting>
  <conditionalFormatting sqref="I119">
    <cfRule type="cellIs" dxfId="569" priority="945" operator="equal">
      <formula>"Not Provided"</formula>
    </cfRule>
  </conditionalFormatting>
  <conditionalFormatting sqref="H119">
    <cfRule type="cellIs" dxfId="568" priority="944" operator="equal">
      <formula>"Red"</formula>
    </cfRule>
  </conditionalFormatting>
  <conditionalFormatting sqref="H119">
    <cfRule type="cellIs" dxfId="567" priority="943" operator="equal">
      <formula>"NO"</formula>
    </cfRule>
  </conditionalFormatting>
  <conditionalFormatting sqref="H119">
    <cfRule type="cellIs" dxfId="566" priority="938" operator="equal">
      <formula>"Amber/Green"</formula>
    </cfRule>
    <cfRule type="cellIs" dxfId="565" priority="939" operator="equal">
      <formula>"Green"</formula>
    </cfRule>
    <cfRule type="cellIs" dxfId="564" priority="940" operator="equal">
      <formula>"Amber/red"</formula>
    </cfRule>
    <cfRule type="cellIs" dxfId="563" priority="941" operator="equal">
      <formula>"Amber"</formula>
    </cfRule>
    <cfRule type="cellIs" dxfId="562" priority="942" operator="equal">
      <formula>"Red"</formula>
    </cfRule>
  </conditionalFormatting>
  <conditionalFormatting sqref="H119">
    <cfRule type="cellIs" dxfId="561" priority="937" operator="equal">
      <formula>"Not Provided"</formula>
    </cfRule>
  </conditionalFormatting>
  <conditionalFormatting sqref="I117">
    <cfRule type="cellIs" dxfId="560" priority="926" operator="equal">
      <formula>"Not Provided"</formula>
    </cfRule>
  </conditionalFormatting>
  <conditionalFormatting sqref="I117">
    <cfRule type="cellIs" dxfId="559" priority="933" operator="equal">
      <formula>"Red"</formula>
    </cfRule>
  </conditionalFormatting>
  <conditionalFormatting sqref="I117">
    <cfRule type="cellIs" dxfId="558" priority="932" operator="equal">
      <formula>"NO"</formula>
    </cfRule>
  </conditionalFormatting>
  <conditionalFormatting sqref="I117">
    <cfRule type="cellIs" dxfId="557" priority="927" operator="equal">
      <formula>"Amber/Green"</formula>
    </cfRule>
    <cfRule type="cellIs" dxfId="556" priority="928" operator="equal">
      <formula>"Green"</formula>
    </cfRule>
    <cfRule type="cellIs" dxfId="555" priority="929" operator="equal">
      <formula>"Amber/red"</formula>
    </cfRule>
    <cfRule type="cellIs" dxfId="554" priority="930" operator="equal">
      <formula>"Amber"</formula>
    </cfRule>
    <cfRule type="cellIs" dxfId="553" priority="931" operator="equal">
      <formula>"Red"</formula>
    </cfRule>
  </conditionalFormatting>
  <conditionalFormatting sqref="D291:G291 D292:I292">
    <cfRule type="cellIs" dxfId="552" priority="919" operator="lessThan">
      <formula>0</formula>
    </cfRule>
  </conditionalFormatting>
  <conditionalFormatting sqref="H291:I291">
    <cfRule type="cellIs" dxfId="551" priority="918" operator="lessThan">
      <formula>0</formula>
    </cfRule>
  </conditionalFormatting>
  <conditionalFormatting sqref="F275:F290">
    <cfRule type="cellIs" dxfId="550" priority="915" operator="lessThan">
      <formula>0</formula>
    </cfRule>
  </conditionalFormatting>
  <conditionalFormatting sqref="P3:P6">
    <cfRule type="cellIs" dxfId="549" priority="912" stopIfTrue="1" operator="equal">
      <formula>"Please complete"</formula>
    </cfRule>
  </conditionalFormatting>
  <conditionalFormatting sqref="P9:P11">
    <cfRule type="cellIs" dxfId="548" priority="911" stopIfTrue="1" operator="equal">
      <formula>"Please complete"</formula>
    </cfRule>
  </conditionalFormatting>
  <conditionalFormatting sqref="P9:P11">
    <cfRule type="cellIs" dxfId="547" priority="907" stopIfTrue="1" operator="equal">
      <formula>"Please Complete both sections"</formula>
    </cfRule>
    <cfRule type="cellIs" dxfId="546" priority="910" stopIfTrue="1" operator="equal">
      <formula>"Please Complete one/both sections"</formula>
    </cfRule>
  </conditionalFormatting>
  <conditionalFormatting sqref="P5">
    <cfRule type="cellIs" dxfId="545" priority="909" stopIfTrue="1" operator="equal">
      <formula>"Please Complete - SRO"</formula>
    </cfRule>
  </conditionalFormatting>
  <conditionalFormatting sqref="P3">
    <cfRule type="cellIs" dxfId="544" priority="905" stopIfTrue="1" operator="equal">
      <formula>"Please Complete using drop down"</formula>
    </cfRule>
    <cfRule type="cellIs" dxfId="543" priority="906" stopIfTrue="1" operator="equal">
      <formula>"Please Complete by using drop down"</formula>
    </cfRule>
  </conditionalFormatting>
  <conditionalFormatting sqref="P23">
    <cfRule type="cellIs" dxfId="542" priority="904" stopIfTrue="1" operator="equal">
      <formula>"Please complete"</formula>
    </cfRule>
  </conditionalFormatting>
  <conditionalFormatting sqref="P23">
    <cfRule type="cellIs" dxfId="541" priority="903" stopIfTrue="1" operator="equal">
      <formula>"Please Complete - SRO"</formula>
    </cfRule>
  </conditionalFormatting>
  <conditionalFormatting sqref="P27">
    <cfRule type="cellIs" dxfId="540" priority="902" stopIfTrue="1" operator="equal">
      <formula>"Please complete"</formula>
    </cfRule>
  </conditionalFormatting>
  <conditionalFormatting sqref="P27">
    <cfRule type="cellIs" dxfId="539" priority="900" stopIfTrue="1" operator="equal">
      <formula>"Please Complete using drop down"</formula>
    </cfRule>
    <cfRule type="cellIs" dxfId="538" priority="901" stopIfTrue="1" operator="equal">
      <formula>"Please Complete by using drop down"</formula>
    </cfRule>
  </conditionalFormatting>
  <conditionalFormatting sqref="P28:P30">
    <cfRule type="cellIs" dxfId="537" priority="897" stopIfTrue="1" operator="equal">
      <formula>"Please complete"</formula>
    </cfRule>
  </conditionalFormatting>
  <conditionalFormatting sqref="P28:P30">
    <cfRule type="cellIs" dxfId="536" priority="895" stopIfTrue="1" operator="equal">
      <formula>"Please Complete using drop down"</formula>
    </cfRule>
    <cfRule type="cellIs" dxfId="535" priority="896" stopIfTrue="1" operator="equal">
      <formula>"Please Complete by using drop down"</formula>
    </cfRule>
  </conditionalFormatting>
  <conditionalFormatting sqref="P32">
    <cfRule type="cellIs" dxfId="534" priority="894" stopIfTrue="1" operator="equal">
      <formula>"Please complete"</formula>
    </cfRule>
  </conditionalFormatting>
  <conditionalFormatting sqref="P32">
    <cfRule type="cellIs" dxfId="533" priority="892" stopIfTrue="1" operator="equal">
      <formula>"Please Complete using drop down"</formula>
    </cfRule>
    <cfRule type="cellIs" dxfId="532" priority="893" stopIfTrue="1" operator="equal">
      <formula>"Please Complete by using drop down"</formula>
    </cfRule>
  </conditionalFormatting>
  <conditionalFormatting sqref="P34">
    <cfRule type="cellIs" dxfId="531" priority="891" stopIfTrue="1" operator="equal">
      <formula>"Please complete"</formula>
    </cfRule>
  </conditionalFormatting>
  <conditionalFormatting sqref="P34">
    <cfRule type="cellIs" dxfId="530" priority="889" stopIfTrue="1" operator="equal">
      <formula>"Please Complete using drop down"</formula>
    </cfRule>
    <cfRule type="cellIs" dxfId="529" priority="890" stopIfTrue="1" operator="equal">
      <formula>"Please Complete by using drop down"</formula>
    </cfRule>
  </conditionalFormatting>
  <conditionalFormatting sqref="P7">
    <cfRule type="cellIs" dxfId="528" priority="476" stopIfTrue="1" operator="equal">
      <formula>"Please delete N/A / No"</formula>
    </cfRule>
    <cfRule type="cellIs" dxfId="527" priority="888" stopIfTrue="1" operator="equal">
      <formula>"Please complete"</formula>
    </cfRule>
  </conditionalFormatting>
  <conditionalFormatting sqref="P7">
    <cfRule type="cellIs" dxfId="526" priority="886" stopIfTrue="1" operator="equal">
      <formula>"Please Complete using drop down"</formula>
    </cfRule>
    <cfRule type="cellIs" dxfId="525" priority="887" stopIfTrue="1" operator="equal">
      <formula>"Please Complete by using drop down"</formula>
    </cfRule>
  </conditionalFormatting>
  <conditionalFormatting sqref="P36">
    <cfRule type="cellIs" dxfId="524" priority="346" operator="equal">
      <formula>"Please Complete (avoiding acronyms and technical language)"</formula>
    </cfRule>
    <cfRule type="cellIs" dxfId="523" priority="885" stopIfTrue="1" operator="equal">
      <formula>"Please complete"</formula>
    </cfRule>
  </conditionalFormatting>
  <conditionalFormatting sqref="P36">
    <cfRule type="cellIs" dxfId="522" priority="884" stopIfTrue="1" operator="equal">
      <formula>"Please Complete - SRO"</formula>
    </cfRule>
  </conditionalFormatting>
  <conditionalFormatting sqref="P41">
    <cfRule type="cellIs" dxfId="521" priority="881" stopIfTrue="1" operator="equal">
      <formula>"Please complete"</formula>
    </cfRule>
  </conditionalFormatting>
  <conditionalFormatting sqref="P41">
    <cfRule type="cellIs" dxfId="520" priority="879" stopIfTrue="1" operator="equal">
      <formula>"Please Complete using drop down"</formula>
    </cfRule>
    <cfRule type="cellIs" dxfId="519" priority="880" stopIfTrue="1" operator="equal">
      <formula>"Please Complete by using drop down"</formula>
    </cfRule>
  </conditionalFormatting>
  <conditionalFormatting sqref="P33">
    <cfRule type="cellIs" dxfId="518" priority="878" stopIfTrue="1" operator="equal">
      <formula>"As selected 'Other', please complete"</formula>
    </cfRule>
  </conditionalFormatting>
  <conditionalFormatting sqref="P44">
    <cfRule type="cellIs" dxfId="517" priority="877" stopIfTrue="1" operator="equal">
      <formula>"As selected 'Other', please complete"</formula>
    </cfRule>
  </conditionalFormatting>
  <conditionalFormatting sqref="P46">
    <cfRule type="cellIs" dxfId="516" priority="871" stopIfTrue="1" operator="equal">
      <formula>"IPA to Complete"</formula>
    </cfRule>
    <cfRule type="cellIs" dxfId="515" priority="876" stopIfTrue="1" operator="equal">
      <formula>"Please complete"</formula>
    </cfRule>
  </conditionalFormatting>
  <conditionalFormatting sqref="P46">
    <cfRule type="cellIs" dxfId="514" priority="875" stopIfTrue="1" operator="equal">
      <formula>"Please Complete - SRO"</formula>
    </cfRule>
  </conditionalFormatting>
  <conditionalFormatting sqref="P48">
    <cfRule type="cellIs" dxfId="513" priority="874" stopIfTrue="1" operator="equal">
      <formula>"Please complete"</formula>
    </cfRule>
  </conditionalFormatting>
  <conditionalFormatting sqref="P48">
    <cfRule type="cellIs" dxfId="512" priority="872" stopIfTrue="1" operator="equal">
      <formula>"Please Complete using drop down"</formula>
    </cfRule>
    <cfRule type="cellIs" dxfId="511" priority="873" stopIfTrue="1" operator="equal">
      <formula>"Please Complete by using drop down"</formula>
    </cfRule>
  </conditionalFormatting>
  <conditionalFormatting sqref="P25">
    <cfRule type="cellIs" dxfId="510" priority="864" stopIfTrue="1" operator="equal">
      <formula>"If NEW project / programme to GMPP, IPA DATA TEAM to Complete new ID number"</formula>
    </cfRule>
    <cfRule type="cellIs" dxfId="509" priority="865" stopIfTrue="1" operator="equal">
      <formula>"If NEW project / programme to GMPP, IPA DATA TEAM to provide new ID number"</formula>
    </cfRule>
    <cfRule type="cellIs" dxfId="508" priority="866" stopIfTrue="1" operator="equal">
      <formula>"If NEW project to GMPP, IPA DATA TEAM to provide new ID number"</formula>
    </cfRule>
    <cfRule type="cellIs" dxfId="507" priority="867" stopIfTrue="1" operator="equal">
      <formula>"If new project to GMPP, IPA to Complete new ID number"</formula>
    </cfRule>
    <cfRule type="cellIs" dxfId="506" priority="868" stopIfTrue="1" operator="equal">
      <formula>"IPA to Complete"</formula>
    </cfRule>
    <cfRule type="cellIs" dxfId="505" priority="870" stopIfTrue="1" operator="equal">
      <formula>"Please complete"</formula>
    </cfRule>
  </conditionalFormatting>
  <conditionalFormatting sqref="P25">
    <cfRule type="cellIs" dxfId="504" priority="869" stopIfTrue="1" operator="equal">
      <formula>"Please Complete - SRO"</formula>
    </cfRule>
  </conditionalFormatting>
  <conditionalFormatting sqref="P49">
    <cfRule type="cellIs" dxfId="503" priority="863" stopIfTrue="1" operator="equal">
      <formula>"Please complete as scope change"</formula>
    </cfRule>
  </conditionalFormatting>
  <conditionalFormatting sqref="P70">
    <cfRule type="cellIs" dxfId="502" priority="855" stopIfTrue="1" operator="equal">
      <formula>"IPA to Complete using drop down"</formula>
    </cfRule>
    <cfRule type="cellIs" dxfId="501" priority="856" stopIfTrue="1" operator="equal">
      <formula>"IPA to Complete using drop down"</formula>
    </cfRule>
    <cfRule type="cellIs" dxfId="500" priority="857" stopIfTrue="1" operator="equal">
      <formula>"IPA to Complete"</formula>
    </cfRule>
    <cfRule type="cellIs" dxfId="499" priority="859" stopIfTrue="1" operator="equal">
      <formula>"Please complete"</formula>
    </cfRule>
  </conditionalFormatting>
  <conditionalFormatting sqref="P70">
    <cfRule type="cellIs" dxfId="498" priority="858" stopIfTrue="1" operator="equal">
      <formula>"Please Complete - SRO"</formula>
    </cfRule>
  </conditionalFormatting>
  <conditionalFormatting sqref="P52">
    <cfRule type="cellIs" dxfId="497" priority="825" stopIfTrue="1" operator="equal">
      <formula>"Please complete benefit type using drop down"</formula>
    </cfRule>
    <cfRule type="cellIs" dxfId="496" priority="852" stopIfTrue="1" operator="equal">
      <formula>"Please complete benefit type"</formula>
    </cfRule>
    <cfRule type="cellIs" dxfId="495" priority="854" stopIfTrue="1" operator="equal">
      <formula>"Please complete"</formula>
    </cfRule>
  </conditionalFormatting>
  <conditionalFormatting sqref="P52">
    <cfRule type="cellIs" dxfId="494" priority="853" stopIfTrue="1" operator="equal">
      <formula>"Please Complete - SRO"</formula>
    </cfRule>
  </conditionalFormatting>
  <conditionalFormatting sqref="P53:P61">
    <cfRule type="cellIs" dxfId="493" priority="851" stopIfTrue="1" operator="equal">
      <formula>"Please complete benefit type"</formula>
    </cfRule>
  </conditionalFormatting>
  <conditionalFormatting sqref="P66">
    <cfRule type="cellIs" dxfId="492" priority="850" stopIfTrue="1" operator="equal">
      <formula>"Please complete"</formula>
    </cfRule>
  </conditionalFormatting>
  <conditionalFormatting sqref="P66">
    <cfRule type="cellIs" dxfId="491" priority="848" stopIfTrue="1" operator="equal">
      <formula>"Please Complete using drop down"</formula>
    </cfRule>
    <cfRule type="cellIs" dxfId="490" priority="849" stopIfTrue="1" operator="equal">
      <formula>"Please Complete by using drop down"</formula>
    </cfRule>
  </conditionalFormatting>
  <conditionalFormatting sqref="P67">
    <cfRule type="cellIs" dxfId="489" priority="847" stopIfTrue="1" operator="equal">
      <formula>"Please complete"</formula>
    </cfRule>
  </conditionalFormatting>
  <conditionalFormatting sqref="P67">
    <cfRule type="cellIs" dxfId="488" priority="845" stopIfTrue="1" operator="equal">
      <formula>"Please Complete using drop down"</formula>
    </cfRule>
    <cfRule type="cellIs" dxfId="487" priority="846" stopIfTrue="1" operator="equal">
      <formula>"Please Complete by using drop down"</formula>
    </cfRule>
  </conditionalFormatting>
  <conditionalFormatting sqref="P76">
    <cfRule type="cellIs" dxfId="486" priority="835" stopIfTrue="1" operator="equal">
      <formula>"If NEW project / programme leader (SRO/PD) to GMPP, IPA DATA TEAM to provide new ID number"</formula>
    </cfRule>
    <cfRule type="cellIs" dxfId="485" priority="836" stopIfTrue="1" operator="equal">
      <formula>"If NEW project to GMPP, IPA DATA TEAM to Complete new ID number"</formula>
    </cfRule>
    <cfRule type="cellIs" dxfId="484" priority="837" stopIfTrue="1" operator="equal">
      <formula>"If NEW project to GMPP, IPA DATA TEAM to provide new ID number"</formula>
    </cfRule>
    <cfRule type="cellIs" dxfId="483" priority="838" stopIfTrue="1" operator="equal">
      <formula>"If NEW project to GMPP, IPA DATA TEAM to provide new ID number"</formula>
    </cfRule>
    <cfRule type="cellIs" dxfId="482" priority="839" stopIfTrue="1" operator="equal">
      <formula>"If new project to GMPP, IPA to Complete new ID number"</formula>
    </cfRule>
    <cfRule type="cellIs" dxfId="481" priority="840" stopIfTrue="1" operator="equal">
      <formula>"MPA to Complete"</formula>
    </cfRule>
    <cfRule type="cellIs" dxfId="480" priority="842" stopIfTrue="1" operator="equal">
      <formula>"Please complete"</formula>
    </cfRule>
  </conditionalFormatting>
  <conditionalFormatting sqref="P76">
    <cfRule type="cellIs" dxfId="479" priority="841" stopIfTrue="1" operator="equal">
      <formula>"Please Complete - SRO"</formula>
    </cfRule>
  </conditionalFormatting>
  <conditionalFormatting sqref="P77:P81">
    <cfRule type="cellIs" dxfId="478" priority="834" stopIfTrue="1" operator="equal">
      <formula>"Please complete"</formula>
    </cfRule>
  </conditionalFormatting>
  <conditionalFormatting sqref="P77:P81">
    <cfRule type="cellIs" dxfId="477" priority="833" stopIfTrue="1" operator="equal">
      <formula>"Please Complete - SRO"</formula>
    </cfRule>
  </conditionalFormatting>
  <conditionalFormatting sqref="P82:P83">
    <cfRule type="cellIs" dxfId="476" priority="832" stopIfTrue="1" operator="equal">
      <formula>"Please complete"</formula>
    </cfRule>
  </conditionalFormatting>
  <conditionalFormatting sqref="P82:P83">
    <cfRule type="cellIs" dxfId="475" priority="830" stopIfTrue="1" operator="equal">
      <formula>"Please Complete both sections"</formula>
    </cfRule>
    <cfRule type="cellIs" dxfId="474" priority="831" stopIfTrue="1" operator="equal">
      <formula>"Please Complete one/both sections"</formula>
    </cfRule>
  </conditionalFormatting>
  <conditionalFormatting sqref="P83">
    <cfRule type="cellIs" dxfId="473" priority="819" stopIfTrue="1" operator="equal">
      <formula>"Please complete either MPLA / PLP section by using the drop down"</formula>
    </cfRule>
    <cfRule type="cellIs" dxfId="472" priority="820" stopIfTrue="1" operator="equal">
      <formula>"Please complete either MPLA / PLP section by using the drop down, but not both"</formula>
    </cfRule>
    <cfRule type="cellIs" dxfId="471" priority="823" stopIfTrue="1" operator="equal">
      <formula>"Please complete either section by using the drop down, but not both"</formula>
    </cfRule>
    <cfRule type="cellIs" dxfId="470" priority="829" stopIfTrue="1" operator="equal">
      <formula>"Please complete either section but not both"</formula>
    </cfRule>
  </conditionalFormatting>
  <conditionalFormatting sqref="P104:P106">
    <cfRule type="cellIs" dxfId="469" priority="828" stopIfTrue="1" operator="equal">
      <formula>"Please complete"</formula>
    </cfRule>
  </conditionalFormatting>
  <conditionalFormatting sqref="P104:P106">
    <cfRule type="cellIs" dxfId="468" priority="827" stopIfTrue="1" operator="equal">
      <formula>"Please Complete - SRO"</formula>
    </cfRule>
  </conditionalFormatting>
  <conditionalFormatting sqref="P85">
    <cfRule type="cellIs" dxfId="467" priority="412" operator="equal">
      <formula>"Please complete all three sections - use proposed date if actual letter not published"</formula>
    </cfRule>
    <cfRule type="cellIs" dxfId="466" priority="826" stopIfTrue="1" operator="equal">
      <formula>"Please complete all three sections"</formula>
    </cfRule>
  </conditionalFormatting>
  <conditionalFormatting sqref="P53:P61">
    <cfRule type="cellIs" dxfId="465" priority="824" stopIfTrue="1" operator="equal">
      <formula>"Please complete benefit type using drop down"</formula>
    </cfRule>
  </conditionalFormatting>
  <conditionalFormatting sqref="P84">
    <cfRule type="cellIs" dxfId="464" priority="822" stopIfTrue="1" operator="equal">
      <formula>"As selected 'Other', please complete"</formula>
    </cfRule>
  </conditionalFormatting>
  <conditionalFormatting sqref="P82">
    <cfRule type="cellIs" dxfId="463" priority="821" stopIfTrue="1" operator="equal">
      <formula>"Please complete Percentage section using drop down"</formula>
    </cfRule>
  </conditionalFormatting>
  <conditionalFormatting sqref="P90:P94">
    <cfRule type="cellIs" dxfId="462" priority="809" stopIfTrue="1" operator="equal">
      <formula>"Please complete"</formula>
    </cfRule>
  </conditionalFormatting>
  <conditionalFormatting sqref="P90:P94">
    <cfRule type="cellIs" dxfId="461" priority="808" stopIfTrue="1" operator="equal">
      <formula>"Please Complete - SRO"</formula>
    </cfRule>
  </conditionalFormatting>
  <conditionalFormatting sqref="P95">
    <cfRule type="cellIs" dxfId="460" priority="807" stopIfTrue="1" operator="equal">
      <formula>"Please complete"</formula>
    </cfRule>
  </conditionalFormatting>
  <conditionalFormatting sqref="P95">
    <cfRule type="cellIs" dxfId="459" priority="805" stopIfTrue="1" operator="equal">
      <formula>"Please Complete both sections"</formula>
    </cfRule>
    <cfRule type="cellIs" dxfId="458" priority="806" stopIfTrue="1" operator="equal">
      <formula>"Please Complete one/both sections"</formula>
    </cfRule>
  </conditionalFormatting>
  <conditionalFormatting sqref="P95">
    <cfRule type="cellIs" dxfId="457" priority="804" stopIfTrue="1" operator="equal">
      <formula>"Please complete Percentage section using drop down"</formula>
    </cfRule>
  </conditionalFormatting>
  <conditionalFormatting sqref="P96">
    <cfRule type="cellIs" dxfId="456" priority="803" stopIfTrue="1" operator="equal">
      <formula>"Please complete"</formula>
    </cfRule>
  </conditionalFormatting>
  <conditionalFormatting sqref="P96">
    <cfRule type="cellIs" dxfId="455" priority="801" stopIfTrue="1" operator="equal">
      <formula>"Please Complete both sections"</formula>
    </cfRule>
    <cfRule type="cellIs" dxfId="454" priority="802" stopIfTrue="1" operator="equal">
      <formula>"Please Complete one/both sections"</formula>
    </cfRule>
  </conditionalFormatting>
  <conditionalFormatting sqref="P96">
    <cfRule type="cellIs" dxfId="453" priority="797" stopIfTrue="1" operator="equal">
      <formula>"Please complete either MPLA / PLP section by using the drop down"</formula>
    </cfRule>
    <cfRule type="cellIs" dxfId="452" priority="798" stopIfTrue="1" operator="equal">
      <formula>"Please complete either MPLA / PLP section by using the drop down, but not both"</formula>
    </cfRule>
    <cfRule type="cellIs" dxfId="451" priority="799" stopIfTrue="1" operator="equal">
      <formula>"Please complete either section by using the drop down, but not both"</formula>
    </cfRule>
    <cfRule type="cellIs" dxfId="450" priority="800" stopIfTrue="1" operator="equal">
      <formula>"Please complete either section but not both"</formula>
    </cfRule>
  </conditionalFormatting>
  <conditionalFormatting sqref="P97">
    <cfRule type="cellIs" dxfId="449" priority="796" stopIfTrue="1" operator="equal">
      <formula>"As selected 'Other', please complete"</formula>
    </cfRule>
  </conditionalFormatting>
  <conditionalFormatting sqref="P98">
    <cfRule type="cellIs" dxfId="448" priority="473" stopIfTrue="1" operator="equal">
      <formula>"Please complete Tenure Start section AND If PD changed since last quarter, please use drop down to provide reason"</formula>
    </cfRule>
    <cfRule type="cellIs" dxfId="447" priority="782" stopIfTrue="1" operator="equal">
      <formula>"Please complete Tenure Start section"</formula>
    </cfRule>
    <cfRule type="cellIs" dxfId="446" priority="783" stopIfTrue="1" operator="equal">
      <formula>"If PD changed since last quarter, please use drop down to provide reason. AND Please complete Tenure Start section"</formula>
    </cfRule>
    <cfRule type="cellIs" dxfId="445" priority="784" stopIfTrue="1" operator="equal">
      <formula>"Please complete Tenure Start section"</formula>
    </cfRule>
    <cfRule type="cellIs" dxfId="444" priority="795" stopIfTrue="1" operator="equal">
      <formula>"Please complete"</formula>
    </cfRule>
  </conditionalFormatting>
  <conditionalFormatting sqref="P98">
    <cfRule type="cellIs" dxfId="443" priority="793" stopIfTrue="1" operator="equal">
      <formula>"Please Complete both sections"</formula>
    </cfRule>
    <cfRule type="cellIs" dxfId="442" priority="794" stopIfTrue="1" operator="equal">
      <formula>"Please Complete one/both sections"</formula>
    </cfRule>
  </conditionalFormatting>
  <conditionalFormatting sqref="P98">
    <cfRule type="cellIs" dxfId="441" priority="792" stopIfTrue="1" operator="equal">
      <formula>"Please complete Percentage section using drop down"</formula>
    </cfRule>
  </conditionalFormatting>
  <conditionalFormatting sqref="P99">
    <cfRule type="cellIs" dxfId="440" priority="472" stopIfTrue="1" operator="equal">
      <formula>"As PD Change reason is 'Other', please provide reason"</formula>
    </cfRule>
    <cfRule type="cellIs" dxfId="439" priority="474" stopIfTrue="1" operator="equal">
      <formula>"As PD Change reason is 'Other', please provide reason AND Please complete Tenure End section"</formula>
    </cfRule>
    <cfRule type="cellIs" dxfId="438" priority="785" stopIfTrue="1" operator="equal">
      <formula>"Please complete Tenure End section"</formula>
    </cfRule>
    <cfRule type="cellIs" dxfId="437" priority="786" stopIfTrue="1" operator="equal">
      <formula>"Please complete Tenure End section"</formula>
    </cfRule>
    <cfRule type="cellIs" dxfId="436" priority="787" stopIfTrue="1" operator="equal">
      <formula>"Please complete Tenure End section"</formula>
    </cfRule>
    <cfRule type="cellIs" dxfId="435" priority="791" stopIfTrue="1" operator="equal">
      <formula>"Please complete"</formula>
    </cfRule>
  </conditionalFormatting>
  <conditionalFormatting sqref="P99">
    <cfRule type="cellIs" dxfId="434" priority="789" stopIfTrue="1" operator="equal">
      <formula>"Please Complete both sections"</formula>
    </cfRule>
    <cfRule type="cellIs" dxfId="433" priority="790" stopIfTrue="1" operator="equal">
      <formula>"Please Complete one/both sections"</formula>
    </cfRule>
  </conditionalFormatting>
  <conditionalFormatting sqref="P99">
    <cfRule type="cellIs" dxfId="432" priority="788" stopIfTrue="1" operator="equal">
      <formula>"Please complete Percentage section using drop down"</formula>
    </cfRule>
  </conditionalFormatting>
  <conditionalFormatting sqref="P112:P115">
    <cfRule type="cellIs" dxfId="431" priority="778" stopIfTrue="1" operator="equal">
      <formula>"Please complete all four sections"</formula>
    </cfRule>
    <cfRule type="cellIs" dxfId="430" priority="779" stopIfTrue="1" operator="equal">
      <formula>"Please complete all three sections"</formula>
    </cfRule>
  </conditionalFormatting>
  <conditionalFormatting sqref="P118:P122">
    <cfRule type="cellIs" dxfId="429" priority="775" stopIfTrue="1" operator="equal">
      <formula>"Please complete Now/Future using drop down"</formula>
    </cfRule>
    <cfRule type="cellIs" dxfId="428" priority="777" stopIfTrue="1" operator="equal">
      <formula>"Please complete benefit type"</formula>
    </cfRule>
  </conditionalFormatting>
  <conditionalFormatting sqref="P118:P122">
    <cfRule type="cellIs" dxfId="427" priority="776" stopIfTrue="1" operator="equal">
      <formula>"Please complete benefit type using drop down"</formula>
    </cfRule>
  </conditionalFormatting>
  <conditionalFormatting sqref="P123">
    <cfRule type="cellIs" dxfId="426" priority="774" stopIfTrue="1" operator="equal">
      <formula>"Please complete"</formula>
    </cfRule>
  </conditionalFormatting>
  <conditionalFormatting sqref="P123">
    <cfRule type="cellIs" dxfId="425" priority="773" stopIfTrue="1" operator="equal">
      <formula>"Please Complete - SRO"</formula>
    </cfRule>
  </conditionalFormatting>
  <conditionalFormatting sqref="P129">
    <cfRule type="cellIs" dxfId="424" priority="255" operator="equal">
      <formula>"This can only be completed once section 1.04 'Delivery Structure' is complete - Please complete once drop down is available"</formula>
    </cfRule>
    <cfRule type="cellIs" dxfId="423" priority="768" stopIfTrue="1" operator="equal">
      <formula>"Please Complete using drop down"</formula>
    </cfRule>
    <cfRule type="cellIs" dxfId="422" priority="772" stopIfTrue="1" operator="equal">
      <formula>"Please complete"</formula>
    </cfRule>
  </conditionalFormatting>
  <conditionalFormatting sqref="P129">
    <cfRule type="cellIs" dxfId="421" priority="771" stopIfTrue="1" operator="equal">
      <formula>"Please Complete - SRO"</formula>
    </cfRule>
  </conditionalFormatting>
  <conditionalFormatting sqref="P112:P115">
    <cfRule type="cellIs" dxfId="420" priority="770" stopIfTrue="1" operator="equal">
      <formula>"Please complete all four sections using drop downs"</formula>
    </cfRule>
  </conditionalFormatting>
  <conditionalFormatting sqref="P130">
    <cfRule type="cellIs" dxfId="419" priority="769" stopIfTrue="1" operator="equal">
      <formula>"As selected 'Other', Please complete"</formula>
    </cfRule>
  </conditionalFormatting>
  <conditionalFormatting sqref="P131">
    <cfRule type="cellIs" dxfId="418" priority="302" operator="equal">
      <formula>"If TAP has changed since last Quarter, PLEASE DISCUSS WITH IPA NEW BASELINES FOR THE PERFORMANCE FRAMEWORK"</formula>
    </cfRule>
    <cfRule type="cellIs" dxfId="417" priority="765" stopIfTrue="1" operator="equal">
      <formula>"Please Complete using drop down"</formula>
    </cfRule>
    <cfRule type="cellIs" dxfId="416" priority="767" stopIfTrue="1" operator="equal">
      <formula>"Please complete"</formula>
    </cfRule>
  </conditionalFormatting>
  <conditionalFormatting sqref="P131">
    <cfRule type="cellIs" dxfId="415" priority="766" stopIfTrue="1" operator="equal">
      <formula>"Please Complete - SRO"</formula>
    </cfRule>
  </conditionalFormatting>
  <conditionalFormatting sqref="P220">
    <cfRule type="expression" dxfId="414" priority="365">
      <formula>$C$220&lt;&gt;""</formula>
    </cfRule>
    <cfRule type="containsText" dxfId="413" priority="366" operator="containsText" text="GUIDANCE: This MANDATORY commentary (related to the Resource and Capital tables below) should be clear, simple, with no acronyms ">
      <formula>NOT(ISERROR(SEARCH("GUIDANCE: This MANDATORY commentary (related to the Resource and Capital tables below) should be clear, simple, with no acronyms ",P220)))</formula>
    </cfRule>
  </conditionalFormatting>
  <conditionalFormatting sqref="P207">
    <cfRule type="cellIs" dxfId="412" priority="755" stopIfTrue="1" operator="equal">
      <formula>"Please complete both using the drop downs"</formula>
    </cfRule>
  </conditionalFormatting>
  <conditionalFormatting sqref="P208:P209">
    <cfRule type="cellIs" dxfId="411" priority="754" stopIfTrue="1" operator="equal">
      <formula>"As selected 'Real', please complete using drop down"</formula>
    </cfRule>
  </conditionalFormatting>
  <conditionalFormatting sqref="P210">
    <cfRule type="cellIs" dxfId="410" priority="752" stopIfTrue="1" operator="equal">
      <formula>"Please complete"</formula>
    </cfRule>
  </conditionalFormatting>
  <conditionalFormatting sqref="P210">
    <cfRule type="cellIs" dxfId="409" priority="750" stopIfTrue="1" operator="equal">
      <formula>"Please Complete using drop down"</formula>
    </cfRule>
    <cfRule type="cellIs" dxfId="408" priority="751" stopIfTrue="1" operator="equal">
      <formula>"Please Complete by using drop down"</formula>
    </cfRule>
  </conditionalFormatting>
  <conditionalFormatting sqref="P211">
    <cfRule type="cellIs" dxfId="407" priority="748" stopIfTrue="1" operator="equal">
      <formula>"As selected 'Other', please complete"</formula>
    </cfRule>
  </conditionalFormatting>
  <conditionalFormatting sqref="P212">
    <cfRule type="cellIs" dxfId="406" priority="747" stopIfTrue="1" operator="equal">
      <formula>"Please complete"</formula>
    </cfRule>
  </conditionalFormatting>
  <conditionalFormatting sqref="P212">
    <cfRule type="cellIs" dxfId="405" priority="746" stopIfTrue="1" operator="equal">
      <formula>"Please Complete - SRO"</formula>
    </cfRule>
  </conditionalFormatting>
  <conditionalFormatting sqref="P213:P216">
    <cfRule type="cellIs" dxfId="404" priority="745" stopIfTrue="1" operator="equal">
      <formula>"Please complete"</formula>
    </cfRule>
  </conditionalFormatting>
  <conditionalFormatting sqref="P213:P216">
    <cfRule type="cellIs" dxfId="403" priority="744" stopIfTrue="1" operator="equal">
      <formula>"Please Complete - SRO"</formula>
    </cfRule>
  </conditionalFormatting>
  <conditionalFormatting sqref="P245">
    <cfRule type="cellIs" dxfId="402" priority="743" stopIfTrue="1" operator="equal">
      <formula>"Please complete"</formula>
    </cfRule>
  </conditionalFormatting>
  <conditionalFormatting sqref="P245">
    <cfRule type="cellIs" dxfId="401" priority="741" stopIfTrue="1" operator="equal">
      <formula>"Please Complete using drop down"</formula>
    </cfRule>
    <cfRule type="cellIs" dxfId="400" priority="742" stopIfTrue="1" operator="equal">
      <formula>"Please Complete by using drop down"</formula>
    </cfRule>
  </conditionalFormatting>
  <conditionalFormatting sqref="P270">
    <cfRule type="cellIs" dxfId="399" priority="740" stopIfTrue="1" operator="equal">
      <formula>"Please complete"</formula>
    </cfRule>
  </conditionalFormatting>
  <conditionalFormatting sqref="P270">
    <cfRule type="cellIs" dxfId="398" priority="738" stopIfTrue="1" operator="equal">
      <formula>"Please Complete using drop down"</formula>
    </cfRule>
    <cfRule type="cellIs" dxfId="397" priority="739" stopIfTrue="1" operator="equal">
      <formula>"Please Complete by using drop down"</formula>
    </cfRule>
  </conditionalFormatting>
  <conditionalFormatting sqref="P243">
    <cfRule type="cellIs" dxfId="396" priority="737" stopIfTrue="1" operator="equal">
      <formula>"Please complete"</formula>
    </cfRule>
  </conditionalFormatting>
  <conditionalFormatting sqref="P243">
    <cfRule type="cellIs" dxfId="395" priority="736" stopIfTrue="1" operator="equal">
      <formula>"Please Complete - SRO"</formula>
    </cfRule>
  </conditionalFormatting>
  <conditionalFormatting sqref="P267">
    <cfRule type="cellIs" dxfId="394" priority="735" stopIfTrue="1" operator="equal">
      <formula>"Please complete"</formula>
    </cfRule>
  </conditionalFormatting>
  <conditionalFormatting sqref="P267">
    <cfRule type="cellIs" dxfId="393" priority="734" stopIfTrue="1" operator="equal">
      <formula>"Please Complete - SRO"</formula>
    </cfRule>
  </conditionalFormatting>
  <conditionalFormatting sqref="P294">
    <cfRule type="cellIs" dxfId="392" priority="733" stopIfTrue="1" operator="equal">
      <formula>"Please complete"</formula>
    </cfRule>
  </conditionalFormatting>
  <conditionalFormatting sqref="P294">
    <cfRule type="cellIs" dxfId="391" priority="731" stopIfTrue="1" operator="equal">
      <formula>"Please Complete using drop down"</formula>
    </cfRule>
    <cfRule type="cellIs" dxfId="390" priority="732" stopIfTrue="1" operator="equal">
      <formula>"Please Complete by using drop down"</formula>
    </cfRule>
  </conditionalFormatting>
  <conditionalFormatting sqref="P140:P142">
    <cfRule type="containsText" dxfId="389" priority="725" stopIfTrue="1" operator="containsText" text="days change from the original baseline - please provide reason if considered significant change">
      <formula>NOT(ISERROR(SEARCH("days change from the original baseline - please provide reason if considered significant change",P140)))</formula>
    </cfRule>
    <cfRule type="cellIs" dxfId="388" priority="726" stopIfTrue="1" operator="equal">
      <formula>"days change from the original baseline - please provide reason if considered significant change"</formula>
    </cfRule>
    <cfRule type="cellIs" dxfId="387" priority="727" stopIfTrue="1" operator="equal">
      <formula>"Please delete Rebaseline as same as Original Baseline"</formula>
    </cfRule>
    <cfRule type="cellIs" dxfId="386" priority="728" stopIfTrue="1" operator="equal">
      <formula>"Please add Original Baseine and/or Forecast date"</formula>
    </cfRule>
  </conditionalFormatting>
  <conditionalFormatting sqref="P140:P142">
    <cfRule type="cellIs" dxfId="385" priority="712" stopIfTrue="1" operator="equal">
      <formula>"Please add Original Baseline and/or Forecast date"</formula>
    </cfRule>
  </conditionalFormatting>
  <conditionalFormatting sqref="P140:P142">
    <cfRule type="cellIs" dxfId="384" priority="711" stopIfTrue="1" operator="equal">
      <formula>"Please add Original Baseline and/or Forecast date if either is missing"</formula>
    </cfRule>
  </conditionalFormatting>
  <conditionalFormatting sqref="P142">
    <cfRule type="cellIs" dxfId="383" priority="319" operator="equal">
      <formula>"Next Major Delivery Milestone Date must be in the future - please update"</formula>
    </cfRule>
    <cfRule type="cellIs" dxfId="382" priority="480" stopIfTrue="1" operator="equal">
      <formula>"Key Delivery Date must be in the future - please update"</formula>
    </cfRule>
    <cfRule type="cellIs" dxfId="381" priority="637" stopIfTrue="1" operator="equal">
      <formula>"Key Delivery date is after End Date - please update"</formula>
    </cfRule>
  </conditionalFormatting>
  <conditionalFormatting sqref="P148">
    <cfRule type="cellIs" dxfId="380" priority="334" operator="equal">
      <formula>"If HMT PBC, Please add Forecast - Actual"</formula>
    </cfRule>
    <cfRule type="cellIs" dxfId="379" priority="335" operator="equal">
      <formula>"If HMT PBC, Please add Original Baseline"</formula>
    </cfRule>
    <cfRule type="containsText" dxfId="378" priority="455" stopIfTrue="1" operator="containsText" text="days change from the Original Baseline / Rebaseline - please provide reason if considered significant change. If Rebaselined, please provide reason">
      <formula>NOT(ISERROR(SEARCH("days change from the Original Baseline / Rebaseline - please provide reason if considered significant change. If Rebaselined, please provide reason",P148)))</formula>
    </cfRule>
    <cfRule type="cellIs" dxfId="377" priority="563" stopIfTrue="1" operator="equal">
      <formula>"Please provide reason why no form of HMT Business Case or Equivalent"</formula>
    </cfRule>
    <cfRule type="cellIs" dxfId="376" priority="571" stopIfTrue="1" operator="equal">
      <formula>"If HMT PBC, Please add Original Baseline"</formula>
    </cfRule>
    <cfRule type="cellIs" dxfId="375" priority="572" stopIfTrue="1" operator="equal">
      <formula>"If HMT PBC, Please add Forecast - Actual"</formula>
    </cfRule>
    <cfRule type="cellIs" dxfId="374" priority="576" stopIfTrue="1" operator="equal">
      <formula>"Please provide reason why no form of Business Case or Equivalent"</formula>
    </cfRule>
    <cfRule type="cellIs" dxfId="373" priority="626" stopIfTrue="1" operator="equal">
      <formula>"If PVR, Please add Forecast - Actual"</formula>
    </cfRule>
    <cfRule type="cellIs" dxfId="372" priority="627" stopIfTrue="1" operator="equal">
      <formula>"If PVR, Please add Original Baseline"</formula>
    </cfRule>
    <cfRule type="cellIs" dxfId="371" priority="628" stopIfTrue="1" operator="equal">
      <formula>"Please provide reason why no form of starting review"</formula>
    </cfRule>
    <cfRule type="containsText" dxfId="370" priority="629" stopIfTrue="1" operator="containsText" text="days change from the original baseline - please provide reason if considered significant change">
      <formula>NOT(ISERROR(SEARCH("days change from the original baseline - please provide reason if considered significant change",P148)))</formula>
    </cfRule>
    <cfRule type="cellIs" dxfId="369" priority="630" stopIfTrue="1" operator="equal">
      <formula>"days change from the original baseline - please provide reason if considered significant change"</formula>
    </cfRule>
    <cfRule type="cellIs" dxfId="368" priority="631" stopIfTrue="1" operator="equal">
      <formula>"Please delete Rebaseline as same as Original Baseline"</formula>
    </cfRule>
    <cfRule type="cellIs" dxfId="367" priority="632" stopIfTrue="1" operator="equal">
      <formula>"Please add Original Baseine and/or Forecast date"</formula>
    </cfRule>
  </conditionalFormatting>
  <conditionalFormatting sqref="P152">
    <cfRule type="cellIs" dxfId="366" priority="328" operator="equal">
      <formula>"If HMT FBC, Please add Forecast - Actual"</formula>
    </cfRule>
    <cfRule type="cellIs" dxfId="365" priority="329" operator="equal">
      <formula>"If HMT FBC, Please add Original Baseline"</formula>
    </cfRule>
    <cfRule type="cellIs" dxfId="364" priority="564" stopIfTrue="1" operator="equal">
      <formula>"If HMT FBC, Please add Forecast - Actual"</formula>
    </cfRule>
    <cfRule type="cellIs" dxfId="363" priority="565" stopIfTrue="1" operator="equal">
      <formula>"If HMT FBC, Please add Original Baseline"</formula>
    </cfRule>
    <cfRule type="cellIs" dxfId="362" priority="573" stopIfTrue="1" operator="equal">
      <formula>"Please provide reason why no form of Business Case or Equivalent"</formula>
    </cfRule>
    <cfRule type="cellIs" dxfId="361" priority="591" stopIfTrue="1" operator="equal">
      <formula>"If PVR, Please add Forecast - Actual"</formula>
    </cfRule>
    <cfRule type="cellIs" dxfId="360" priority="592" stopIfTrue="1" operator="equal">
      <formula>"If PVR, Please add Original Baseline"</formula>
    </cfRule>
    <cfRule type="cellIs" dxfId="359" priority="593" stopIfTrue="1" operator="equal">
      <formula>"Please provide reason why no form of starting review"</formula>
    </cfRule>
    <cfRule type="containsText" dxfId="358" priority="594" stopIfTrue="1" operator="containsText" text="days change from the original baseline - please provide reason if considered significant change">
      <formula>NOT(ISERROR(SEARCH("days change from the original baseline - please provide reason if considered significant change",P152)))</formula>
    </cfRule>
    <cfRule type="cellIs" dxfId="357" priority="595" stopIfTrue="1" operator="equal">
      <formula>"days change from the original baseline - please provide reason if considered significant change"</formula>
    </cfRule>
    <cfRule type="cellIs" dxfId="356" priority="596" stopIfTrue="1" operator="equal">
      <formula>"Please delete Rebaseline as same as Original Baseline"</formula>
    </cfRule>
    <cfRule type="cellIs" dxfId="355" priority="597" stopIfTrue="1" operator="equal">
      <formula>"Please add Original Baseine and/or Forecast date"</formula>
    </cfRule>
  </conditionalFormatting>
  <conditionalFormatting sqref="P151">
    <cfRule type="cellIs" dxfId="354" priority="330" operator="equal">
      <formula>"If HMT OBC, Please add Forecast - Actual"</formula>
    </cfRule>
    <cfRule type="cellIs" dxfId="353" priority="331" operator="equal">
      <formula>"If HMT OBC, Please add Original Baseline"</formula>
    </cfRule>
    <cfRule type="cellIs" dxfId="352" priority="566" stopIfTrue="1" operator="equal">
      <formula>"If HMT OBC, Please add Forecast - Actual"</formula>
    </cfRule>
    <cfRule type="cellIs" dxfId="351" priority="567" stopIfTrue="1" operator="equal">
      <formula>"If HMT OBC, Please add Original Baseline"</formula>
    </cfRule>
    <cfRule type="cellIs" dxfId="350" priority="574" stopIfTrue="1" operator="equal">
      <formula>"Please provide reason why no form of Business Case or Equivalent"</formula>
    </cfRule>
    <cfRule type="cellIs" dxfId="349" priority="584" stopIfTrue="1" operator="equal">
      <formula>"If PVR, Please add Forecast - Actual"</formula>
    </cfRule>
    <cfRule type="cellIs" dxfId="348" priority="585" stopIfTrue="1" operator="equal">
      <formula>"If PVR, Please add Original Baseline"</formula>
    </cfRule>
    <cfRule type="cellIs" dxfId="347" priority="586" stopIfTrue="1" operator="equal">
      <formula>"Please provide reason why no form of starting review"</formula>
    </cfRule>
    <cfRule type="containsText" dxfId="346" priority="587" stopIfTrue="1" operator="containsText" text="days change from the original baseline - please provide reason if considered significant change">
      <formula>NOT(ISERROR(SEARCH("days change from the original baseline - please provide reason if considered significant change",P151)))</formula>
    </cfRule>
    <cfRule type="cellIs" dxfId="345" priority="588" stopIfTrue="1" operator="equal">
      <formula>"days change from the original baseline - please provide reason if considered significant change"</formula>
    </cfRule>
    <cfRule type="cellIs" dxfId="344" priority="589" stopIfTrue="1" operator="equal">
      <formula>"Please delete Rebaseline as same as Original Baseline"</formula>
    </cfRule>
    <cfRule type="cellIs" dxfId="343" priority="590" stopIfTrue="1" operator="equal">
      <formula>"Please add Original Baseine and/or Forecast date"</formula>
    </cfRule>
  </conditionalFormatting>
  <conditionalFormatting sqref="P150">
    <cfRule type="cellIs" dxfId="342" priority="332" operator="equal">
      <formula>"If HMT SOBC, Please add Forecast - Actual"</formula>
    </cfRule>
    <cfRule type="cellIs" dxfId="341" priority="333" operator="equal">
      <formula>"If HMT SOBC, Please add Original Baseline"</formula>
    </cfRule>
    <cfRule type="cellIs" dxfId="340" priority="568" stopIfTrue="1" operator="equal">
      <formula>"If HMT SOBC, Please add Forecast - Actual"</formula>
    </cfRule>
    <cfRule type="cellIs" dxfId="339" priority="569" stopIfTrue="1" operator="equal">
      <formula>"If HMT SOBC, Please add Original Baseline"</formula>
    </cfRule>
    <cfRule type="cellIs" dxfId="338" priority="570" stopIfTrue="1" operator="equal">
      <formula>"If HMT SOBC, Please add Original Baseline"</formula>
    </cfRule>
    <cfRule type="cellIs" dxfId="337" priority="575" stopIfTrue="1" operator="equal">
      <formula>"Please provide reason why no form of Business Case or Equivalent"</formula>
    </cfRule>
    <cfRule type="cellIs" dxfId="336" priority="577" stopIfTrue="1" operator="equal">
      <formula>"If PVR, Please add Forecast - Actual"</formula>
    </cfRule>
    <cfRule type="cellIs" dxfId="335" priority="578" stopIfTrue="1" operator="equal">
      <formula>"If PVR, Please add Original Baseline"</formula>
    </cfRule>
    <cfRule type="cellIs" dxfId="334" priority="579" stopIfTrue="1" operator="equal">
      <formula>"Please provide reason why no form of starting review"</formula>
    </cfRule>
    <cfRule type="containsText" dxfId="333" priority="580" stopIfTrue="1" operator="containsText" text="days change from the original baseline - please provide reason if considered significant change">
      <formula>NOT(ISERROR(SEARCH("days change from the original baseline - please provide reason if considered significant change",P150)))</formula>
    </cfRule>
    <cfRule type="cellIs" dxfId="332" priority="581" stopIfTrue="1" operator="equal">
      <formula>"days change from the original baseline - please provide reason if considered significant change"</formula>
    </cfRule>
    <cfRule type="cellIs" dxfId="331" priority="582" stopIfTrue="1" operator="equal">
      <formula>"Please delete Rebaseline as same as Original Baseline"</formula>
    </cfRule>
    <cfRule type="cellIs" dxfId="330" priority="583" stopIfTrue="1" operator="equal">
      <formula>"Please add Original Baseine and/or Forecast date"</formula>
    </cfRule>
  </conditionalFormatting>
  <conditionalFormatting sqref="P150:P152">
    <cfRule type="containsText" dxfId="329" priority="454" stopIfTrue="1" operator="containsText" text="days change from the Original Baseline / Rebaseline - please provide reason if considered significant change. If Rebaselined, please provide reason">
      <formula>NOT(ISERROR(SEARCH("days change from the Original Baseline / Rebaseline - please provide reason if considered significant change. If Rebaselined, please provide reason",P150)))</formula>
    </cfRule>
    <cfRule type="cellIs" dxfId="328" priority="562" stopIfTrue="1" operator="equal">
      <formula>"Please provide reason why no form of HMT Business Case or Equivalent"</formula>
    </cfRule>
  </conditionalFormatting>
  <conditionalFormatting sqref="P171:P202">
    <cfRule type="cellIs" dxfId="327" priority="439" stopIfTrue="1" operator="equal">
      <formula>"Please delete Rebaseline as same as Original Baseline"</formula>
    </cfRule>
    <cfRule type="containsText" dxfId="326" priority="493" stopIfTrue="1" operator="containsText" text="days change from the Original Baseline - please provide reason if considered significant change, including reference to Approved Rebaseline if present">
      <formula>NOT(ISERROR(SEARCH("days change from the Original Baseline - please provide reason if considered significant change, including reference to Approved Rebaseline if present",P171)))</formula>
    </cfRule>
    <cfRule type="cellIs" dxfId="325" priority="494" stopIfTrue="1" operator="equal">
      <formula>"Please delete Rebaseline as same as Original Baseline"</formula>
    </cfRule>
    <cfRule type="cellIs" dxfId="324" priority="495" stopIfTrue="1" operator="equal">
      <formula>"Please add as a minimum Original Baseline, Forecast - Actual, and Milestone Type"</formula>
    </cfRule>
    <cfRule type="cellIs" dxfId="323" priority="496" stopIfTrue="1" operator="equal">
      <formula>"As no milestone, Please delete all other information on this row"</formula>
    </cfRule>
    <cfRule type="cellIs" dxfId="322" priority="497" stopIfTrue="1" operator="equal">
      <formula>"Please delete all other information on this row"</formula>
    </cfRule>
    <cfRule type="cellIs" dxfId="321" priority="499" stopIfTrue="1" operator="equal">
      <formula>"If HMT SOBC, Please add Forecast - Actual"</formula>
    </cfRule>
    <cfRule type="cellIs" dxfId="320" priority="500" stopIfTrue="1" operator="equal">
      <formula>"If HMT SOBC, Please add Original Baseline"</formula>
    </cfRule>
    <cfRule type="cellIs" dxfId="319" priority="501" stopIfTrue="1" operator="equal">
      <formula>"If HMT SOBC, Please add Original Baseline"</formula>
    </cfRule>
    <cfRule type="cellIs" dxfId="318" priority="502" stopIfTrue="1" operator="equal">
      <formula>"Please provide reason why no form of Business Case or Equivalent"</formula>
    </cfRule>
    <cfRule type="cellIs" dxfId="317" priority="503" stopIfTrue="1" operator="equal">
      <formula>"If PVR, Please add Forecast - Actual"</formula>
    </cfRule>
    <cfRule type="cellIs" dxfId="316" priority="504" stopIfTrue="1" operator="equal">
      <formula>"If PVR, Please add Original Baseline"</formula>
    </cfRule>
    <cfRule type="cellIs" dxfId="315" priority="505" stopIfTrue="1" operator="equal">
      <formula>"Please provide reason why no form of starting review"</formula>
    </cfRule>
    <cfRule type="containsText" dxfId="314" priority="506" stopIfTrue="1" operator="containsText" text="days change from the original baseline - please provide reason if considered significant change">
      <formula>NOT(ISERROR(SEARCH("days change from the original baseline - please provide reason if considered significant change",P171)))</formula>
    </cfRule>
    <cfRule type="cellIs" dxfId="313" priority="507" stopIfTrue="1" operator="equal">
      <formula>"days change from the original baseline - please provide reason if considered significant change"</formula>
    </cfRule>
    <cfRule type="cellIs" dxfId="312" priority="508" stopIfTrue="1" operator="equal">
      <formula>"Please delete Rebaseline as same as Original Baseline"</formula>
    </cfRule>
    <cfRule type="cellIs" dxfId="311" priority="509" stopIfTrue="1" operator="equal">
      <formula>"Please add Original Baseine and/or Forecast date"</formula>
    </cfRule>
  </conditionalFormatting>
  <conditionalFormatting sqref="P171:P202">
    <cfRule type="cellIs" dxfId="310" priority="498" stopIfTrue="1" operator="equal">
      <formula>"Please provide reason why no form of HMT Business Case or Equivalent"</formula>
    </cfRule>
  </conditionalFormatting>
  <conditionalFormatting sqref="P224:P225 P227:P240">
    <cfRule type="cellIs" dxfId="309" priority="492" stopIfTrue="1" operator="equal">
      <formula>"At a minimum, column D and G must be completed"</formula>
    </cfRule>
  </conditionalFormatting>
  <conditionalFormatting sqref="P11">
    <cfRule type="cellIs" dxfId="308" priority="491" stopIfTrue="1" operator="equal">
      <formula>"Please complete both sections, ensuring this is the Dept SPOC"</formula>
    </cfRule>
  </conditionalFormatting>
  <conditionalFormatting sqref="P28:P30">
    <cfRule type="cellIs" dxfId="307" priority="489" stopIfTrue="1" operator="equal">
      <formula>"Please delete as should not be same as Reporting dept"</formula>
    </cfRule>
    <cfRule type="cellIs" dxfId="306" priority="490" stopIfTrue="1" operator="equal">
      <formula>"Please delete N/A or No"</formula>
    </cfRule>
  </conditionalFormatting>
  <conditionalFormatting sqref="P71">
    <cfRule type="expression" dxfId="305" priority="440" stopIfTrue="1">
      <formula>$C$71&lt;&gt;""</formula>
    </cfRule>
    <cfRule type="cellIs" dxfId="304" priority="488" stopIfTrue="1" operator="equal">
      <formula>"Please complete"</formula>
    </cfRule>
  </conditionalFormatting>
  <conditionalFormatting sqref="P71">
    <cfRule type="cellIs" dxfId="303" priority="487" stopIfTrue="1" operator="equal">
      <formula>"Please Complete - SRO"</formula>
    </cfRule>
  </conditionalFormatting>
  <conditionalFormatting sqref="P275:P290">
    <cfRule type="cellIs" dxfId="302" priority="477" stopIfTrue="1" operator="equal">
      <formula>"At a minimum, columns D, E and H must be completed"</formula>
    </cfRule>
    <cfRule type="cellIs" dxfId="301" priority="478" stopIfTrue="1" operator="equal">
      <formula>"At a minimum, column D and G must be completed"</formula>
    </cfRule>
  </conditionalFormatting>
  <conditionalFormatting sqref="P87">
    <cfRule type="cellIs" dxfId="300" priority="475" stopIfTrue="1" operator="equal">
      <formula>"As selected 'Other', Please complete"</formula>
    </cfRule>
  </conditionalFormatting>
  <conditionalFormatting sqref="P140:P142">
    <cfRule type="containsText" dxfId="299" priority="470" stopIfTrue="1" operator="containsText" text="days change from the Original Baseline / Rebaseline - please provide reason if considered significant change. If Rebaselined, please provide reason">
      <formula>NOT(ISERROR(SEARCH("days change from the Original Baseline / Rebaseline - please provide reason if considered significant change. If Rebaselined, please provide reason",P140)))</formula>
    </cfRule>
    <cfRule type="cellIs" dxfId="298" priority="471" stopIfTrue="1" operator="equal">
      <formula>"days change from the Original Baseline / Rebaseline - please provide reason if considered significant change. If Rebaselined, please provide reason"</formula>
    </cfRule>
  </conditionalFormatting>
  <conditionalFormatting sqref="P142">
    <cfRule type="containsText" dxfId="297" priority="468" stopIfTrue="1" operator="containsText" text="days change from the Original Baseline / Rebaseline - please provide reason if considered significant change. If Rebaselined, please provide reason">
      <formula>NOT(ISERROR(SEARCH("days change from the Original Baseline / Rebaseline - please provide reason if considered significant change. If Rebaselined, please provide reason",P142)))</formula>
    </cfRule>
    <cfRule type="cellIs" dxfId="296" priority="469" stopIfTrue="1" operator="equal">
      <formula>"days change from the Original Baseline / Rebaseline - please provide reason if considered significant change. If Rebaselined, please provide reason"</formula>
    </cfRule>
  </conditionalFormatting>
  <conditionalFormatting sqref="P171:P202">
    <cfRule type="containsText" dxfId="295" priority="451" stopIfTrue="1" operator="containsText" text="days change from the Original Baseline / Rebaseline - please provide reason if considered significant change. If Rebaselined, please provide reason">
      <formula>NOT(ISERROR(SEARCH("days change from the Original Baseline / Rebaseline - please provide reason if considered significant change. If Rebaselined, please provide reason",P171)))</formula>
    </cfRule>
  </conditionalFormatting>
  <conditionalFormatting sqref="P223">
    <cfRule type="containsText" dxfId="294" priority="438" operator="containsText" text="please ensure">
      <formula>NOT(ISERROR(SEARCH("please ensure",P223)))</formula>
    </cfRule>
  </conditionalFormatting>
  <conditionalFormatting sqref="P274">
    <cfRule type="containsText" dxfId="293" priority="436" operator="containsText" text="please ensure">
      <formula>NOT(ISERROR(SEARCH("please ensure",P274)))</formula>
    </cfRule>
  </conditionalFormatting>
  <conditionalFormatting sqref="P68">
    <cfRule type="expression" dxfId="292" priority="428" stopIfTrue="1">
      <formula>$C$68&lt;&gt;""</formula>
    </cfRule>
    <cfRule type="containsText" dxfId="291" priority="429" stopIfTrue="1" operator="containsText" text="GUIDANCE: This MANDATORY commentary should clearly se">
      <formula>NOT(ISERROR(SEARCH("GUIDANCE: This MANDATORY commentary should clearly se",P68)))</formula>
    </cfRule>
    <cfRule type="cellIs" dxfId="290" priority="431" stopIfTrue="1" operator="equal">
      <formula>"Please complete"</formula>
    </cfRule>
  </conditionalFormatting>
  <conditionalFormatting sqref="P68">
    <cfRule type="cellIs" dxfId="289" priority="430" stopIfTrue="1" operator="equal">
      <formula>"Please Complete - SRO"</formula>
    </cfRule>
  </conditionalFormatting>
  <conditionalFormatting sqref="Q15">
    <cfRule type="containsText" dxfId="288" priority="424" stopIfTrue="1" operator="containsText" text="MPA to complete using drop down">
      <formula>NOT(ISERROR(SEARCH("MPA to complete using drop down",Q15)))</formula>
    </cfRule>
    <cfRule type="cellIs" dxfId="287" priority="427" stopIfTrue="1" operator="equal">
      <formula>"Please complete"</formula>
    </cfRule>
  </conditionalFormatting>
  <conditionalFormatting sqref="Q15">
    <cfRule type="cellIs" dxfId="286" priority="425" stopIfTrue="1" operator="equal">
      <formula>"Please Complete using drop down"</formula>
    </cfRule>
    <cfRule type="cellIs" dxfId="285" priority="426" stopIfTrue="1" operator="equal">
      <formula>"Please Complete by using drop down"</formula>
    </cfRule>
  </conditionalFormatting>
  <conditionalFormatting sqref="P45">
    <cfRule type="containsText" dxfId="284" priority="420" stopIfTrue="1" operator="containsText" text="MPA to complete using drop down">
      <formula>NOT(ISERROR(SEARCH("MPA to complete using drop down",P45)))</formula>
    </cfRule>
    <cfRule type="cellIs" dxfId="283" priority="423" stopIfTrue="1" operator="equal">
      <formula>"Please complete"</formula>
    </cfRule>
  </conditionalFormatting>
  <conditionalFormatting sqref="P45">
    <cfRule type="cellIs" dxfId="282" priority="421" stopIfTrue="1" operator="equal">
      <formula>"Please Complete using drop down"</formula>
    </cfRule>
    <cfRule type="cellIs" dxfId="281" priority="422" stopIfTrue="1" operator="equal">
      <formula>"Please Complete by using drop down"</formula>
    </cfRule>
  </conditionalFormatting>
  <conditionalFormatting sqref="P226">
    <cfRule type="cellIs" dxfId="280" priority="419" stopIfTrue="1" operator="equal">
      <formula>"At a minimum, column D and G must be completed"</formula>
    </cfRule>
  </conditionalFormatting>
  <conditionalFormatting sqref="P226">
    <cfRule type="cellIs" dxfId="279" priority="417" stopIfTrue="1" operator="equal">
      <formula>"Please complete using drop down if 15/16 figures are present"</formula>
    </cfRule>
    <cfRule type="cellIs" dxfId="278" priority="418" stopIfTrue="1" operator="equal">
      <formula>"Please Complete if 15/16 figures are present"</formula>
    </cfRule>
  </conditionalFormatting>
  <conditionalFormatting sqref="P132:P133">
    <cfRule type="cellIs" dxfId="277" priority="384" operator="equal">
      <formula>"Please complete"</formula>
    </cfRule>
  </conditionalFormatting>
  <conditionalFormatting sqref="P134">
    <cfRule type="cellIs" dxfId="276" priority="383" operator="equal">
      <formula>"Please complete"</formula>
    </cfRule>
  </conditionalFormatting>
  <conditionalFormatting sqref="P132">
    <cfRule type="cellIs" dxfId="275" priority="94" operator="equal">
      <formula>"Please complete, including adding version number in cell I132"</formula>
    </cfRule>
    <cfRule type="cellIs" dxfId="274" priority="95" operator="equal">
      <formula>"Please add Business Case version number in cell I132"</formula>
    </cfRule>
    <cfRule type="cellIs" dxfId="273" priority="96" operator="equal">
      <formula>"Please add BC version number in cell I132"</formula>
    </cfRule>
    <cfRule type="cellIs" dxfId="272" priority="97" operator="equal">
      <formula>"Please add version number in cell I132"</formula>
    </cfRule>
    <cfRule type="cellIs" dxfId="271" priority="98" operator="equal">
      <formula>"Please complete, adding version number in cell I132"</formula>
    </cfRule>
    <cfRule type="cellIs" dxfId="270" priority="300" operator="equal">
      <formula>"Please complete, adding version number in last cell (I132)"</formula>
    </cfRule>
    <cfRule type="cellIs" dxfId="269" priority="301" operator="equal">
      <formula>"Please complete, adding version number in last cell"</formula>
    </cfRule>
    <cfRule type="cellIs" dxfId="268" priority="382" operator="equal">
      <formula>"Please complete only 6.03 or 6.04, not both"</formula>
    </cfRule>
  </conditionalFormatting>
  <conditionalFormatting sqref="P134">
    <cfRule type="cellIs" dxfId="267" priority="380" operator="equal">
      <formula>"Please complete only 6.03 or 6.04, not both"</formula>
    </cfRule>
    <cfRule type="cellIs" dxfId="266" priority="381" operator="equal">
      <formula>"IF(AND(F132&lt;&gt;"""",F134&lt;&gt;""""),""Please complete only 6.03 or 6.04, not both"""</formula>
    </cfRule>
  </conditionalFormatting>
  <conditionalFormatting sqref="P133">
    <cfRule type="cellIs" dxfId="265" priority="379" operator="equal">
      <formula>"Please complete only 6.03.1 or 6.04.1, not both"</formula>
    </cfRule>
  </conditionalFormatting>
  <conditionalFormatting sqref="P135">
    <cfRule type="cellIs" dxfId="264" priority="378" operator="equal">
      <formula>"Please complete"</formula>
    </cfRule>
  </conditionalFormatting>
  <conditionalFormatting sqref="P135">
    <cfRule type="cellIs" dxfId="263" priority="377" operator="equal">
      <formula>"Please complete only 6.03.1 or 6.04.1, not both"</formula>
    </cfRule>
  </conditionalFormatting>
  <conditionalFormatting sqref="P208">
    <cfRule type="cellIs" dxfId="262" priority="369" operator="equal">
      <formula>"As 8.01 both state Nominal, this field should be blank"</formula>
    </cfRule>
  </conditionalFormatting>
  <conditionalFormatting sqref="P209">
    <cfRule type="cellIs" dxfId="261" priority="367" operator="equal">
      <formula>"As 8.01 both state Nominal, this field should be blank"</formula>
    </cfRule>
    <cfRule type="cellIs" dxfId="260" priority="368" operator="equal">
      <formula>"IF(AND(D207=""Nominal"",H207=""Nominal"",C208&lt;&gt;""""),""As 8.01 both state Nominal, this field should be blank"</formula>
    </cfRule>
  </conditionalFormatting>
  <conditionalFormatting sqref="P296">
    <cfRule type="expression" dxfId="259" priority="363">
      <formula>$C$296&lt;&gt;""</formula>
    </cfRule>
    <cfRule type="containsText" dxfId="258" priority="364" operator="containsText" text="GUIDANCE: This MANDATORY commentary should be clear, simple, with no acronyms ">
      <formula>NOT(ISERROR(SEARCH("GUIDANCE: This MANDATORY commentary should be clear, simple, with no acronyms ",P296)))</formula>
    </cfRule>
  </conditionalFormatting>
  <conditionalFormatting sqref="D224:D225">
    <cfRule type="cellIs" dxfId="257" priority="362" operator="lessThan">
      <formula>0</formula>
    </cfRule>
  </conditionalFormatting>
  <conditionalFormatting sqref="E224:E225">
    <cfRule type="cellIs" dxfId="256" priority="360" operator="lessThan">
      <formula>0</formula>
    </cfRule>
  </conditionalFormatting>
  <conditionalFormatting sqref="F224:F225">
    <cfRule type="cellIs" dxfId="255" priority="358" operator="lessThan">
      <formula>0</formula>
    </cfRule>
  </conditionalFormatting>
  <conditionalFormatting sqref="G224:G225">
    <cfRule type="cellIs" dxfId="254" priority="356" operator="lessThan">
      <formula>0</formula>
    </cfRule>
  </conditionalFormatting>
  <conditionalFormatting sqref="P38">
    <cfRule type="cellIs" dxfId="253" priority="343" operator="equal">
      <formula>"Please Complete (avoiding acronyms and technical language)"</formula>
    </cfRule>
    <cfRule type="cellIs" dxfId="252" priority="345" stopIfTrue="1" operator="equal">
      <formula>"Please complete"</formula>
    </cfRule>
  </conditionalFormatting>
  <conditionalFormatting sqref="P38">
    <cfRule type="cellIs" dxfId="251" priority="344" stopIfTrue="1" operator="equal">
      <formula>"Please Complete - SRO"</formula>
    </cfRule>
  </conditionalFormatting>
  <conditionalFormatting sqref="P107">
    <cfRule type="cellIs" dxfId="250" priority="340" operator="equal">
      <formula>"Please Complete (avoiding acronyms and technical language)"</formula>
    </cfRule>
    <cfRule type="cellIs" dxfId="249" priority="342" stopIfTrue="1" operator="equal">
      <formula>"Please complete"</formula>
    </cfRule>
  </conditionalFormatting>
  <conditionalFormatting sqref="P107">
    <cfRule type="cellIs" dxfId="248" priority="341" stopIfTrue="1" operator="equal">
      <formula>"Please Complete - SRO"</formula>
    </cfRule>
  </conditionalFormatting>
  <conditionalFormatting sqref="P89">
    <cfRule type="cellIs" dxfId="247" priority="303" stopIfTrue="1" operator="equal">
      <formula>"If NEW project / programme leader (SRO/PD) to GMPP, IPA DATA TEAM to provide new ID number"</formula>
    </cfRule>
    <cfRule type="cellIs" dxfId="246" priority="304" stopIfTrue="1" operator="equal">
      <formula>"If NEW project to GMPP, IPA DATA TEAM to Complete new ID number"</formula>
    </cfRule>
    <cfRule type="cellIs" dxfId="245" priority="305" stopIfTrue="1" operator="equal">
      <formula>"If NEW project to GMPP, IPA DATA TEAM to provide new ID number"</formula>
    </cfRule>
    <cfRule type="cellIs" dxfId="244" priority="306" stopIfTrue="1" operator="equal">
      <formula>"If NEW project to GMPP, IPA DATA TEAM to provide new ID number"</formula>
    </cfRule>
    <cfRule type="cellIs" dxfId="243" priority="307" stopIfTrue="1" operator="equal">
      <formula>"If new project to GMPP, IPA to Complete new ID number"</formula>
    </cfRule>
    <cfRule type="cellIs" dxfId="242" priority="308" stopIfTrue="1" operator="equal">
      <formula>"MPA to Complete"</formula>
    </cfRule>
    <cfRule type="cellIs" dxfId="241" priority="310" stopIfTrue="1" operator="equal">
      <formula>"Please complete"</formula>
    </cfRule>
  </conditionalFormatting>
  <conditionalFormatting sqref="P89">
    <cfRule type="cellIs" dxfId="240" priority="309" stopIfTrue="1" operator="equal">
      <formula>"Please Complete - SRO"</formula>
    </cfRule>
  </conditionalFormatting>
  <conditionalFormatting sqref="P247">
    <cfRule type="containsText" dxfId="239" priority="253" operator="containsText" text="please ensure">
      <formula>NOT(ISERROR(SEARCH("please ensure",P247)))</formula>
    </cfRule>
  </conditionalFormatting>
  <conditionalFormatting sqref="P248:P249 P251:P264">
    <cfRule type="cellIs" dxfId="238" priority="248" stopIfTrue="1" operator="equal">
      <formula>"At a minimum, column D and G must be completed"</formula>
    </cfRule>
  </conditionalFormatting>
  <conditionalFormatting sqref="P250">
    <cfRule type="cellIs" dxfId="237" priority="247" stopIfTrue="1" operator="equal">
      <formula>"At a minimum, column D and G must be completed"</formula>
    </cfRule>
  </conditionalFormatting>
  <conditionalFormatting sqref="P250">
    <cfRule type="cellIs" dxfId="236" priority="245" stopIfTrue="1" operator="equal">
      <formula>"Please complete using drop down if 15/16 figures are present"</formula>
    </cfRule>
    <cfRule type="cellIs" dxfId="235" priority="246" stopIfTrue="1" operator="equal">
      <formula>"Please Complete if 15/16 figures are present"</formula>
    </cfRule>
  </conditionalFormatting>
  <conditionalFormatting sqref="P224:P240">
    <cfRule type="cellIs" dxfId="234" priority="244" operator="equal">
      <formula>"Columns D to F must be completed"</formula>
    </cfRule>
  </conditionalFormatting>
  <conditionalFormatting sqref="P248:P265">
    <cfRule type="cellIs" dxfId="233" priority="243" operator="equal">
      <formula>"Columns D to F must be completed"</formula>
    </cfRule>
  </conditionalFormatting>
  <conditionalFormatting sqref="P275:P290">
    <cfRule type="cellIs" dxfId="232" priority="242" operator="equal">
      <formula>"At a minimum, columns D and E must be completed"</formula>
    </cfRule>
  </conditionalFormatting>
  <conditionalFormatting sqref="P144:P146">
    <cfRule type="containsText" dxfId="231" priority="121" stopIfTrue="1" operator="containsText" text="days change from the original baseline - please provide reason if considered significant change">
      <formula>NOT(ISERROR(SEARCH("days change from the original baseline - please provide reason if considered significant change",P144)))</formula>
    </cfRule>
    <cfRule type="cellIs" dxfId="230" priority="122" stopIfTrue="1" operator="equal">
      <formula>"days change from the original baseline - please provide reason if considered significant change"</formula>
    </cfRule>
    <cfRule type="cellIs" dxfId="229" priority="123" stopIfTrue="1" operator="equal">
      <formula>"Please delete Rebaseline as same as Original Baseline"</formula>
    </cfRule>
    <cfRule type="cellIs" dxfId="228" priority="124" stopIfTrue="1" operator="equal">
      <formula>"Please add Original Baseine and/or Forecast date"</formula>
    </cfRule>
  </conditionalFormatting>
  <conditionalFormatting sqref="P144:P146">
    <cfRule type="cellIs" dxfId="227" priority="120" stopIfTrue="1" operator="equal">
      <formula>"Please add Original Baseline and/or Forecast date"</formula>
    </cfRule>
  </conditionalFormatting>
  <conditionalFormatting sqref="P144:P146">
    <cfRule type="cellIs" dxfId="226" priority="119" stopIfTrue="1" operator="equal">
      <formula>"Please add Original Baseline and/or Forecast date if either is missing"</formula>
    </cfRule>
  </conditionalFormatting>
  <conditionalFormatting sqref="P144:P146">
    <cfRule type="cellIs" dxfId="225" priority="112" operator="equal">
      <formula>"Next Major Delivery Milestone Date must be in the future - please update"</formula>
    </cfRule>
    <cfRule type="cellIs" dxfId="224" priority="117" stopIfTrue="1" operator="equal">
      <formula>"Key Delivery Date must be in the future - please update"</formula>
    </cfRule>
    <cfRule type="cellIs" dxfId="223" priority="118" stopIfTrue="1" operator="equal">
      <formula>"Key Delivery date is after End Date - please update"</formula>
    </cfRule>
  </conditionalFormatting>
  <conditionalFormatting sqref="P144:P146">
    <cfRule type="containsText" dxfId="222" priority="115" stopIfTrue="1" operator="containsText" text="days change from the Original Baseline / Rebaseline - please provide reason if considered significant change. If Rebaselined, please provide reason">
      <formula>NOT(ISERROR(SEARCH("days change from the Original Baseline / Rebaseline - please provide reason if considered significant change. If Rebaselined, please provide reason",P144)))</formula>
    </cfRule>
    <cfRule type="cellIs" dxfId="221" priority="116" stopIfTrue="1" operator="equal">
      <formula>"days change from the Original Baseline / Rebaseline - please provide reason if considered significant change. If Rebaselined, please provide reason"</formula>
    </cfRule>
  </conditionalFormatting>
  <conditionalFormatting sqref="P144:P146">
    <cfRule type="containsText" dxfId="220" priority="113" stopIfTrue="1" operator="containsText" text="days change from the Original Baseline / Rebaseline - please provide reason if considered significant change. If Rebaselined, please provide reason">
      <formula>NOT(ISERROR(SEARCH("days change from the Original Baseline / Rebaseline - please provide reason if considered significant change. If Rebaselined, please provide reason",P144)))</formula>
    </cfRule>
    <cfRule type="cellIs" dxfId="219" priority="114" stopIfTrue="1" operator="equal">
      <formula>"days change from the Original Baseline / Rebaseline - please provide reason if considered significant change. If Rebaselined, please provide reason"</formula>
    </cfRule>
  </conditionalFormatting>
  <conditionalFormatting sqref="P144:P146">
    <cfRule type="cellIs" dxfId="218" priority="92" operator="equal">
      <formula>"Please add as a minimum Original Baseline, Forecast - Actual, and Milestone Type"</formula>
    </cfRule>
    <cfRule type="cellIs" dxfId="217" priority="93" operator="equal">
      <formula>"Please do not add any dates until milestone recorded"</formula>
    </cfRule>
  </conditionalFormatting>
  <conditionalFormatting sqref="P154:P157">
    <cfRule type="containsText" dxfId="216" priority="73" stopIfTrue="1" operator="containsText" text="days change from the original baseline - please provide reason if considered significant change">
      <formula>NOT(ISERROR(SEARCH("days change from the original baseline - please provide reason if considered significant change",P154)))</formula>
    </cfRule>
    <cfRule type="cellIs" dxfId="215" priority="74" stopIfTrue="1" operator="equal">
      <formula>"days change from the original baseline - please provide reason if considered significant change"</formula>
    </cfRule>
    <cfRule type="cellIs" dxfId="214" priority="75" stopIfTrue="1" operator="equal">
      <formula>"Please delete Rebaseline as same as Original Baseline"</formula>
    </cfRule>
    <cfRule type="cellIs" dxfId="213" priority="76" stopIfTrue="1" operator="equal">
      <formula>"Please add Original Baseine and/or Forecast date"</formula>
    </cfRule>
  </conditionalFormatting>
  <conditionalFormatting sqref="P154:P157">
    <cfRule type="cellIs" dxfId="212" priority="72" stopIfTrue="1" operator="equal">
      <formula>"Please add Original Baseline and/or Forecast date"</formula>
    </cfRule>
  </conditionalFormatting>
  <conditionalFormatting sqref="P154:P157">
    <cfRule type="cellIs" dxfId="211" priority="71" stopIfTrue="1" operator="equal">
      <formula>"Please add Original Baseline and/or Forecast date if either is missing"</formula>
    </cfRule>
  </conditionalFormatting>
  <conditionalFormatting sqref="P154:P157">
    <cfRule type="cellIs" dxfId="210" priority="64" operator="equal">
      <formula>"Next Major Delivery Milestone Date must be in the future - please update"</formula>
    </cfRule>
    <cfRule type="cellIs" dxfId="209" priority="69" stopIfTrue="1" operator="equal">
      <formula>"Key Delivery Date must be in the future - please update"</formula>
    </cfRule>
    <cfRule type="cellIs" dxfId="208" priority="70" stopIfTrue="1" operator="equal">
      <formula>"Key Delivery date is after End Date - please update"</formula>
    </cfRule>
  </conditionalFormatting>
  <conditionalFormatting sqref="P154:P157">
    <cfRule type="containsText" dxfId="207" priority="67" stopIfTrue="1" operator="containsText" text="days change from the Original Baseline / Rebaseline - please provide reason if considered significant change. If Rebaselined, please provide reason">
      <formula>NOT(ISERROR(SEARCH("days change from the Original Baseline / Rebaseline - please provide reason if considered significant change. If Rebaselined, please provide reason",P154)))</formula>
    </cfRule>
    <cfRule type="cellIs" dxfId="206" priority="68" stopIfTrue="1" operator="equal">
      <formula>"days change from the Original Baseline / Rebaseline - please provide reason if considered significant change. If Rebaselined, please provide reason"</formula>
    </cfRule>
  </conditionalFormatting>
  <conditionalFormatting sqref="P154:P157">
    <cfRule type="containsText" dxfId="205" priority="65" stopIfTrue="1" operator="containsText" text="days change from the Original Baseline / Rebaseline - please provide reason if considered significant change. If Rebaselined, please provide reason">
      <formula>NOT(ISERROR(SEARCH("days change from the Original Baseline / Rebaseline - please provide reason if considered significant change. If Rebaselined, please provide reason",P154)))</formula>
    </cfRule>
    <cfRule type="cellIs" dxfId="204" priority="66" stopIfTrue="1" operator="equal">
      <formula>"days change from the Original Baseline / Rebaseline - please provide reason if considered significant change. If Rebaselined, please provide reason"</formula>
    </cfRule>
  </conditionalFormatting>
  <conditionalFormatting sqref="P154:P157">
    <cfRule type="cellIs" dxfId="203" priority="62" operator="equal">
      <formula>"Please add as a minimum Original Baseline, Forecast - Actual, and Milestone Type"</formula>
    </cfRule>
    <cfRule type="cellIs" dxfId="202" priority="63" operator="equal">
      <formula>"Please do not add any dates until milestone recorded"</formula>
    </cfRule>
  </conditionalFormatting>
  <conditionalFormatting sqref="P163:P170">
    <cfRule type="containsText" dxfId="201" priority="58" stopIfTrue="1" operator="containsText" text="days change from the original baseline - please provide reason if considered significant change">
      <formula>NOT(ISERROR(SEARCH("days change from the original baseline - please provide reason if considered significant change",P163)))</formula>
    </cfRule>
    <cfRule type="cellIs" dxfId="200" priority="59" stopIfTrue="1" operator="equal">
      <formula>"days change from the original baseline - please provide reason if considered significant change"</formula>
    </cfRule>
    <cfRule type="cellIs" dxfId="199" priority="60" stopIfTrue="1" operator="equal">
      <formula>"Please delete Rebaseline as same as Original Baseline"</formula>
    </cfRule>
    <cfRule type="cellIs" dxfId="198" priority="61" stopIfTrue="1" operator="equal">
      <formula>"Please add Original Baseine and/or Forecast date"</formula>
    </cfRule>
  </conditionalFormatting>
  <conditionalFormatting sqref="P163:P170">
    <cfRule type="cellIs" dxfId="197" priority="57" stopIfTrue="1" operator="equal">
      <formula>"Please add Original Baseline and/or Forecast date"</formula>
    </cfRule>
  </conditionalFormatting>
  <conditionalFormatting sqref="P163:P170">
    <cfRule type="cellIs" dxfId="196" priority="56" stopIfTrue="1" operator="equal">
      <formula>"Please add Original Baseline and/or Forecast date if either is missing"</formula>
    </cfRule>
  </conditionalFormatting>
  <conditionalFormatting sqref="P163:P170">
    <cfRule type="cellIs" dxfId="195" priority="49" operator="equal">
      <formula>"Next Major Delivery Milestone Date must be in the future - please update"</formula>
    </cfRule>
    <cfRule type="cellIs" dxfId="194" priority="54" stopIfTrue="1" operator="equal">
      <formula>"Key Delivery Date must be in the future - please update"</formula>
    </cfRule>
    <cfRule type="cellIs" dxfId="193" priority="55" stopIfTrue="1" operator="equal">
      <formula>"Key Delivery date is after End Date - please update"</formula>
    </cfRule>
  </conditionalFormatting>
  <conditionalFormatting sqref="P163:P170">
    <cfRule type="containsText" dxfId="192" priority="52" stopIfTrue="1" operator="containsText" text="days change from the Original Baseline / Rebaseline - please provide reason if considered significant change. If Rebaselined, please provide reason">
      <formula>NOT(ISERROR(SEARCH("days change from the Original Baseline / Rebaseline - please provide reason if considered significant change. If Rebaselined, please provide reason",P163)))</formula>
    </cfRule>
    <cfRule type="cellIs" dxfId="191" priority="53" stopIfTrue="1" operator="equal">
      <formula>"days change from the Original Baseline / Rebaseline - please provide reason if considered significant change. If Rebaselined, please provide reason"</formula>
    </cfRule>
  </conditionalFormatting>
  <conditionalFormatting sqref="P163:P170">
    <cfRule type="containsText" dxfId="190" priority="50" stopIfTrue="1" operator="containsText" text="days change from the Original Baseline / Rebaseline - please provide reason if considered significant change. If Rebaselined, please provide reason">
      <formula>NOT(ISERROR(SEARCH("days change from the Original Baseline / Rebaseline - please provide reason if considered significant change. If Rebaselined, please provide reason",P163)))</formula>
    </cfRule>
    <cfRule type="cellIs" dxfId="189" priority="51" stopIfTrue="1" operator="equal">
      <formula>"days change from the Original Baseline / Rebaseline - please provide reason if considered significant change. If Rebaselined, please provide reason"</formula>
    </cfRule>
  </conditionalFormatting>
  <conditionalFormatting sqref="P163:P170">
    <cfRule type="cellIs" dxfId="188" priority="47" operator="equal">
      <formula>"Please add as a minimum Original Baseline, Forecast - Actual, and Milestone Type"</formula>
    </cfRule>
    <cfRule type="cellIs" dxfId="187" priority="48" operator="equal">
      <formula>"Please do not add any dates until milestone recorded"</formula>
    </cfRule>
  </conditionalFormatting>
  <conditionalFormatting sqref="D224:G225">
    <cfRule type="cellIs" dxfId="186" priority="46" operator="lessThan">
      <formula>0</formula>
    </cfRule>
  </conditionalFormatting>
  <conditionalFormatting sqref="D227:D242">
    <cfRule type="cellIs" dxfId="185" priority="45" operator="lessThan">
      <formula>0</formula>
    </cfRule>
  </conditionalFormatting>
  <conditionalFormatting sqref="E227:E242">
    <cfRule type="cellIs" dxfId="184" priority="44" operator="lessThan">
      <formula>0</formula>
    </cfRule>
  </conditionalFormatting>
  <conditionalFormatting sqref="F227:F242">
    <cfRule type="cellIs" dxfId="183" priority="43" operator="lessThan">
      <formula>0</formula>
    </cfRule>
  </conditionalFormatting>
  <conditionalFormatting sqref="G227:G242">
    <cfRule type="cellIs" dxfId="182" priority="42" operator="lessThan">
      <formula>0</formula>
    </cfRule>
  </conditionalFormatting>
  <conditionalFormatting sqref="D227:G242">
    <cfRule type="cellIs" dxfId="181" priority="41" operator="lessThan">
      <formula>0</formula>
    </cfRule>
  </conditionalFormatting>
  <conditionalFormatting sqref="I248:I249">
    <cfRule type="cellIs" dxfId="180" priority="16" operator="lessThan">
      <formula>0</formula>
    </cfRule>
  </conditionalFormatting>
  <conditionalFormatting sqref="I248:I249">
    <cfRule type="cellIs" dxfId="179" priority="15" operator="lessThan">
      <formula>0</formula>
    </cfRule>
  </conditionalFormatting>
  <conditionalFormatting sqref="I265:I266">
    <cfRule type="cellIs" dxfId="178" priority="14" operator="lessThan">
      <formula>0</formula>
    </cfRule>
  </conditionalFormatting>
  <conditionalFormatting sqref="I265:I266">
    <cfRule type="cellIs" dxfId="177" priority="13" operator="lessThan">
      <formula>0</formula>
    </cfRule>
  </conditionalFormatting>
  <conditionalFormatting sqref="D275:D290">
    <cfRule type="cellIs" dxfId="176" priority="12" operator="lessThan">
      <formula>0</formula>
    </cfRule>
  </conditionalFormatting>
  <conditionalFormatting sqref="I224:I225">
    <cfRule type="cellIs" dxfId="175" priority="35" operator="lessThan">
      <formula>0</formula>
    </cfRule>
  </conditionalFormatting>
  <conditionalFormatting sqref="I224:I225">
    <cfRule type="cellIs" dxfId="174" priority="34" operator="lessThan">
      <formula>0</formula>
    </cfRule>
  </conditionalFormatting>
  <conditionalFormatting sqref="I241:I242">
    <cfRule type="cellIs" dxfId="173" priority="33" operator="lessThan">
      <formula>0</formula>
    </cfRule>
  </conditionalFormatting>
  <conditionalFormatting sqref="I241:I242">
    <cfRule type="cellIs" dxfId="172" priority="32" operator="lessThan">
      <formula>0</formula>
    </cfRule>
  </conditionalFormatting>
  <conditionalFormatting sqref="E243">
    <cfRule type="cellIs" dxfId="171" priority="31" operator="lessThan">
      <formula>0</formula>
    </cfRule>
  </conditionalFormatting>
  <conditionalFormatting sqref="E243">
    <cfRule type="cellIs" dxfId="170" priority="30" operator="lessThan">
      <formula>0</formula>
    </cfRule>
  </conditionalFormatting>
  <conditionalFormatting sqref="D248:D249">
    <cfRule type="cellIs" dxfId="169" priority="29" operator="lessThan">
      <formula>0</formula>
    </cfRule>
  </conditionalFormatting>
  <conditionalFormatting sqref="E248:E249">
    <cfRule type="cellIs" dxfId="168" priority="28" operator="lessThan">
      <formula>0</formula>
    </cfRule>
  </conditionalFormatting>
  <conditionalFormatting sqref="F248:F249">
    <cfRule type="cellIs" dxfId="167" priority="27" operator="lessThan">
      <formula>0</formula>
    </cfRule>
  </conditionalFormatting>
  <conditionalFormatting sqref="G248:G249">
    <cfRule type="cellIs" dxfId="166" priority="26" operator="lessThan">
      <formula>0</formula>
    </cfRule>
  </conditionalFormatting>
  <conditionalFormatting sqref="D248:G249">
    <cfRule type="cellIs" dxfId="165" priority="25" operator="lessThan">
      <formula>0</formula>
    </cfRule>
  </conditionalFormatting>
  <conditionalFormatting sqref="D267">
    <cfRule type="cellIs" dxfId="164" priority="24" operator="lessThan">
      <formula>0</formula>
    </cfRule>
  </conditionalFormatting>
  <conditionalFormatting sqref="D251:D266">
    <cfRule type="cellIs" dxfId="163" priority="23" operator="lessThan">
      <formula>0</formula>
    </cfRule>
  </conditionalFormatting>
  <conditionalFormatting sqref="E251:E266 D251:D252">
    <cfRule type="cellIs" dxfId="162" priority="22" operator="lessThan">
      <formula>0</formula>
    </cfRule>
  </conditionalFormatting>
  <conditionalFormatting sqref="F251:F266">
    <cfRule type="cellIs" dxfId="161" priority="21" operator="lessThan">
      <formula>0</formula>
    </cfRule>
  </conditionalFormatting>
  <conditionalFormatting sqref="G251:G266">
    <cfRule type="cellIs" dxfId="160" priority="20" operator="lessThan">
      <formula>0</formula>
    </cfRule>
  </conditionalFormatting>
  <conditionalFormatting sqref="D251:G266">
    <cfRule type="cellIs" dxfId="159" priority="19" operator="lessThan">
      <formula>0</formula>
    </cfRule>
  </conditionalFormatting>
  <conditionalFormatting sqref="E267">
    <cfRule type="cellIs" dxfId="158" priority="18" operator="lessThan">
      <formula>0</formula>
    </cfRule>
  </conditionalFormatting>
  <conditionalFormatting sqref="E267">
    <cfRule type="cellIs" dxfId="157" priority="17" operator="lessThan">
      <formula>0</formula>
    </cfRule>
  </conditionalFormatting>
  <conditionalFormatting sqref="D275:D290">
    <cfRule type="cellIs" dxfId="156" priority="11" operator="lessThan">
      <formula>0</formula>
    </cfRule>
  </conditionalFormatting>
  <conditionalFormatting sqref="E275:E290">
    <cfRule type="cellIs" dxfId="155" priority="10" operator="lessThan">
      <formula>0</formula>
    </cfRule>
  </conditionalFormatting>
  <conditionalFormatting sqref="E275:E290">
    <cfRule type="cellIs" dxfId="154" priority="9" operator="lessThan">
      <formula>0</formula>
    </cfRule>
  </conditionalFormatting>
  <conditionalFormatting sqref="G275:G290">
    <cfRule type="cellIs" dxfId="153" priority="8" operator="lessThan">
      <formula>0</formula>
    </cfRule>
  </conditionalFormatting>
  <conditionalFormatting sqref="G275:G290">
    <cfRule type="cellIs" dxfId="152" priority="7" operator="lessThan">
      <formula>0</formula>
    </cfRule>
  </conditionalFormatting>
  <conditionalFormatting sqref="I275:I290">
    <cfRule type="cellIs" dxfId="151" priority="6" operator="lessThan">
      <formula>0</formula>
    </cfRule>
  </conditionalFormatting>
  <conditionalFormatting sqref="I275:I290">
    <cfRule type="cellIs" dxfId="150" priority="5" operator="lessThan">
      <formula>0</formula>
    </cfRule>
  </conditionalFormatting>
  <conditionalFormatting sqref="I227:I240">
    <cfRule type="cellIs" dxfId="149" priority="4" operator="lessThan">
      <formula>0</formula>
    </cfRule>
  </conditionalFormatting>
  <conditionalFormatting sqref="I227:I240">
    <cfRule type="cellIs" dxfId="148" priority="3" operator="lessThan">
      <formula>0</formula>
    </cfRule>
  </conditionalFormatting>
  <conditionalFormatting sqref="I251:I264">
    <cfRule type="cellIs" dxfId="147" priority="2" operator="lessThan">
      <formula>0</formula>
    </cfRule>
  </conditionalFormatting>
  <conditionalFormatting sqref="I251:I264">
    <cfRule type="cellIs" dxfId="146" priority="1" operator="lessThan">
      <formula>0</formula>
    </cfRule>
  </conditionalFormatting>
  <dataValidations count="40">
    <dataValidation type="list" allowBlank="1" showInputMessage="1" showErrorMessage="1" sqref="F25">
      <formula1>Quarters</formula1>
    </dataValidation>
    <dataValidation type="list" allowBlank="1" showInputMessage="1" showErrorMessage="1" sqref="D32:I32">
      <formula1>Entity</formula1>
    </dataValidation>
    <dataValidation type="list" allowBlank="1" showInputMessage="1" showErrorMessage="1" sqref="C48:I48">
      <formula1>ScopeChange</formula1>
    </dataValidation>
    <dataValidation type="list" allowBlank="1" showInputMessage="1" showErrorMessage="1" sqref="C70:I70 C67:I67">
      <formula1>Green</formula1>
    </dataValidation>
    <dataValidation type="list" allowBlank="1" showInputMessage="1" showErrorMessage="1" sqref="G96:I96 G83:I83 C83:E83 C96:E96">
      <formula1>MPLAPLP</formula1>
    </dataValidation>
    <dataValidation type="list" allowBlank="1" showInputMessage="1" showErrorMessage="1" sqref="C98:E98 D86:I86">
      <formula1>PLChanges</formula1>
    </dataValidation>
    <dataValidation type="date" allowBlank="1" showInputMessage="1" showErrorMessage="1" errorTitle="DATE / DATE FORMAT ERROR" error="Please check Date AND/OR Date Format (Format should be DD/MM/YYYY)" sqref="I85 F85 C85">
      <formula1>1</formula1>
      <formula2>55153</formula2>
    </dataValidation>
    <dataValidation type="list" allowBlank="1" showInputMessage="1" showErrorMessage="1" sqref="H118:I121 D112:E116 H112:I116">
      <formula1>CapRAG</formula1>
    </dataValidation>
    <dataValidation type="list" allowBlank="1" showInputMessage="1" showErrorMessage="1" sqref="F129:I129">
      <formula1>INDIRECT($D$32)</formula1>
    </dataValidation>
    <dataValidation type="list" allowBlank="1" showInputMessage="1" showErrorMessage="1" sqref="F131:F132 G131:I131">
      <formula1>BC</formula1>
    </dataValidation>
    <dataValidation type="date" allowBlank="1" showInputMessage="1" showErrorMessage="1" errorTitle="Date / Date Format Error" error="Please check Date AND/OR Date Format (Format should be DD/MM/YYYY)" sqref="F133:I133 F135:I135 C171:E202 C147:E147 C153:E153 C143:E143">
      <formula1>1</formula1>
      <formula2>55153</formula2>
    </dataValidation>
    <dataValidation type="list" allowBlank="1" showInputMessage="1" showErrorMessage="1" sqref="F171:F202">
      <formula1>MT</formula1>
    </dataValidation>
    <dataValidation type="list" allowBlank="1" showInputMessage="1" showErrorMessage="1" sqref="C209:I209">
      <formula1>Deflator</formula1>
    </dataValidation>
    <dataValidation type="list" allowBlank="1" showInputMessage="1" showErrorMessage="1" sqref="C208:I208">
      <formula1>Years</formula1>
    </dataValidation>
    <dataValidation type="list" allowBlank="1" showInputMessage="1" showErrorMessage="1" sqref="D207:E207 H207:I207">
      <formula1>RealNom</formula1>
    </dataValidation>
    <dataValidation type="list" allowBlank="1" showInputMessage="1" showErrorMessage="1" sqref="C210:I210">
      <formula1>FinT</formula1>
    </dataValidation>
    <dataValidation type="decimal" allowBlank="1" showInputMessage="1" showErrorMessage="1" errorTitle="Is this value correct?" error="This value is very large" sqref="F214:I217">
      <formula1>0</formula1>
      <formula2>100000000000</formula2>
    </dataValidation>
    <dataValidation type="decimal" operator="lessThanOrEqual" allowBlank="1" showInputMessage="1" showErrorMessage="1" errorTitle="Number" error="Must be a figure" sqref="C212:I212">
      <formula1>100000000000</formula1>
    </dataValidation>
    <dataValidation type="decimal" operator="lessThan" allowBlank="1" showInputMessage="1" showErrorMessage="1" sqref="H235:H242 H224:H225 D243 I291:I292 H275:H292 D267 H259:H266 H248:H249">
      <formula1>7000000000</formula1>
    </dataValidation>
    <dataValidation type="list" allowBlank="1" showInputMessage="1" showErrorMessage="1" sqref="E219 G246 G219">
      <formula1>Count</formula1>
    </dataValidation>
    <dataValidation type="list" allowBlank="1" showInputMessage="1" showErrorMessage="1" sqref="C3">
      <formula1>Class</formula1>
    </dataValidation>
    <dataValidation type="list" allowBlank="1" showInputMessage="1" showErrorMessage="1" sqref="D34:I34">
      <formula1>Meth</formula1>
    </dataValidation>
    <dataValidation type="list" allowBlank="1" showInputMessage="1" showErrorMessage="1" sqref="I52:I62">
      <formula1>NMBens</formula1>
    </dataValidation>
    <dataValidation type="list" allowBlank="1" showInputMessage="1" showErrorMessage="1" sqref="C66:I66">
      <formula1>RPA</formula1>
    </dataValidation>
    <dataValidation type="decimal" allowBlank="1" showInputMessage="1" showErrorMessage="1" errorTitle="Wrong format" error="Entry must be a numeral" sqref="H104:H106">
      <formula1>0</formula1>
      <formula2>20000</formula2>
    </dataValidation>
    <dataValidation type="list" allowBlank="1" showInputMessage="1" showErrorMessage="1" sqref="D27:F27">
      <formula1>Depts.</formula1>
    </dataValidation>
    <dataValidation allowBlank="1" showInputMessage="1" showErrorMessage="1" errorTitle="Date / Date Format Error" error="Please check Date AND/OR Date Format (Format should be DD/MM/YYYY)" sqref="F141"/>
    <dataValidation type="list" allowBlank="1" showInputMessage="1" showErrorMessage="1" sqref="C13:I13">
      <formula1>Snapshot</formula1>
    </dataValidation>
    <dataValidation type="list" allowBlank="1" showInputMessage="1" showErrorMessage="1" sqref="E294:F294">
      <formula1>Benefits_years</formula1>
    </dataValidation>
    <dataValidation type="list" allowBlank="1" showInputMessage="1" showErrorMessage="1" sqref="H82:I82 H95:I95">
      <formula1>Percentage</formula1>
    </dataValidation>
    <dataValidation type="date" allowBlank="1" showInputMessage="1" showErrorMessage="1" sqref="H98:I99">
      <formula1>1</formula1>
      <formula2>54789</formula2>
    </dataValidation>
    <dataValidation type="list" allowBlank="1" showInputMessage="1" showErrorMessage="1" sqref="E270:F270 E245:F245">
      <formula1>Years_6</formula1>
    </dataValidation>
    <dataValidation type="list" allowBlank="1" showInputMessage="1" showErrorMessage="1" sqref="C41:I43">
      <formula1>Category_2</formula1>
    </dataValidation>
    <dataValidation type="list" allowBlank="1" showInputMessage="1" showErrorMessage="1" sqref="C45:I45">
      <formula1>ARCat</formula1>
    </dataValidation>
    <dataValidation type="list" allowBlank="1" showInputMessage="1" showErrorMessage="1" sqref="F144:F146 F154:F157 F163:F170">
      <formula1>MTypes2</formula1>
    </dataValidation>
    <dataValidation type="decimal" operator="greaterThan" allowBlank="1" showInputMessage="1" showErrorMessage="1" errorTitle="Negative" error="Negative figure cannot be entered here" sqref="D291:E292 F275:F292 G291:G292">
      <formula1>0</formula1>
    </dataValidation>
    <dataValidation type="date" allowBlank="1" showInputMessage="1" showErrorMessage="1" errorTitle="Date / Date Format Error" error="Please check Date AND/OR Date Format (Format should be DD/MM/YYYY)" sqref="C163:E170 C144:E146 C148:E148 C150:E152 C154:E159 C140:E142">
      <formula1>27395</formula1>
      <formula2>109939</formula2>
    </dataValidation>
    <dataValidation type="decimal" operator="greaterThan" allowBlank="1" showInputMessage="1" showErrorMessage="1" errorTitle="Negative figures" error="Negative figures cannot be entered here" sqref="D224:G225 I224:I225 D248:G249 I248:I249">
      <formula1>-1E-95</formula1>
    </dataValidation>
    <dataValidation type="decimal" operator="greaterThan" allowBlank="1" showInputMessage="1" showErrorMessage="1" errorTitle="Negative Values" error="Negative values are not allowed to be entered here" sqref="I251:I266 E243 D275:E290 I227:I242 E267 D227:G242 D251:G266 G275:G290">
      <formula1>-1E-90</formula1>
    </dataValidation>
    <dataValidation type="decimal" operator="lessThan" allowBlank="1" showInputMessage="1" showErrorMessage="1" errorTitle="Positive Values" error="Positive values are not allowed to be entered here" sqref="I275:I290">
      <formula1>1E-90</formula1>
    </dataValidation>
  </dataValidations>
  <printOptions headings="1" gridLines="1"/>
  <pageMargins left="0.19685039370078741" right="0.23622047244094491" top="0.32" bottom="0.21" header="0.19685039370078741" footer="0.19685039370078741"/>
  <pageSetup paperSize="9" scale="74" fitToHeight="0" orientation="landscape" r:id="rId1"/>
  <headerFooter>
    <oddHeader>&amp;C&amp;F&amp;R&amp;K00-043&amp;P</oddHeader>
    <oddFooter>Page &amp;P of &amp;N</oddFooter>
  </headerFooter>
  <rowBreaks count="13" manualBreakCount="13">
    <brk id="37" max="16" man="1"/>
    <brk id="57" max="16" man="1"/>
    <brk id="69" max="16" man="1"/>
    <brk id="73" max="16383" man="1"/>
    <brk id="99" max="16" man="1"/>
    <brk id="126" max="16" man="1"/>
    <brk id="136" max="17" man="1"/>
    <brk id="154" max="16" man="1"/>
    <brk id="170" max="16" man="1"/>
    <brk id="190" max="16" man="1"/>
    <brk id="204" max="16383" man="1"/>
    <brk id="222" max="16" man="1"/>
    <brk id="270" max="16" man="1"/>
  </row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E119"/>
  <sheetViews>
    <sheetView zoomScale="50" zoomScaleNormal="50" workbookViewId="0">
      <pane xSplit="2" ySplit="7" topLeftCell="H8" activePane="bottomRight" state="frozen"/>
      <selection pane="topRight" activeCell="C1" sqref="C1"/>
      <selection pane="bottomLeft" activeCell="A5" sqref="A5"/>
      <selection pane="bottomRight" activeCell="AA15" sqref="AA15"/>
    </sheetView>
  </sheetViews>
  <sheetFormatPr defaultRowHeight="15" x14ac:dyDescent="0.25"/>
  <cols>
    <col min="1" max="1" width="30.5703125" style="732" customWidth="1"/>
    <col min="2" max="2" width="55.5703125" style="702" customWidth="1"/>
    <col min="3" max="3" width="17.5703125" style="730" customWidth="1"/>
    <col min="4" max="4" width="20.7109375" style="702" customWidth="1"/>
    <col min="5" max="5" width="15.7109375" style="702" customWidth="1"/>
    <col min="6" max="6" width="6" style="702" customWidth="1"/>
    <col min="7" max="7" width="10.7109375" style="297" customWidth="1"/>
    <col min="8" max="9" width="9.140625" style="297"/>
    <col min="10" max="10" width="10.7109375" style="297" bestFit="1" customWidth="1"/>
    <col min="11" max="12" width="9.140625" style="731"/>
    <col min="13" max="13" width="14.5703125" style="731" customWidth="1"/>
    <col min="14" max="14" width="11.28515625" style="731" customWidth="1"/>
    <col min="15" max="15" width="13.7109375" style="731" customWidth="1"/>
    <col min="16" max="16" width="14.28515625" style="731" customWidth="1"/>
    <col min="17" max="17" width="19.85546875" style="731" customWidth="1"/>
    <col min="18" max="18" width="17.5703125" style="731" customWidth="1"/>
    <col min="19" max="19" width="25.140625" style="731" customWidth="1"/>
    <col min="20" max="20" width="14.140625" style="731" customWidth="1"/>
    <col min="21" max="21" width="13.28515625" style="731" customWidth="1"/>
    <col min="22" max="23" width="9.7109375" style="731" customWidth="1"/>
    <col min="24" max="24" width="42.5703125" style="691" customWidth="1"/>
    <col min="25" max="25" width="8" style="691" customWidth="1"/>
    <col min="26" max="27" width="9.140625" style="731"/>
    <col min="28" max="28" width="15.7109375" style="803" customWidth="1"/>
    <col min="29" max="29" width="46.5703125" style="731" customWidth="1"/>
    <col min="30" max="30" width="23.42578125" style="731" customWidth="1"/>
    <col min="31" max="16384" width="9.140625" style="731"/>
  </cols>
  <sheetData>
    <row r="1" spans="1:31" ht="27" customHeight="1" thickBot="1" x14ac:dyDescent="0.3">
      <c r="A1" s="844"/>
      <c r="B1" s="845" t="s">
        <v>2337</v>
      </c>
      <c r="C1" s="1219" t="str">
        <f>IF('GMPP Return'!C25="","",'GMPP Return'!C25)</f>
        <v/>
      </c>
      <c r="D1" s="1219"/>
      <c r="E1" s="1219"/>
      <c r="F1" s="1219"/>
      <c r="G1" s="1219"/>
      <c r="H1" s="1219"/>
      <c r="I1" s="1220"/>
      <c r="J1" s="1253" t="s">
        <v>2338</v>
      </c>
      <c r="K1" s="1254"/>
      <c r="L1" s="1227" t="str">
        <f>IF('GMPP Return'!C23="","",'GMPP Return'!C23)</f>
        <v/>
      </c>
      <c r="M1" s="1227"/>
      <c r="N1" s="1227"/>
      <c r="O1" s="1255"/>
      <c r="P1" s="846" t="s">
        <v>2339</v>
      </c>
      <c r="Q1" s="711" t="str">
        <f>IF('GMPP Return'!D27="","",'GMPP Return'!D27)</f>
        <v/>
      </c>
      <c r="R1" s="846" t="s">
        <v>2340</v>
      </c>
      <c r="S1" s="1227" t="str">
        <f>IF('GMPP Return'!F79="","",'GMPP Return'!F79)</f>
        <v xml:space="preserve"> </v>
      </c>
      <c r="T1" s="1228"/>
      <c r="U1" s="1229"/>
      <c r="V1" s="1230" t="s">
        <v>2397</v>
      </c>
      <c r="W1" s="1231"/>
      <c r="X1" s="1232"/>
      <c r="Y1" s="812"/>
    </row>
    <row r="2" spans="1:31" ht="30" customHeight="1" x14ac:dyDescent="0.25">
      <c r="A2" s="802"/>
      <c r="B2" s="1250" t="s">
        <v>2060</v>
      </c>
      <c r="C2" s="1244"/>
      <c r="D2" s="1245"/>
      <c r="E2" s="1245"/>
      <c r="F2" s="1245"/>
      <c r="G2" s="1245"/>
      <c r="H2" s="1245"/>
      <c r="I2" s="1245"/>
      <c r="J2" s="1245"/>
      <c r="K2" s="1245"/>
      <c r="L2" s="1245"/>
      <c r="M2" s="1245"/>
      <c r="N2" s="1245"/>
      <c r="O2" s="1245"/>
      <c r="P2" s="1245"/>
      <c r="Q2" s="1245"/>
      <c r="R2" s="1245"/>
      <c r="S2" s="1245"/>
      <c r="T2" s="848" t="s">
        <v>2029</v>
      </c>
      <c r="U2" s="709"/>
      <c r="V2" s="1233"/>
      <c r="W2" s="1233"/>
      <c r="X2" s="1234"/>
      <c r="Y2" s="812"/>
    </row>
    <row r="3" spans="1:31" ht="23.25" customHeight="1" x14ac:dyDescent="0.25">
      <c r="A3" s="1019"/>
      <c r="B3" s="1251"/>
      <c r="C3" s="1246"/>
      <c r="D3" s="1247"/>
      <c r="E3" s="1247"/>
      <c r="F3" s="1247"/>
      <c r="G3" s="1247"/>
      <c r="H3" s="1247"/>
      <c r="I3" s="1247"/>
      <c r="J3" s="1247"/>
      <c r="K3" s="1247"/>
      <c r="L3" s="1247"/>
      <c r="M3" s="1247"/>
      <c r="N3" s="1247"/>
      <c r="O3" s="1247"/>
      <c r="P3" s="1247"/>
      <c r="Q3" s="1247"/>
      <c r="R3" s="1247"/>
      <c r="S3" s="1247"/>
      <c r="T3" s="849" t="s">
        <v>2028</v>
      </c>
      <c r="U3" s="850"/>
      <c r="V3" s="1233"/>
      <c r="W3" s="1233"/>
      <c r="X3" s="1234"/>
      <c r="Y3" s="812"/>
    </row>
    <row r="4" spans="1:31" ht="25.5" customHeight="1" thickBot="1" x14ac:dyDescent="0.3">
      <c r="A4" s="1020"/>
      <c r="B4" s="1252"/>
      <c r="C4" s="1248"/>
      <c r="D4" s="1249"/>
      <c r="E4" s="1249"/>
      <c r="F4" s="1249"/>
      <c r="G4" s="1249"/>
      <c r="H4" s="1249"/>
      <c r="I4" s="1249"/>
      <c r="J4" s="1249"/>
      <c r="K4" s="1249"/>
      <c r="L4" s="1249"/>
      <c r="M4" s="1249"/>
      <c r="N4" s="1249"/>
      <c r="O4" s="1249"/>
      <c r="P4" s="1249"/>
      <c r="Q4" s="1249"/>
      <c r="R4" s="1249"/>
      <c r="S4" s="1249"/>
      <c r="T4" s="851" t="s">
        <v>2026</v>
      </c>
      <c r="U4" s="710"/>
      <c r="V4" s="1235"/>
      <c r="W4" s="1235"/>
      <c r="X4" s="1236"/>
      <c r="Y4" s="812"/>
    </row>
    <row r="5" spans="1:31" x14ac:dyDescent="0.25">
      <c r="S5" s="847"/>
      <c r="W5" s="733"/>
    </row>
    <row r="6" spans="1:31" s="734" customFormat="1" ht="18.75" x14ac:dyDescent="0.3">
      <c r="A6" s="712"/>
      <c r="B6" s="713" t="s">
        <v>2061</v>
      </c>
      <c r="C6" s="714"/>
      <c r="D6" s="713"/>
      <c r="E6" s="713"/>
      <c r="F6" s="713"/>
      <c r="G6" s="715"/>
      <c r="H6" s="1256" t="s">
        <v>2025</v>
      </c>
      <c r="I6" s="1257"/>
      <c r="J6" s="1258"/>
      <c r="K6" s="1241" t="s">
        <v>2024</v>
      </c>
      <c r="L6" s="1242"/>
      <c r="M6" s="1243"/>
      <c r="N6" s="1241" t="s">
        <v>2023</v>
      </c>
      <c r="O6" s="1242"/>
      <c r="P6" s="1243"/>
      <c r="Q6" s="1241" t="s">
        <v>2022</v>
      </c>
      <c r="R6" s="1242"/>
      <c r="S6" s="1243"/>
      <c r="T6" s="1238" t="s">
        <v>2076</v>
      </c>
      <c r="U6" s="1239"/>
      <c r="V6" s="1239"/>
      <c r="W6" s="1240"/>
      <c r="X6" s="1237" t="s">
        <v>2336</v>
      </c>
      <c r="AB6" s="804"/>
    </row>
    <row r="7" spans="1:31" s="735" customFormat="1" ht="44.25" customHeight="1" thickBot="1" x14ac:dyDescent="0.3">
      <c r="A7" s="716" t="s">
        <v>2075</v>
      </c>
      <c r="B7" s="716" t="s">
        <v>2334</v>
      </c>
      <c r="C7" s="716" t="s">
        <v>2027</v>
      </c>
      <c r="D7" s="716" t="s">
        <v>2071</v>
      </c>
      <c r="E7" s="717" t="s">
        <v>2335</v>
      </c>
      <c r="F7" s="718"/>
      <c r="G7" s="719" t="s">
        <v>2011</v>
      </c>
      <c r="H7" s="720" t="s">
        <v>2010</v>
      </c>
      <c r="I7" s="721" t="s">
        <v>2021</v>
      </c>
      <c r="J7" s="721" t="s">
        <v>2020</v>
      </c>
      <c r="K7" s="722" t="s">
        <v>2019</v>
      </c>
      <c r="L7" s="723" t="s">
        <v>2018</v>
      </c>
      <c r="M7" s="724" t="s">
        <v>2017</v>
      </c>
      <c r="N7" s="722" t="s">
        <v>2016</v>
      </c>
      <c r="O7" s="723" t="s">
        <v>2015</v>
      </c>
      <c r="P7" s="724" t="s">
        <v>2014</v>
      </c>
      <c r="Q7" s="722" t="s">
        <v>2013</v>
      </c>
      <c r="R7" s="723" t="s">
        <v>2012</v>
      </c>
      <c r="S7" s="724" t="s">
        <v>2011</v>
      </c>
      <c r="T7" s="725" t="s">
        <v>2025</v>
      </c>
      <c r="U7" s="726" t="s">
        <v>2024</v>
      </c>
      <c r="V7" s="726" t="s">
        <v>2023</v>
      </c>
      <c r="W7" s="727" t="s">
        <v>2022</v>
      </c>
      <c r="X7" s="1237"/>
      <c r="AB7" s="805"/>
    </row>
    <row r="8" spans="1:31" ht="21" x14ac:dyDescent="0.25">
      <c r="A8" s="1221" t="s">
        <v>2089</v>
      </c>
      <c r="B8" s="820" t="s">
        <v>2079</v>
      </c>
      <c r="C8" s="821"/>
      <c r="D8" s="852"/>
      <c r="E8" s="852"/>
      <c r="F8" s="867"/>
      <c r="G8" s="677"/>
      <c r="H8" s="677"/>
      <c r="I8" s="677"/>
      <c r="J8" s="677"/>
      <c r="K8" s="677"/>
      <c r="L8" s="677"/>
      <c r="M8" s="677"/>
      <c r="N8" s="677"/>
      <c r="O8" s="677"/>
      <c r="P8" s="677"/>
      <c r="Q8" s="677"/>
      <c r="R8" s="677"/>
      <c r="S8" s="677"/>
      <c r="T8" s="677"/>
      <c r="U8" s="678"/>
      <c r="V8" s="679"/>
      <c r="W8" s="679"/>
      <c r="X8" s="862"/>
      <c r="Y8" s="679"/>
      <c r="Z8" s="1027"/>
      <c r="AA8" s="1028"/>
      <c r="AB8" s="1029"/>
      <c r="AC8" s="1028"/>
      <c r="AD8" s="1028"/>
      <c r="AE8" s="1030"/>
    </row>
    <row r="9" spans="1:31" ht="51" customHeight="1" x14ac:dyDescent="0.25">
      <c r="A9" s="1222"/>
      <c r="B9" s="820" t="s">
        <v>1986</v>
      </c>
      <c r="C9" s="821" t="s">
        <v>2007</v>
      </c>
      <c r="D9" s="852"/>
      <c r="E9" s="852"/>
      <c r="F9" s="867"/>
      <c r="G9" s="677"/>
      <c r="H9" s="677"/>
      <c r="I9" s="677"/>
      <c r="J9" s="677"/>
      <c r="K9" s="677"/>
      <c r="L9" s="677"/>
      <c r="M9" s="677"/>
      <c r="N9" s="677"/>
      <c r="O9" s="677"/>
      <c r="P9" s="677"/>
      <c r="Q9" s="677"/>
      <c r="R9" s="677"/>
      <c r="S9" s="677"/>
      <c r="T9" s="677"/>
      <c r="U9" s="678"/>
      <c r="V9" s="679"/>
      <c r="W9" s="679"/>
      <c r="X9" s="862"/>
      <c r="Y9" s="679"/>
      <c r="Z9" s="1031"/>
      <c r="AA9" s="1226" t="s">
        <v>3519</v>
      </c>
      <c r="AB9" s="1226"/>
      <c r="AC9" s="1226"/>
      <c r="AD9" s="1226"/>
      <c r="AE9" s="1033"/>
    </row>
    <row r="10" spans="1:31" ht="23.25" x14ac:dyDescent="0.25">
      <c r="A10" s="1222"/>
      <c r="B10" s="820" t="s">
        <v>1987</v>
      </c>
      <c r="C10" s="821" t="s">
        <v>2007</v>
      </c>
      <c r="D10" s="852"/>
      <c r="E10" s="852"/>
      <c r="F10" s="867"/>
      <c r="G10" s="677"/>
      <c r="H10" s="677"/>
      <c r="I10" s="677"/>
      <c r="J10" s="677"/>
      <c r="K10" s="677"/>
      <c r="L10" s="677"/>
      <c r="M10" s="677"/>
      <c r="N10" s="677"/>
      <c r="O10" s="677"/>
      <c r="P10" s="677"/>
      <c r="Q10" s="677"/>
      <c r="R10" s="677"/>
      <c r="S10" s="677"/>
      <c r="T10" s="677"/>
      <c r="U10" s="678"/>
      <c r="V10" s="679"/>
      <c r="W10" s="679"/>
      <c r="X10" s="680"/>
      <c r="Y10" s="680"/>
      <c r="Z10" s="1031"/>
      <c r="AA10" s="1032"/>
      <c r="AB10" s="1032"/>
      <c r="AC10" s="1032"/>
      <c r="AD10" s="1032"/>
      <c r="AE10" s="1033"/>
    </row>
    <row r="11" spans="1:31" ht="42" x14ac:dyDescent="0.25">
      <c r="A11" s="1222"/>
      <c r="B11" s="820" t="s">
        <v>2002</v>
      </c>
      <c r="C11" s="821" t="s">
        <v>2007</v>
      </c>
      <c r="D11" s="852"/>
      <c r="E11" s="852"/>
      <c r="F11" s="867"/>
      <c r="G11" s="677"/>
      <c r="H11" s="677"/>
      <c r="I11" s="677"/>
      <c r="J11" s="677"/>
      <c r="K11" s="677"/>
      <c r="L11" s="677"/>
      <c r="M11" s="677"/>
      <c r="N11" s="677"/>
      <c r="O11" s="677"/>
      <c r="P11" s="677"/>
      <c r="Q11" s="677"/>
      <c r="R11" s="677"/>
      <c r="S11" s="677"/>
      <c r="T11" s="677"/>
      <c r="U11" s="678"/>
      <c r="V11" s="679"/>
      <c r="W11" s="679"/>
      <c r="X11" s="680"/>
      <c r="Y11" s="680"/>
      <c r="Z11" s="1031"/>
      <c r="AA11" s="1034"/>
      <c r="AB11" s="1035"/>
      <c r="AC11" s="1034" t="s">
        <v>2332</v>
      </c>
      <c r="AD11" s="1034" t="s">
        <v>2333</v>
      </c>
      <c r="AE11" s="1033"/>
    </row>
    <row r="12" spans="1:31" s="691" customFormat="1" ht="21.75" thickBot="1" x14ac:dyDescent="0.3">
      <c r="A12" s="1222"/>
      <c r="B12" s="820" t="s">
        <v>2001</v>
      </c>
      <c r="C12" s="821" t="s">
        <v>2007</v>
      </c>
      <c r="D12" s="852"/>
      <c r="E12" s="852"/>
      <c r="F12" s="867"/>
      <c r="G12" s="677"/>
      <c r="H12" s="677"/>
      <c r="I12" s="677"/>
      <c r="J12" s="677"/>
      <c r="K12" s="677"/>
      <c r="L12" s="677"/>
      <c r="M12" s="677"/>
      <c r="N12" s="677"/>
      <c r="O12" s="677"/>
      <c r="P12" s="677"/>
      <c r="Q12" s="677"/>
      <c r="R12" s="677"/>
      <c r="S12" s="677"/>
      <c r="T12" s="677"/>
      <c r="U12" s="678"/>
      <c r="V12" s="679"/>
      <c r="W12" s="679"/>
      <c r="X12" s="680"/>
      <c r="Y12" s="680"/>
      <c r="Z12" s="1031"/>
      <c r="AA12" s="1036"/>
      <c r="AB12" s="1037"/>
      <c r="AC12" s="1036"/>
      <c r="AD12" s="1036"/>
      <c r="AE12" s="1033"/>
    </row>
    <row r="13" spans="1:31" s="691" customFormat="1" ht="21.75" thickBot="1" x14ac:dyDescent="0.35">
      <c r="A13" s="1222"/>
      <c r="B13" s="820" t="s">
        <v>35</v>
      </c>
      <c r="C13" s="821" t="s">
        <v>2007</v>
      </c>
      <c r="D13" s="852"/>
      <c r="E13" s="852"/>
      <c r="F13" s="867"/>
      <c r="G13" s="677"/>
      <c r="H13" s="677"/>
      <c r="I13" s="677"/>
      <c r="J13" s="677"/>
      <c r="K13" s="677"/>
      <c r="L13" s="677"/>
      <c r="M13" s="677"/>
      <c r="N13" s="677"/>
      <c r="O13" s="677"/>
      <c r="P13" s="677"/>
      <c r="R13" s="677"/>
      <c r="S13" s="677"/>
      <c r="T13" s="677"/>
      <c r="U13" s="678"/>
      <c r="V13" s="679"/>
      <c r="W13" s="679"/>
      <c r="X13" s="680"/>
      <c r="Y13" s="680"/>
      <c r="Z13" s="1038"/>
      <c r="AA13" s="1052"/>
      <c r="AB13" s="819" t="s">
        <v>2214</v>
      </c>
      <c r="AC13" s="1039" t="s">
        <v>2215</v>
      </c>
      <c r="AD13" s="1039" t="s">
        <v>2216</v>
      </c>
      <c r="AE13" s="1040"/>
    </row>
    <row r="14" spans="1:31" s="691" customFormat="1" ht="21.75" thickBot="1" x14ac:dyDescent="0.35">
      <c r="A14" s="1222"/>
      <c r="B14" s="820" t="s">
        <v>2077</v>
      </c>
      <c r="C14" s="821" t="s">
        <v>2007</v>
      </c>
      <c r="D14" s="852"/>
      <c r="E14" s="852"/>
      <c r="F14" s="867"/>
      <c r="G14" s="677"/>
      <c r="H14" s="677"/>
      <c r="I14" s="677"/>
      <c r="J14" s="677"/>
      <c r="K14" s="677"/>
      <c r="L14" s="677"/>
      <c r="M14" s="677"/>
      <c r="N14" s="677"/>
      <c r="O14" s="677"/>
      <c r="P14" s="677"/>
      <c r="Q14" s="677"/>
      <c r="R14" s="677"/>
      <c r="S14" s="677"/>
      <c r="T14" s="677"/>
      <c r="U14" s="678"/>
      <c r="V14" s="679"/>
      <c r="W14" s="679"/>
      <c r="X14" s="680"/>
      <c r="Y14" s="680"/>
      <c r="Z14" s="1038"/>
      <c r="AA14" s="1041"/>
      <c r="AB14" s="1042"/>
      <c r="AC14" s="1039"/>
      <c r="AD14" s="1039"/>
      <c r="AE14" s="1040"/>
    </row>
    <row r="15" spans="1:31" s="691" customFormat="1" ht="21.75" thickBot="1" x14ac:dyDescent="0.35">
      <c r="A15" s="1222"/>
      <c r="B15" s="820" t="s">
        <v>2009</v>
      </c>
      <c r="C15" s="821" t="s">
        <v>2007</v>
      </c>
      <c r="D15" s="852"/>
      <c r="E15" s="852"/>
      <c r="F15" s="867"/>
      <c r="G15" s="677"/>
      <c r="H15" s="677"/>
      <c r="I15" s="677"/>
      <c r="J15" s="677"/>
      <c r="K15" s="677"/>
      <c r="L15" s="677"/>
      <c r="M15" s="677"/>
      <c r="N15" s="677"/>
      <c r="O15" s="677"/>
      <c r="P15" s="677"/>
      <c r="Q15" s="677"/>
      <c r="R15" s="677"/>
      <c r="S15" s="677"/>
      <c r="T15" s="677"/>
      <c r="U15" s="678"/>
      <c r="V15" s="679"/>
      <c r="W15" s="679"/>
      <c r="X15" s="680"/>
      <c r="Y15" s="680"/>
      <c r="Z15" s="1038"/>
      <c r="AA15" s="1053"/>
      <c r="AB15" s="819" t="s">
        <v>2219</v>
      </c>
      <c r="AC15" s="1039" t="s">
        <v>2220</v>
      </c>
      <c r="AD15" s="1039" t="s">
        <v>2216</v>
      </c>
      <c r="AE15" s="1040"/>
    </row>
    <row r="16" spans="1:31" s="691" customFormat="1" ht="21" x14ac:dyDescent="0.3">
      <c r="A16" s="1222"/>
      <c r="B16" s="820" t="s">
        <v>2078</v>
      </c>
      <c r="C16" s="821" t="s">
        <v>2007</v>
      </c>
      <c r="D16" s="852"/>
      <c r="E16" s="852"/>
      <c r="F16" s="867"/>
      <c r="G16" s="677"/>
      <c r="H16" s="677"/>
      <c r="I16" s="677"/>
      <c r="J16" s="677"/>
      <c r="K16" s="677"/>
      <c r="L16" s="677"/>
      <c r="M16" s="677"/>
      <c r="N16" s="677"/>
      <c r="O16" s="677"/>
      <c r="P16" s="677"/>
      <c r="Q16" s="677"/>
      <c r="R16" s="677"/>
      <c r="S16" s="677"/>
      <c r="T16" s="677"/>
      <c r="U16" s="678"/>
      <c r="V16" s="679"/>
      <c r="W16" s="679"/>
      <c r="X16" s="680"/>
      <c r="Y16" s="680"/>
      <c r="Z16" s="1038"/>
      <c r="AA16" s="1043"/>
      <c r="AB16" s="1042"/>
      <c r="AC16" s="1044"/>
      <c r="AD16" s="1044"/>
      <c r="AE16" s="1040"/>
    </row>
    <row r="17" spans="1:31" s="691" customFormat="1" ht="21" x14ac:dyDescent="0.25">
      <c r="A17" s="1223"/>
      <c r="B17" s="822" t="s">
        <v>2008</v>
      </c>
      <c r="C17" s="823" t="s">
        <v>2007</v>
      </c>
      <c r="D17" s="853"/>
      <c r="E17" s="853"/>
      <c r="F17" s="868"/>
      <c r="G17" s="681"/>
      <c r="H17" s="681"/>
      <c r="I17" s="681"/>
      <c r="J17" s="681"/>
      <c r="K17" s="681"/>
      <c r="L17" s="681"/>
      <c r="M17" s="681"/>
      <c r="N17" s="681"/>
      <c r="O17" s="681"/>
      <c r="P17" s="681"/>
      <c r="Q17" s="681"/>
      <c r="R17" s="681"/>
      <c r="S17" s="681"/>
      <c r="T17" s="681"/>
      <c r="U17" s="682"/>
      <c r="V17" s="683"/>
      <c r="W17" s="683"/>
      <c r="X17" s="684"/>
      <c r="Y17" s="680"/>
      <c r="Z17" s="1038"/>
      <c r="AA17" s="1054"/>
      <c r="AB17" s="819" t="s">
        <v>2217</v>
      </c>
      <c r="AC17" s="1044" t="s">
        <v>2218</v>
      </c>
      <c r="AD17" s="1044" t="s">
        <v>2216</v>
      </c>
      <c r="AE17" s="1040"/>
    </row>
    <row r="18" spans="1:31" s="691" customFormat="1" ht="21.75" thickBot="1" x14ac:dyDescent="0.35">
      <c r="A18" s="1221" t="s">
        <v>2088</v>
      </c>
      <c r="B18" s="824" t="s">
        <v>2080</v>
      </c>
      <c r="C18" s="825" t="s">
        <v>2007</v>
      </c>
      <c r="D18" s="854"/>
      <c r="E18" s="854"/>
      <c r="F18" s="869"/>
      <c r="G18" s="685"/>
      <c r="H18" s="685"/>
      <c r="I18" s="685"/>
      <c r="J18" s="685"/>
      <c r="K18" s="685"/>
      <c r="L18" s="685"/>
      <c r="M18" s="685"/>
      <c r="N18" s="685"/>
      <c r="O18" s="685"/>
      <c r="P18" s="685"/>
      <c r="Q18" s="685"/>
      <c r="R18" s="685"/>
      <c r="S18" s="685"/>
      <c r="T18" s="685"/>
      <c r="U18" s="686"/>
      <c r="V18" s="687"/>
      <c r="W18" s="687"/>
      <c r="X18" s="863"/>
      <c r="Y18" s="679"/>
      <c r="Z18" s="1038"/>
      <c r="AA18" s="1045"/>
      <c r="AB18" s="1042"/>
      <c r="AC18" s="1044"/>
      <c r="AD18" s="1044"/>
      <c r="AE18" s="1040"/>
    </row>
    <row r="19" spans="1:31" s="691" customFormat="1" ht="21.75" thickBot="1" x14ac:dyDescent="0.3">
      <c r="A19" s="1222"/>
      <c r="B19" s="820" t="s">
        <v>1997</v>
      </c>
      <c r="C19" s="821"/>
      <c r="D19" s="852"/>
      <c r="E19" s="852"/>
      <c r="F19" s="867"/>
      <c r="G19" s="677"/>
      <c r="H19" s="677"/>
      <c r="I19" s="677"/>
      <c r="J19" s="677"/>
      <c r="K19" s="677"/>
      <c r="L19" s="677"/>
      <c r="M19" s="677"/>
      <c r="N19" s="677"/>
      <c r="O19" s="677"/>
      <c r="P19" s="677"/>
      <c r="Q19" s="677"/>
      <c r="R19" s="677"/>
      <c r="S19" s="677"/>
      <c r="T19" s="677"/>
      <c r="U19" s="678"/>
      <c r="V19" s="679"/>
      <c r="W19" s="679"/>
      <c r="X19" s="862"/>
      <c r="Y19" s="679"/>
      <c r="Z19" s="1038"/>
      <c r="AA19" s="1055"/>
      <c r="AB19" s="819" t="s">
        <v>2217</v>
      </c>
      <c r="AC19" s="1044" t="s">
        <v>2215</v>
      </c>
      <c r="AD19" s="1044" t="s">
        <v>2212</v>
      </c>
      <c r="AE19" s="1040"/>
    </row>
    <row r="20" spans="1:31" s="691" customFormat="1" ht="21.75" thickBot="1" x14ac:dyDescent="0.35">
      <c r="A20" s="1222"/>
      <c r="B20" s="820" t="s">
        <v>1998</v>
      </c>
      <c r="C20" s="821" t="s">
        <v>2007</v>
      </c>
      <c r="D20" s="852"/>
      <c r="E20" s="852"/>
      <c r="F20" s="867"/>
      <c r="G20" s="677"/>
      <c r="H20" s="677"/>
      <c r="I20" s="677"/>
      <c r="J20" s="677"/>
      <c r="K20" s="677"/>
      <c r="L20" s="677"/>
      <c r="M20" s="677"/>
      <c r="N20" s="677"/>
      <c r="O20" s="677"/>
      <c r="P20" s="677"/>
      <c r="Q20" s="677"/>
      <c r="R20" s="677"/>
      <c r="S20" s="677"/>
      <c r="T20" s="677"/>
      <c r="U20" s="678"/>
      <c r="V20" s="679"/>
      <c r="W20" s="679"/>
      <c r="X20" s="862"/>
      <c r="Y20" s="679"/>
      <c r="Z20" s="1038"/>
      <c r="AA20" s="1041"/>
      <c r="AB20" s="1042"/>
      <c r="AC20" s="1044"/>
      <c r="AD20" s="1044"/>
      <c r="AE20" s="1040"/>
    </row>
    <row r="21" spans="1:31" s="691" customFormat="1" ht="21.75" thickBot="1" x14ac:dyDescent="0.35">
      <c r="A21" s="1222"/>
      <c r="B21" s="820" t="s">
        <v>2000</v>
      </c>
      <c r="C21" s="821" t="s">
        <v>2007</v>
      </c>
      <c r="D21" s="852"/>
      <c r="E21" s="852"/>
      <c r="F21" s="867"/>
      <c r="G21" s="677"/>
      <c r="H21" s="677"/>
      <c r="I21" s="677"/>
      <c r="J21" s="677"/>
      <c r="K21" s="677"/>
      <c r="L21" s="677"/>
      <c r="M21" s="677"/>
      <c r="N21" s="677"/>
      <c r="O21" s="677"/>
      <c r="P21" s="677"/>
      <c r="Q21" s="677"/>
      <c r="R21" s="677"/>
      <c r="S21" s="677"/>
      <c r="T21" s="677"/>
      <c r="U21" s="678"/>
      <c r="V21" s="679"/>
      <c r="W21" s="679"/>
      <c r="X21" s="862"/>
      <c r="Y21" s="679"/>
      <c r="Z21" s="1046"/>
      <c r="AA21" s="1056"/>
      <c r="AB21" s="819" t="s">
        <v>2217</v>
      </c>
      <c r="AC21" s="1039" t="s">
        <v>2220</v>
      </c>
      <c r="AD21" s="1044" t="s">
        <v>2331</v>
      </c>
      <c r="AE21" s="1040"/>
    </row>
    <row r="22" spans="1:31" s="691" customFormat="1" ht="21" x14ac:dyDescent="0.3">
      <c r="A22" s="1222"/>
      <c r="B22" s="820" t="s">
        <v>1999</v>
      </c>
      <c r="C22" s="821" t="s">
        <v>2007</v>
      </c>
      <c r="D22" s="852"/>
      <c r="E22" s="852"/>
      <c r="F22" s="867"/>
      <c r="G22" s="677"/>
      <c r="H22" s="677"/>
      <c r="I22" s="677"/>
      <c r="J22" s="677"/>
      <c r="K22" s="677"/>
      <c r="L22" s="677"/>
      <c r="M22" s="677"/>
      <c r="N22" s="677"/>
      <c r="O22" s="677"/>
      <c r="P22" s="677"/>
      <c r="Q22" s="677"/>
      <c r="R22" s="677"/>
      <c r="S22" s="677"/>
      <c r="T22" s="677"/>
      <c r="U22" s="678"/>
      <c r="V22" s="679"/>
      <c r="W22" s="679"/>
      <c r="X22" s="862"/>
      <c r="Y22" s="679"/>
      <c r="Z22" s="1038"/>
      <c r="AA22" s="1047"/>
      <c r="AB22" s="1042"/>
      <c r="AC22" s="1044"/>
      <c r="AD22" s="1044"/>
      <c r="AE22" s="1040"/>
    </row>
    <row r="23" spans="1:31" s="691" customFormat="1" ht="21" x14ac:dyDescent="0.25">
      <c r="A23" s="1222"/>
      <c r="B23" s="820" t="s">
        <v>1986</v>
      </c>
      <c r="C23" s="821" t="s">
        <v>2007</v>
      </c>
      <c r="D23" s="852"/>
      <c r="E23" s="852"/>
      <c r="F23" s="867"/>
      <c r="G23" s="677"/>
      <c r="H23" s="677"/>
      <c r="I23" s="677"/>
      <c r="J23" s="677"/>
      <c r="K23" s="677"/>
      <c r="L23" s="677"/>
      <c r="M23" s="677"/>
      <c r="N23" s="677"/>
      <c r="O23" s="677"/>
      <c r="P23" s="677"/>
      <c r="Q23" s="677"/>
      <c r="R23" s="677"/>
      <c r="S23" s="677"/>
      <c r="T23" s="677"/>
      <c r="U23" s="678"/>
      <c r="V23" s="679"/>
      <c r="W23" s="679"/>
      <c r="X23" s="680"/>
      <c r="Y23" s="680"/>
      <c r="Z23" s="1038"/>
      <c r="AA23" s="1057"/>
      <c r="AB23" s="819" t="s">
        <v>2217</v>
      </c>
      <c r="AC23" s="1044" t="s">
        <v>2064</v>
      </c>
      <c r="AD23" s="1044" t="s">
        <v>2212</v>
      </c>
      <c r="AE23" s="1040"/>
    </row>
    <row r="24" spans="1:31" s="691" customFormat="1" ht="21.75" thickBot="1" x14ac:dyDescent="0.35">
      <c r="A24" s="1222"/>
      <c r="B24" s="820" t="s">
        <v>2074</v>
      </c>
      <c r="C24" s="821" t="s">
        <v>2007</v>
      </c>
      <c r="D24" s="852"/>
      <c r="E24" s="852"/>
      <c r="F24" s="867"/>
      <c r="G24" s="677"/>
      <c r="H24" s="677"/>
      <c r="I24" s="677"/>
      <c r="J24" s="677"/>
      <c r="K24" s="677"/>
      <c r="L24" s="677"/>
      <c r="M24" s="677"/>
      <c r="N24" s="677"/>
      <c r="O24" s="677"/>
      <c r="P24" s="677"/>
      <c r="Q24" s="677"/>
      <c r="R24" s="677"/>
      <c r="S24" s="677"/>
      <c r="T24" s="677"/>
      <c r="U24" s="678"/>
      <c r="V24" s="679"/>
      <c r="W24" s="679"/>
      <c r="X24" s="680"/>
      <c r="Y24" s="680"/>
      <c r="Z24" s="1038"/>
      <c r="AA24" s="1045"/>
      <c r="AB24" s="1042"/>
      <c r="AC24" s="1044"/>
      <c r="AD24" s="1044"/>
      <c r="AE24" s="1040"/>
    </row>
    <row r="25" spans="1:31" s="691" customFormat="1" ht="21.75" thickBot="1" x14ac:dyDescent="0.3">
      <c r="A25" s="1222"/>
      <c r="B25" s="820" t="s">
        <v>2081</v>
      </c>
      <c r="C25" s="821" t="s">
        <v>2007</v>
      </c>
      <c r="D25" s="852"/>
      <c r="E25" s="852"/>
      <c r="F25" s="867"/>
      <c r="G25" s="677"/>
      <c r="H25" s="677"/>
      <c r="I25" s="677"/>
      <c r="J25" s="677"/>
      <c r="K25" s="677"/>
      <c r="L25" s="677"/>
      <c r="M25" s="677"/>
      <c r="N25" s="677"/>
      <c r="O25" s="677"/>
      <c r="P25" s="677"/>
      <c r="Q25" s="677"/>
      <c r="R25" s="677"/>
      <c r="S25" s="677"/>
      <c r="T25" s="677"/>
      <c r="U25" s="678"/>
      <c r="V25" s="679"/>
      <c r="W25" s="679"/>
      <c r="X25" s="680"/>
      <c r="Y25" s="680"/>
      <c r="Z25" s="1038"/>
      <c r="AA25" s="1058"/>
      <c r="AB25" s="819" t="s">
        <v>2217</v>
      </c>
      <c r="AC25" s="1044" t="s">
        <v>2215</v>
      </c>
      <c r="AD25" s="1044" t="s">
        <v>2213</v>
      </c>
      <c r="AE25" s="1040"/>
    </row>
    <row r="26" spans="1:31" s="691" customFormat="1" ht="21.75" thickBot="1" x14ac:dyDescent="0.35">
      <c r="A26" s="1223"/>
      <c r="B26" s="822" t="s">
        <v>2082</v>
      </c>
      <c r="C26" s="823" t="s">
        <v>2007</v>
      </c>
      <c r="D26" s="853"/>
      <c r="E26" s="853"/>
      <c r="F26" s="868"/>
      <c r="G26" s="681"/>
      <c r="H26" s="681"/>
      <c r="I26" s="681"/>
      <c r="J26" s="681"/>
      <c r="K26" s="681"/>
      <c r="L26" s="681"/>
      <c r="M26" s="681"/>
      <c r="N26" s="681"/>
      <c r="O26" s="681"/>
      <c r="P26" s="681"/>
      <c r="Q26" s="681"/>
      <c r="R26" s="681"/>
      <c r="S26" s="681"/>
      <c r="T26" s="681"/>
      <c r="U26" s="682"/>
      <c r="V26" s="683"/>
      <c r="W26" s="683"/>
      <c r="X26" s="684"/>
      <c r="Y26" s="680"/>
      <c r="Z26" s="1038"/>
      <c r="AA26" s="1041"/>
      <c r="AB26" s="1042"/>
      <c r="AC26" s="1044"/>
      <c r="AD26" s="1044"/>
      <c r="AE26" s="1040"/>
    </row>
    <row r="27" spans="1:31" s="691" customFormat="1" ht="21.75" thickBot="1" x14ac:dyDescent="0.35">
      <c r="A27" s="1221" t="s">
        <v>2090</v>
      </c>
      <c r="B27" s="824" t="s">
        <v>1979</v>
      </c>
      <c r="C27" s="825" t="s">
        <v>2092</v>
      </c>
      <c r="D27" s="854"/>
      <c r="E27" s="854"/>
      <c r="F27" s="869"/>
      <c r="G27" s="685"/>
      <c r="H27" s="685"/>
      <c r="I27" s="685"/>
      <c r="J27" s="685"/>
      <c r="K27" s="685"/>
      <c r="L27" s="685"/>
      <c r="M27" s="685"/>
      <c r="N27" s="685"/>
      <c r="O27" s="685"/>
      <c r="P27" s="685"/>
      <c r="Q27" s="685"/>
      <c r="R27" s="685"/>
      <c r="S27" s="685"/>
      <c r="T27" s="685"/>
      <c r="U27" s="686"/>
      <c r="V27" s="687"/>
      <c r="W27" s="687"/>
      <c r="X27" s="688"/>
      <c r="Y27" s="680"/>
      <c r="Z27" s="1038"/>
      <c r="AA27" s="1059"/>
      <c r="AB27" s="819" t="s">
        <v>2217</v>
      </c>
      <c r="AC27" s="1039" t="s">
        <v>2220</v>
      </c>
      <c r="AD27" s="1044" t="s">
        <v>2330</v>
      </c>
      <c r="AE27" s="1040"/>
    </row>
    <row r="28" spans="1:31" s="691" customFormat="1" ht="21" x14ac:dyDescent="0.3">
      <c r="A28" s="1222"/>
      <c r="B28" s="820" t="s">
        <v>1980</v>
      </c>
      <c r="C28" s="821" t="s">
        <v>2092</v>
      </c>
      <c r="D28" s="852"/>
      <c r="E28" s="852"/>
      <c r="F28" s="867"/>
      <c r="G28" s="677"/>
      <c r="H28" s="677"/>
      <c r="I28" s="677"/>
      <c r="J28" s="677"/>
      <c r="K28" s="677"/>
      <c r="L28" s="677"/>
      <c r="M28" s="677"/>
      <c r="N28" s="677"/>
      <c r="O28" s="677"/>
      <c r="P28" s="677"/>
      <c r="Q28" s="677"/>
      <c r="R28" s="677"/>
      <c r="S28" s="677"/>
      <c r="T28" s="677"/>
      <c r="U28" s="678"/>
      <c r="V28" s="679"/>
      <c r="W28" s="679"/>
      <c r="X28" s="680"/>
      <c r="Y28" s="680"/>
      <c r="Z28" s="1038"/>
      <c r="AA28" s="1047"/>
      <c r="AB28" s="1042"/>
      <c r="AC28" s="1044"/>
      <c r="AD28" s="1044"/>
      <c r="AE28" s="1040"/>
    </row>
    <row r="29" spans="1:31" s="691" customFormat="1" ht="21" x14ac:dyDescent="0.25">
      <c r="A29" s="1222"/>
      <c r="B29" s="820" t="s">
        <v>1982</v>
      </c>
      <c r="C29" s="821" t="s">
        <v>2092</v>
      </c>
      <c r="D29" s="852"/>
      <c r="E29" s="852"/>
      <c r="F29" s="867"/>
      <c r="G29" s="677"/>
      <c r="H29" s="677"/>
      <c r="I29" s="677"/>
      <c r="J29" s="677"/>
      <c r="K29" s="677"/>
      <c r="L29" s="677"/>
      <c r="M29" s="677"/>
      <c r="N29" s="677"/>
      <c r="O29" s="677"/>
      <c r="P29" s="677"/>
      <c r="Q29" s="677"/>
      <c r="R29" s="677"/>
      <c r="S29" s="677"/>
      <c r="T29" s="677"/>
      <c r="U29" s="678"/>
      <c r="V29" s="679"/>
      <c r="W29" s="679"/>
      <c r="X29" s="680"/>
      <c r="Y29" s="680"/>
      <c r="Z29" s="1038"/>
      <c r="AA29" s="1060"/>
      <c r="AB29" s="819" t="s">
        <v>2217</v>
      </c>
      <c r="AC29" s="1044" t="s">
        <v>2218</v>
      </c>
      <c r="AD29" s="1044" t="s">
        <v>2213</v>
      </c>
      <c r="AE29" s="1040"/>
    </row>
    <row r="30" spans="1:31" s="691" customFormat="1" ht="21.75" thickBot="1" x14ac:dyDescent="0.3">
      <c r="A30" s="1222"/>
      <c r="B30" s="820" t="s">
        <v>1984</v>
      </c>
      <c r="C30" s="821" t="s">
        <v>2092</v>
      </c>
      <c r="D30" s="852"/>
      <c r="E30" s="852"/>
      <c r="F30" s="867"/>
      <c r="G30" s="677"/>
      <c r="H30" s="677"/>
      <c r="I30" s="677"/>
      <c r="J30" s="677"/>
      <c r="K30" s="677"/>
      <c r="L30" s="677"/>
      <c r="M30" s="677"/>
      <c r="N30" s="677"/>
      <c r="O30" s="677"/>
      <c r="P30" s="677"/>
      <c r="Q30" s="677"/>
      <c r="R30" s="677"/>
      <c r="S30" s="677"/>
      <c r="T30" s="677"/>
      <c r="U30" s="678"/>
      <c r="V30" s="679"/>
      <c r="W30" s="679"/>
      <c r="X30" s="680"/>
      <c r="Y30" s="680"/>
      <c r="Z30" s="1048"/>
      <c r="AA30" s="1049"/>
      <c r="AB30" s="1050"/>
      <c r="AC30" s="1049"/>
      <c r="AD30" s="1049"/>
      <c r="AE30" s="1051"/>
    </row>
    <row r="31" spans="1:31" s="691" customFormat="1" ht="21" x14ac:dyDescent="0.25">
      <c r="A31" s="1222"/>
      <c r="B31" s="820" t="s">
        <v>1991</v>
      </c>
      <c r="C31" s="821"/>
      <c r="D31" s="852"/>
      <c r="E31" s="852"/>
      <c r="F31" s="867"/>
      <c r="G31" s="677"/>
      <c r="H31" s="677"/>
      <c r="I31" s="677"/>
      <c r="J31" s="677"/>
      <c r="K31" s="677"/>
      <c r="L31" s="677"/>
      <c r="M31" s="677"/>
      <c r="N31" s="677"/>
      <c r="O31" s="677"/>
      <c r="P31" s="677"/>
      <c r="Q31" s="677"/>
      <c r="R31" s="677"/>
      <c r="S31" s="677"/>
      <c r="T31" s="677"/>
      <c r="U31" s="678"/>
      <c r="V31" s="679"/>
      <c r="W31" s="679"/>
      <c r="X31" s="680"/>
      <c r="Y31" s="680"/>
      <c r="AB31" s="806"/>
    </row>
    <row r="32" spans="1:31" s="691" customFormat="1" ht="21" x14ac:dyDescent="0.25">
      <c r="A32" s="1222"/>
      <c r="B32" s="820" t="s">
        <v>2083</v>
      </c>
      <c r="C32" s="821" t="s">
        <v>2092</v>
      </c>
      <c r="D32" s="852"/>
      <c r="E32" s="852"/>
      <c r="F32" s="867"/>
      <c r="G32" s="677"/>
      <c r="H32" s="677"/>
      <c r="I32" s="677"/>
      <c r="J32" s="677"/>
      <c r="K32" s="677"/>
      <c r="L32" s="677"/>
      <c r="M32" s="677"/>
      <c r="N32" s="677"/>
      <c r="O32" s="677"/>
      <c r="P32" s="677"/>
      <c r="Q32" s="677"/>
      <c r="R32" s="677"/>
      <c r="S32" s="677"/>
      <c r="T32" s="677"/>
      <c r="U32" s="678"/>
      <c r="V32" s="679"/>
      <c r="W32" s="679"/>
      <c r="X32" s="680"/>
      <c r="Y32" s="680"/>
      <c r="AB32" s="806"/>
    </row>
    <row r="33" spans="1:28" s="691" customFormat="1" ht="21" x14ac:dyDescent="0.25">
      <c r="A33" s="1222"/>
      <c r="B33" s="820" t="s">
        <v>1983</v>
      </c>
      <c r="C33" s="821" t="s">
        <v>2092</v>
      </c>
      <c r="D33" s="852"/>
      <c r="E33" s="852"/>
      <c r="F33" s="867"/>
      <c r="G33" s="677"/>
      <c r="H33" s="677"/>
      <c r="I33" s="677"/>
      <c r="J33" s="677"/>
      <c r="K33" s="677"/>
      <c r="L33" s="677"/>
      <c r="M33" s="677"/>
      <c r="N33" s="677"/>
      <c r="O33" s="677"/>
      <c r="P33" s="677"/>
      <c r="Q33" s="677"/>
      <c r="R33" s="677"/>
      <c r="S33" s="677"/>
      <c r="T33" s="677"/>
      <c r="U33" s="678"/>
      <c r="V33" s="679"/>
      <c r="W33" s="679"/>
      <c r="X33" s="680"/>
      <c r="Y33" s="680"/>
      <c r="AB33" s="806"/>
    </row>
    <row r="34" spans="1:28" s="691" customFormat="1" ht="21" x14ac:dyDescent="0.25">
      <c r="A34" s="1222"/>
      <c r="B34" s="820" t="s">
        <v>1981</v>
      </c>
      <c r="C34" s="821" t="s">
        <v>2092</v>
      </c>
      <c r="D34" s="852"/>
      <c r="E34" s="852"/>
      <c r="F34" s="867"/>
      <c r="G34" s="677"/>
      <c r="H34" s="677"/>
      <c r="I34" s="677"/>
      <c r="J34" s="677"/>
      <c r="K34" s="677"/>
      <c r="L34" s="677"/>
      <c r="M34" s="677"/>
      <c r="N34" s="677"/>
      <c r="O34" s="677"/>
      <c r="P34" s="677"/>
      <c r="Q34" s="677"/>
      <c r="R34" s="677"/>
      <c r="S34" s="677"/>
      <c r="T34" s="677"/>
      <c r="U34" s="678"/>
      <c r="V34" s="679"/>
      <c r="W34" s="679"/>
      <c r="X34" s="680"/>
      <c r="Y34" s="680"/>
      <c r="AB34" s="806"/>
    </row>
    <row r="35" spans="1:28" s="691" customFormat="1" ht="21" x14ac:dyDescent="0.25">
      <c r="A35" s="1222"/>
      <c r="B35" s="820" t="s">
        <v>2084</v>
      </c>
      <c r="C35" s="821" t="s">
        <v>2092</v>
      </c>
      <c r="D35" s="852"/>
      <c r="E35" s="852"/>
      <c r="F35" s="867"/>
      <c r="G35" s="677"/>
      <c r="H35" s="677"/>
      <c r="I35" s="677"/>
      <c r="J35" s="677"/>
      <c r="K35" s="677"/>
      <c r="L35" s="677"/>
      <c r="M35" s="677"/>
      <c r="N35" s="677"/>
      <c r="O35" s="677"/>
      <c r="P35" s="677"/>
      <c r="Q35" s="677"/>
      <c r="R35" s="677"/>
      <c r="S35" s="677"/>
      <c r="T35" s="677"/>
      <c r="U35" s="678"/>
      <c r="V35" s="679"/>
      <c r="W35" s="679"/>
      <c r="X35" s="680"/>
      <c r="Y35" s="680"/>
      <c r="AB35" s="806"/>
    </row>
    <row r="36" spans="1:28" s="691" customFormat="1" ht="21" x14ac:dyDescent="0.25">
      <c r="A36" s="1222"/>
      <c r="B36" s="820" t="s">
        <v>1985</v>
      </c>
      <c r="C36" s="821" t="s">
        <v>2092</v>
      </c>
      <c r="D36" s="852"/>
      <c r="E36" s="852"/>
      <c r="F36" s="867"/>
      <c r="G36" s="677"/>
      <c r="H36" s="677"/>
      <c r="I36" s="677"/>
      <c r="J36" s="677"/>
      <c r="K36" s="677"/>
      <c r="L36" s="677"/>
      <c r="M36" s="677"/>
      <c r="N36" s="677"/>
      <c r="O36" s="677"/>
      <c r="P36" s="677"/>
      <c r="Q36" s="677"/>
      <c r="R36" s="677"/>
      <c r="S36" s="677"/>
      <c r="T36" s="677"/>
      <c r="U36" s="678"/>
      <c r="V36" s="679"/>
      <c r="W36" s="679"/>
      <c r="X36" s="680"/>
      <c r="Y36" s="680"/>
      <c r="AB36" s="806"/>
    </row>
    <row r="37" spans="1:28" s="691" customFormat="1" ht="21" x14ac:dyDescent="0.25">
      <c r="A37" s="1222"/>
      <c r="B37" s="820" t="s">
        <v>2094</v>
      </c>
      <c r="C37" s="821" t="s">
        <v>2092</v>
      </c>
      <c r="D37" s="852"/>
      <c r="E37" s="852"/>
      <c r="F37" s="867"/>
      <c r="G37" s="677"/>
      <c r="H37" s="677"/>
      <c r="I37" s="677"/>
      <c r="J37" s="677"/>
      <c r="K37" s="677"/>
      <c r="L37" s="677"/>
      <c r="M37" s="677"/>
      <c r="N37" s="677"/>
      <c r="O37" s="677"/>
      <c r="P37" s="677"/>
      <c r="Q37" s="677"/>
      <c r="R37" s="677"/>
      <c r="S37" s="677"/>
      <c r="T37" s="677"/>
      <c r="U37" s="678"/>
      <c r="V37" s="679"/>
      <c r="W37" s="679"/>
      <c r="X37" s="680"/>
      <c r="Y37" s="680"/>
      <c r="AB37" s="806"/>
    </row>
    <row r="38" spans="1:28" s="691" customFormat="1" ht="21" x14ac:dyDescent="0.25">
      <c r="A38" s="1222"/>
      <c r="B38" s="820" t="s">
        <v>2110</v>
      </c>
      <c r="C38" s="821" t="s">
        <v>2092</v>
      </c>
      <c r="D38" s="852"/>
      <c r="E38" s="852"/>
      <c r="F38" s="867"/>
      <c r="G38" s="677"/>
      <c r="H38" s="677"/>
      <c r="I38" s="677"/>
      <c r="J38" s="677"/>
      <c r="K38" s="677"/>
      <c r="L38" s="677"/>
      <c r="M38" s="677"/>
      <c r="N38" s="677"/>
      <c r="O38" s="677"/>
      <c r="P38" s="677"/>
      <c r="Q38" s="677"/>
      <c r="R38" s="677"/>
      <c r="S38" s="677"/>
      <c r="T38" s="677"/>
      <c r="U38" s="678"/>
      <c r="V38" s="679"/>
      <c r="W38" s="679"/>
      <c r="X38" s="680"/>
      <c r="Y38" s="680"/>
      <c r="AB38" s="806"/>
    </row>
    <row r="39" spans="1:28" s="691" customFormat="1" ht="21" x14ac:dyDescent="0.25">
      <c r="A39" s="1222"/>
      <c r="B39" s="820" t="s">
        <v>2085</v>
      </c>
      <c r="C39" s="821" t="s">
        <v>2092</v>
      </c>
      <c r="D39" s="852"/>
      <c r="E39" s="852"/>
      <c r="F39" s="867"/>
      <c r="G39" s="677"/>
      <c r="H39" s="677"/>
      <c r="I39" s="677"/>
      <c r="J39" s="677"/>
      <c r="K39" s="677"/>
      <c r="L39" s="677"/>
      <c r="M39" s="677"/>
      <c r="N39" s="677"/>
      <c r="O39" s="677"/>
      <c r="P39" s="677"/>
      <c r="Q39" s="677"/>
      <c r="R39" s="677"/>
      <c r="S39" s="677"/>
      <c r="T39" s="677"/>
      <c r="U39" s="678"/>
      <c r="V39" s="679"/>
      <c r="W39" s="679"/>
      <c r="X39" s="680"/>
      <c r="Y39" s="680"/>
      <c r="AB39" s="806"/>
    </row>
    <row r="40" spans="1:28" s="691" customFormat="1" ht="21" x14ac:dyDescent="0.25">
      <c r="A40" s="1222"/>
      <c r="B40" s="820" t="s">
        <v>1996</v>
      </c>
      <c r="C40" s="821" t="s">
        <v>2092</v>
      </c>
      <c r="D40" s="852"/>
      <c r="E40" s="852"/>
      <c r="F40" s="867"/>
      <c r="G40" s="677"/>
      <c r="H40" s="677"/>
      <c r="I40" s="677"/>
      <c r="J40" s="677"/>
      <c r="K40" s="677"/>
      <c r="L40" s="677"/>
      <c r="M40" s="677"/>
      <c r="N40" s="677"/>
      <c r="O40" s="677"/>
      <c r="P40" s="677"/>
      <c r="Q40" s="677"/>
      <c r="R40" s="677"/>
      <c r="S40" s="677"/>
      <c r="T40" s="677"/>
      <c r="U40" s="678"/>
      <c r="V40" s="679"/>
      <c r="W40" s="679"/>
      <c r="X40" s="680"/>
      <c r="Y40" s="680"/>
      <c r="AB40" s="806"/>
    </row>
    <row r="41" spans="1:28" s="691" customFormat="1" ht="21" x14ac:dyDescent="0.25">
      <c r="A41" s="1222"/>
      <c r="B41" s="820" t="s">
        <v>1995</v>
      </c>
      <c r="C41" s="821" t="s">
        <v>2092</v>
      </c>
      <c r="D41" s="852"/>
      <c r="E41" s="852"/>
      <c r="F41" s="867"/>
      <c r="G41" s="677"/>
      <c r="H41" s="677"/>
      <c r="I41" s="677"/>
      <c r="J41" s="677"/>
      <c r="K41" s="677"/>
      <c r="L41" s="677"/>
      <c r="M41" s="677"/>
      <c r="N41" s="677"/>
      <c r="O41" s="677"/>
      <c r="P41" s="677"/>
      <c r="Q41" s="677"/>
      <c r="R41" s="677"/>
      <c r="S41" s="677"/>
      <c r="T41" s="677"/>
      <c r="U41" s="678"/>
      <c r="V41" s="679"/>
      <c r="W41" s="679"/>
      <c r="X41" s="680"/>
      <c r="Y41" s="680"/>
      <c r="AB41" s="806"/>
    </row>
    <row r="42" spans="1:28" s="691" customFormat="1" ht="21" x14ac:dyDescent="0.25">
      <c r="A42" s="1222"/>
      <c r="B42" s="820" t="s">
        <v>1994</v>
      </c>
      <c r="C42" s="821" t="s">
        <v>2092</v>
      </c>
      <c r="D42" s="852"/>
      <c r="E42" s="852"/>
      <c r="F42" s="867"/>
      <c r="G42" s="677"/>
      <c r="H42" s="677"/>
      <c r="I42" s="677"/>
      <c r="J42" s="677"/>
      <c r="K42" s="677"/>
      <c r="L42" s="677"/>
      <c r="M42" s="677"/>
      <c r="N42" s="677"/>
      <c r="O42" s="677"/>
      <c r="P42" s="677"/>
      <c r="Q42" s="677"/>
      <c r="R42" s="677"/>
      <c r="S42" s="677"/>
      <c r="T42" s="677"/>
      <c r="U42" s="678"/>
      <c r="V42" s="679"/>
      <c r="W42" s="679"/>
      <c r="X42" s="680"/>
      <c r="Y42" s="680"/>
      <c r="AB42" s="806"/>
    </row>
    <row r="43" spans="1:28" s="691" customFormat="1" ht="21" x14ac:dyDescent="0.25">
      <c r="A43" s="1222"/>
      <c r="B43" s="820" t="s">
        <v>1993</v>
      </c>
      <c r="C43" s="821" t="s">
        <v>2092</v>
      </c>
      <c r="D43" s="852"/>
      <c r="E43" s="852"/>
      <c r="F43" s="867"/>
      <c r="G43" s="677"/>
      <c r="H43" s="677"/>
      <c r="I43" s="677"/>
      <c r="J43" s="677"/>
      <c r="K43" s="677"/>
      <c r="L43" s="677"/>
      <c r="M43" s="677"/>
      <c r="N43" s="677"/>
      <c r="O43" s="677"/>
      <c r="P43" s="677"/>
      <c r="Q43" s="677"/>
      <c r="R43" s="677"/>
      <c r="S43" s="677"/>
      <c r="T43" s="677"/>
      <c r="U43" s="678"/>
      <c r="V43" s="679"/>
      <c r="W43" s="679"/>
      <c r="X43" s="680"/>
      <c r="Y43" s="680"/>
      <c r="AB43" s="806"/>
    </row>
    <row r="44" spans="1:28" s="691" customFormat="1" ht="21" x14ac:dyDescent="0.25">
      <c r="A44" s="1222"/>
      <c r="B44" s="820" t="s">
        <v>1992</v>
      </c>
      <c r="C44" s="821" t="s">
        <v>2092</v>
      </c>
      <c r="D44" s="852"/>
      <c r="E44" s="852"/>
      <c r="F44" s="867"/>
      <c r="G44" s="677"/>
      <c r="H44" s="677"/>
      <c r="I44" s="677"/>
      <c r="J44" s="677"/>
      <c r="K44" s="677"/>
      <c r="L44" s="677"/>
      <c r="M44" s="677"/>
      <c r="N44" s="677"/>
      <c r="O44" s="677"/>
      <c r="P44" s="677"/>
      <c r="Q44" s="677"/>
      <c r="R44" s="677"/>
      <c r="S44" s="677"/>
      <c r="T44" s="677"/>
      <c r="U44" s="678"/>
      <c r="V44" s="679"/>
      <c r="W44" s="679"/>
      <c r="X44" s="680"/>
      <c r="Y44" s="680"/>
      <c r="AB44" s="806"/>
    </row>
    <row r="45" spans="1:28" s="691" customFormat="1" ht="21" x14ac:dyDescent="0.25">
      <c r="A45" s="1222"/>
      <c r="B45" s="820" t="s">
        <v>1990</v>
      </c>
      <c r="C45" s="821" t="s">
        <v>2092</v>
      </c>
      <c r="D45" s="852"/>
      <c r="E45" s="852"/>
      <c r="F45" s="867"/>
      <c r="G45" s="677"/>
      <c r="H45" s="677"/>
      <c r="I45" s="677"/>
      <c r="J45" s="677"/>
      <c r="K45" s="677"/>
      <c r="L45" s="677"/>
      <c r="M45" s="677"/>
      <c r="N45" s="677"/>
      <c r="O45" s="677"/>
      <c r="P45" s="677"/>
      <c r="Q45" s="677"/>
      <c r="R45" s="677"/>
      <c r="S45" s="677"/>
      <c r="T45" s="677"/>
      <c r="U45" s="678"/>
      <c r="V45" s="679"/>
      <c r="W45" s="679"/>
      <c r="X45" s="680"/>
      <c r="Y45" s="680"/>
      <c r="AB45" s="806"/>
    </row>
    <row r="46" spans="1:28" s="691" customFormat="1" ht="21" x14ac:dyDescent="0.25">
      <c r="A46" s="1222"/>
      <c r="B46" s="820" t="s">
        <v>2091</v>
      </c>
      <c r="C46" s="821" t="s">
        <v>2092</v>
      </c>
      <c r="D46" s="852"/>
      <c r="E46" s="852"/>
      <c r="F46" s="867"/>
      <c r="G46" s="677"/>
      <c r="H46" s="677"/>
      <c r="I46" s="677"/>
      <c r="J46" s="677"/>
      <c r="K46" s="677"/>
      <c r="L46" s="677"/>
      <c r="M46" s="677"/>
      <c r="N46" s="677"/>
      <c r="O46" s="677"/>
      <c r="P46" s="677"/>
      <c r="Q46" s="677"/>
      <c r="R46" s="677"/>
      <c r="S46" s="677"/>
      <c r="T46" s="677"/>
      <c r="U46" s="678"/>
      <c r="V46" s="679"/>
      <c r="W46" s="679"/>
      <c r="X46" s="680"/>
      <c r="Y46" s="680"/>
      <c r="AB46" s="806"/>
    </row>
    <row r="47" spans="1:28" s="691" customFormat="1" ht="21" x14ac:dyDescent="0.25">
      <c r="A47" s="1222"/>
      <c r="B47" s="820" t="s">
        <v>1989</v>
      </c>
      <c r="C47" s="821" t="s">
        <v>2092</v>
      </c>
      <c r="D47" s="852"/>
      <c r="E47" s="852"/>
      <c r="F47" s="867"/>
      <c r="G47" s="677"/>
      <c r="H47" s="677"/>
      <c r="I47" s="677"/>
      <c r="J47" s="677"/>
      <c r="K47" s="677"/>
      <c r="L47" s="677"/>
      <c r="M47" s="677"/>
      <c r="N47" s="677"/>
      <c r="O47" s="677"/>
      <c r="P47" s="677"/>
      <c r="Q47" s="677"/>
      <c r="R47" s="677"/>
      <c r="S47" s="677"/>
      <c r="T47" s="677"/>
      <c r="U47" s="678"/>
      <c r="V47" s="679"/>
      <c r="W47" s="679"/>
      <c r="X47" s="680"/>
      <c r="Y47" s="680"/>
      <c r="AB47" s="806"/>
    </row>
    <row r="48" spans="1:28" s="691" customFormat="1" ht="21" x14ac:dyDescent="0.25">
      <c r="A48" s="1223"/>
      <c r="B48" s="822" t="s">
        <v>1988</v>
      </c>
      <c r="C48" s="823" t="s">
        <v>2092</v>
      </c>
      <c r="D48" s="853"/>
      <c r="E48" s="853"/>
      <c r="F48" s="868"/>
      <c r="G48" s="681"/>
      <c r="H48" s="681"/>
      <c r="I48" s="681"/>
      <c r="J48" s="681"/>
      <c r="K48" s="681"/>
      <c r="L48" s="681"/>
      <c r="M48" s="681"/>
      <c r="N48" s="681"/>
      <c r="O48" s="681"/>
      <c r="P48" s="681"/>
      <c r="Q48" s="681"/>
      <c r="R48" s="681"/>
      <c r="S48" s="681"/>
      <c r="T48" s="681"/>
      <c r="U48" s="682"/>
      <c r="V48" s="683"/>
      <c r="W48" s="683"/>
      <c r="X48" s="684"/>
      <c r="Y48" s="680"/>
      <c r="AB48" s="806"/>
    </row>
    <row r="49" spans="1:31" ht="21" x14ac:dyDescent="0.25">
      <c r="A49" s="1221" t="s">
        <v>2086</v>
      </c>
      <c r="B49" s="826" t="s">
        <v>384</v>
      </c>
      <c r="C49" s="827" t="s">
        <v>2004</v>
      </c>
      <c r="D49" s="855"/>
      <c r="E49" s="855"/>
      <c r="F49" s="870"/>
      <c r="G49" s="685"/>
      <c r="H49" s="685"/>
      <c r="I49" s="685"/>
      <c r="J49" s="685"/>
      <c r="K49" s="685"/>
      <c r="L49" s="685"/>
      <c r="M49" s="685"/>
      <c r="N49" s="685"/>
      <c r="O49" s="685"/>
      <c r="P49" s="685"/>
      <c r="Q49" s="685"/>
      <c r="R49" s="685"/>
      <c r="S49" s="685"/>
      <c r="T49" s="685"/>
      <c r="U49" s="686"/>
      <c r="V49" s="687"/>
      <c r="W49" s="687"/>
      <c r="X49" s="689"/>
      <c r="Y49" s="690"/>
      <c r="Z49" s="691"/>
      <c r="AA49" s="691"/>
      <c r="AB49" s="806"/>
      <c r="AC49" s="691"/>
      <c r="AD49" s="691"/>
      <c r="AE49" s="691"/>
    </row>
    <row r="50" spans="1:31" ht="21" x14ac:dyDescent="0.25">
      <c r="A50" s="1222"/>
      <c r="B50" s="828" t="s">
        <v>385</v>
      </c>
      <c r="C50" s="829" t="s">
        <v>94</v>
      </c>
      <c r="D50" s="790"/>
      <c r="E50" s="790"/>
      <c r="F50" s="871"/>
      <c r="G50" s="677"/>
      <c r="H50" s="677"/>
      <c r="I50" s="677"/>
      <c r="J50" s="677"/>
      <c r="K50" s="677"/>
      <c r="L50" s="677"/>
      <c r="M50" s="677"/>
      <c r="N50" s="677"/>
      <c r="O50" s="677"/>
      <c r="P50" s="677"/>
      <c r="Q50" s="677"/>
      <c r="R50" s="677"/>
      <c r="S50" s="677"/>
      <c r="T50" s="677"/>
      <c r="U50" s="678"/>
      <c r="V50" s="679"/>
      <c r="W50" s="679"/>
      <c r="X50" s="690"/>
      <c r="Y50" s="690"/>
      <c r="AA50" s="691"/>
      <c r="AB50" s="806"/>
      <c r="AC50" s="691"/>
      <c r="AD50" s="691"/>
    </row>
    <row r="51" spans="1:31" ht="21" x14ac:dyDescent="0.25">
      <c r="A51" s="1222"/>
      <c r="B51" s="828" t="s">
        <v>386</v>
      </c>
      <c r="C51" s="829" t="s">
        <v>94</v>
      </c>
      <c r="D51" s="790"/>
      <c r="E51" s="790"/>
      <c r="F51" s="871"/>
      <c r="G51" s="677"/>
      <c r="H51" s="677"/>
      <c r="I51" s="677"/>
      <c r="J51" s="677"/>
      <c r="K51" s="677"/>
      <c r="L51" s="677"/>
      <c r="M51" s="677"/>
      <c r="N51" s="677"/>
      <c r="O51" s="677"/>
      <c r="P51" s="677"/>
      <c r="Q51" s="677"/>
      <c r="R51" s="677"/>
      <c r="S51" s="677"/>
      <c r="T51" s="677"/>
      <c r="U51" s="678"/>
      <c r="V51" s="679"/>
      <c r="W51" s="679"/>
      <c r="X51" s="690"/>
      <c r="Y51" s="690"/>
      <c r="AA51" s="691"/>
      <c r="AB51" s="806"/>
      <c r="AC51" s="691"/>
      <c r="AD51" s="691"/>
    </row>
    <row r="52" spans="1:31" ht="21" x14ac:dyDescent="0.25">
      <c r="A52" s="1222"/>
      <c r="B52" s="828" t="s">
        <v>387</v>
      </c>
      <c r="C52" s="829" t="s">
        <v>94</v>
      </c>
      <c r="D52" s="790"/>
      <c r="E52" s="790"/>
      <c r="F52" s="871"/>
      <c r="G52" s="677"/>
      <c r="H52" s="677"/>
      <c r="I52" s="677"/>
      <c r="J52" s="677"/>
      <c r="K52" s="677"/>
      <c r="L52" s="677"/>
      <c r="M52" s="677"/>
      <c r="N52" s="677"/>
      <c r="O52" s="677"/>
      <c r="P52" s="677"/>
      <c r="Q52" s="677"/>
      <c r="R52" s="677"/>
      <c r="S52" s="677"/>
      <c r="T52" s="677"/>
      <c r="U52" s="678"/>
      <c r="V52" s="679"/>
      <c r="W52" s="679"/>
      <c r="X52" s="690"/>
      <c r="Y52" s="690"/>
      <c r="AA52" s="691"/>
      <c r="AB52" s="806"/>
      <c r="AC52" s="691"/>
      <c r="AD52" s="691"/>
    </row>
    <row r="53" spans="1:31" ht="21" x14ac:dyDescent="0.25">
      <c r="A53" s="1222"/>
      <c r="B53" s="828" t="s">
        <v>388</v>
      </c>
      <c r="C53" s="829" t="s">
        <v>94</v>
      </c>
      <c r="D53" s="790"/>
      <c r="E53" s="790"/>
      <c r="F53" s="871"/>
      <c r="G53" s="677"/>
      <c r="H53" s="677"/>
      <c r="I53" s="677"/>
      <c r="J53" s="677"/>
      <c r="K53" s="677"/>
      <c r="L53" s="677"/>
      <c r="M53" s="677"/>
      <c r="N53" s="677"/>
      <c r="O53" s="677"/>
      <c r="P53" s="677"/>
      <c r="Q53" s="677"/>
      <c r="R53" s="677"/>
      <c r="S53" s="677"/>
      <c r="T53" s="677"/>
      <c r="U53" s="678"/>
      <c r="V53" s="679"/>
      <c r="W53" s="679"/>
      <c r="X53" s="690"/>
      <c r="Y53" s="690"/>
    </row>
    <row r="54" spans="1:31" ht="21" x14ac:dyDescent="0.25">
      <c r="A54" s="1222"/>
      <c r="B54" s="830" t="s">
        <v>389</v>
      </c>
      <c r="C54" s="829" t="s">
        <v>94</v>
      </c>
      <c r="D54" s="790"/>
      <c r="E54" s="790"/>
      <c r="F54" s="871"/>
      <c r="G54" s="677"/>
      <c r="H54" s="677"/>
      <c r="I54" s="677"/>
      <c r="J54" s="677"/>
      <c r="K54" s="677"/>
      <c r="L54" s="677"/>
      <c r="M54" s="677"/>
      <c r="N54" s="677"/>
      <c r="O54" s="677"/>
      <c r="P54" s="677"/>
      <c r="Q54" s="677"/>
      <c r="R54" s="677"/>
      <c r="S54" s="677"/>
      <c r="T54" s="677"/>
      <c r="U54" s="678"/>
      <c r="V54" s="679"/>
      <c r="W54" s="679"/>
      <c r="X54" s="680"/>
      <c r="Y54" s="680"/>
    </row>
    <row r="55" spans="1:31" ht="21" x14ac:dyDescent="0.25">
      <c r="A55" s="1223"/>
      <c r="B55" s="831" t="s">
        <v>390</v>
      </c>
      <c r="C55" s="832" t="s">
        <v>73</v>
      </c>
      <c r="D55" s="856"/>
      <c r="E55" s="856"/>
      <c r="F55" s="872"/>
      <c r="G55" s="681"/>
      <c r="H55" s="681"/>
      <c r="I55" s="681"/>
      <c r="J55" s="681"/>
      <c r="K55" s="681"/>
      <c r="L55" s="681"/>
      <c r="M55" s="681"/>
      <c r="N55" s="681"/>
      <c r="O55" s="681"/>
      <c r="P55" s="681"/>
      <c r="Q55" s="681"/>
      <c r="R55" s="681"/>
      <c r="S55" s="681"/>
      <c r="T55" s="681"/>
      <c r="U55" s="682"/>
      <c r="V55" s="683"/>
      <c r="W55" s="683"/>
      <c r="X55" s="684"/>
      <c r="Y55" s="680"/>
    </row>
    <row r="56" spans="1:31" s="691" customFormat="1" ht="42" x14ac:dyDescent="0.25">
      <c r="A56" s="1222" t="s">
        <v>2087</v>
      </c>
      <c r="B56" s="830" t="s">
        <v>391</v>
      </c>
      <c r="C56" s="829" t="s">
        <v>2066</v>
      </c>
      <c r="D56" s="790"/>
      <c r="E56" s="790"/>
      <c r="F56" s="871"/>
      <c r="G56" s="677"/>
      <c r="H56" s="677"/>
      <c r="I56" s="677"/>
      <c r="J56" s="677"/>
      <c r="K56" s="677"/>
      <c r="L56" s="677"/>
      <c r="M56" s="677"/>
      <c r="N56" s="677"/>
      <c r="O56" s="677"/>
      <c r="P56" s="677"/>
      <c r="Q56" s="677"/>
      <c r="R56" s="677"/>
      <c r="S56" s="677"/>
      <c r="T56" s="677"/>
      <c r="U56" s="678"/>
      <c r="V56" s="679"/>
      <c r="W56" s="679"/>
      <c r="Z56" s="731"/>
      <c r="AA56" s="731"/>
      <c r="AB56" s="803"/>
      <c r="AC56" s="731"/>
      <c r="AD56" s="731"/>
      <c r="AE56" s="731"/>
    </row>
    <row r="57" spans="1:31" s="691" customFormat="1" ht="21" x14ac:dyDescent="0.25">
      <c r="A57" s="1222"/>
      <c r="B57" s="833" t="s">
        <v>2209</v>
      </c>
      <c r="C57" s="829" t="s">
        <v>2004</v>
      </c>
      <c r="D57" s="790"/>
      <c r="E57" s="790"/>
      <c r="F57" s="871"/>
      <c r="G57" s="677"/>
      <c r="H57" s="677"/>
      <c r="I57" s="677"/>
      <c r="J57" s="677"/>
      <c r="K57" s="677"/>
      <c r="L57" s="677"/>
      <c r="M57" s="677"/>
      <c r="N57" s="677"/>
      <c r="O57" s="677"/>
      <c r="P57" s="677"/>
      <c r="Q57" s="677"/>
      <c r="R57" s="677"/>
      <c r="S57" s="677"/>
      <c r="T57" s="677"/>
      <c r="U57" s="677"/>
      <c r="V57" s="799"/>
      <c r="W57" s="679"/>
      <c r="AA57" s="731"/>
      <c r="AB57" s="803"/>
      <c r="AC57" s="731"/>
      <c r="AD57" s="731"/>
    </row>
    <row r="58" spans="1:31" s="691" customFormat="1" ht="21" x14ac:dyDescent="0.25">
      <c r="A58" s="1222"/>
      <c r="B58" s="830" t="s">
        <v>392</v>
      </c>
      <c r="C58" s="829" t="s">
        <v>2004</v>
      </c>
      <c r="D58" s="790"/>
      <c r="E58" s="790"/>
      <c r="F58" s="871"/>
      <c r="G58" s="677"/>
      <c r="H58" s="677"/>
      <c r="I58" s="677"/>
      <c r="J58" s="677"/>
      <c r="K58" s="677"/>
      <c r="L58" s="677"/>
      <c r="M58" s="677"/>
      <c r="N58" s="677"/>
      <c r="O58" s="677"/>
      <c r="P58" s="677"/>
      <c r="Q58" s="677"/>
      <c r="R58" s="677"/>
      <c r="S58" s="677"/>
      <c r="T58" s="677"/>
      <c r="U58" s="677"/>
      <c r="V58" s="799"/>
      <c r="W58" s="679"/>
      <c r="AA58" s="731"/>
      <c r="AB58" s="803"/>
      <c r="AC58" s="731"/>
      <c r="AD58" s="731"/>
    </row>
    <row r="59" spans="1:31" s="691" customFormat="1" ht="21" x14ac:dyDescent="0.25">
      <c r="A59" s="1222"/>
      <c r="B59" s="830" t="s">
        <v>393</v>
      </c>
      <c r="C59" s="829" t="s">
        <v>2004</v>
      </c>
      <c r="D59" s="790"/>
      <c r="E59" s="790"/>
      <c r="F59" s="871"/>
      <c r="G59" s="677"/>
      <c r="H59" s="677"/>
      <c r="I59" s="677"/>
      <c r="J59" s="677"/>
      <c r="K59" s="677"/>
      <c r="L59" s="677"/>
      <c r="M59" s="677"/>
      <c r="N59" s="677"/>
      <c r="O59" s="677"/>
      <c r="P59" s="677"/>
      <c r="Q59" s="677"/>
      <c r="R59" s="677"/>
      <c r="S59" s="677"/>
      <c r="T59" s="677"/>
      <c r="U59" s="677"/>
      <c r="V59" s="799"/>
      <c r="W59" s="679"/>
      <c r="AA59" s="731"/>
      <c r="AB59" s="803"/>
      <c r="AC59" s="731"/>
      <c r="AD59" s="731"/>
    </row>
    <row r="60" spans="1:31" s="691" customFormat="1" ht="21" x14ac:dyDescent="0.25">
      <c r="A60" s="1222"/>
      <c r="B60" s="830" t="s">
        <v>394</v>
      </c>
      <c r="C60" s="829" t="s">
        <v>2004</v>
      </c>
      <c r="D60" s="790"/>
      <c r="E60" s="790"/>
      <c r="F60" s="871"/>
      <c r="G60" s="677"/>
      <c r="H60" s="677"/>
      <c r="I60" s="677"/>
      <c r="J60" s="677"/>
      <c r="K60" s="677"/>
      <c r="L60" s="677"/>
      <c r="M60" s="677"/>
      <c r="N60" s="677"/>
      <c r="O60" s="677"/>
      <c r="P60" s="677"/>
      <c r="Q60" s="677"/>
      <c r="R60" s="677"/>
      <c r="S60" s="677"/>
      <c r="T60" s="677"/>
      <c r="U60" s="677"/>
      <c r="V60" s="799"/>
      <c r="W60" s="679"/>
      <c r="AB60" s="806"/>
    </row>
    <row r="61" spans="1:31" s="691" customFormat="1" ht="21" x14ac:dyDescent="0.25">
      <c r="A61" s="1222"/>
      <c r="B61" s="830" t="s">
        <v>395</v>
      </c>
      <c r="C61" s="829" t="s">
        <v>2004</v>
      </c>
      <c r="D61" s="790"/>
      <c r="E61" s="790"/>
      <c r="F61" s="871"/>
      <c r="G61" s="677"/>
      <c r="H61" s="677"/>
      <c r="I61" s="677"/>
      <c r="J61" s="677"/>
      <c r="K61" s="677"/>
      <c r="L61" s="677"/>
      <c r="M61" s="677"/>
      <c r="N61" s="677"/>
      <c r="O61" s="677"/>
      <c r="P61" s="677"/>
      <c r="Q61" s="677"/>
      <c r="R61" s="677"/>
      <c r="S61" s="677"/>
      <c r="T61" s="677"/>
      <c r="U61" s="677"/>
      <c r="V61" s="800"/>
      <c r="W61" s="679"/>
      <c r="AB61" s="806"/>
    </row>
    <row r="62" spans="1:31" s="691" customFormat="1" ht="21" x14ac:dyDescent="0.25">
      <c r="A62" s="1222"/>
      <c r="B62" s="830" t="s">
        <v>396</v>
      </c>
      <c r="C62" s="829" t="s">
        <v>2004</v>
      </c>
      <c r="D62" s="790"/>
      <c r="E62" s="790"/>
      <c r="F62" s="871"/>
      <c r="G62" s="677"/>
      <c r="H62" s="677"/>
      <c r="I62" s="677"/>
      <c r="J62" s="677"/>
      <c r="K62" s="677"/>
      <c r="L62" s="677"/>
      <c r="M62" s="677"/>
      <c r="N62" s="677"/>
      <c r="O62" s="677"/>
      <c r="P62" s="677"/>
      <c r="Q62" s="677"/>
      <c r="R62" s="677"/>
      <c r="S62" s="677"/>
      <c r="T62" s="677"/>
      <c r="U62" s="677"/>
      <c r="V62" s="799"/>
      <c r="W62" s="679"/>
      <c r="AB62" s="806"/>
    </row>
    <row r="63" spans="1:31" s="691" customFormat="1" ht="21" x14ac:dyDescent="0.25">
      <c r="A63" s="1222"/>
      <c r="B63" s="830" t="s">
        <v>2207</v>
      </c>
      <c r="C63" s="829" t="s">
        <v>2004</v>
      </c>
      <c r="D63" s="790"/>
      <c r="E63" s="790"/>
      <c r="F63" s="871"/>
      <c r="G63" s="677"/>
      <c r="H63" s="677"/>
      <c r="I63" s="677"/>
      <c r="J63" s="677"/>
      <c r="K63" s="677"/>
      <c r="L63" s="677"/>
      <c r="M63" s="677"/>
      <c r="N63" s="677"/>
      <c r="O63" s="677"/>
      <c r="P63" s="677"/>
      <c r="Q63" s="677"/>
      <c r="R63" s="677"/>
      <c r="S63" s="677"/>
      <c r="T63" s="677"/>
      <c r="U63" s="677"/>
      <c r="V63" s="799"/>
      <c r="W63" s="679"/>
      <c r="AB63" s="806"/>
    </row>
    <row r="64" spans="1:31" s="691" customFormat="1" ht="21" x14ac:dyDescent="0.25">
      <c r="A64" s="1222"/>
      <c r="B64" s="830" t="s">
        <v>2208</v>
      </c>
      <c r="C64" s="829" t="s">
        <v>2004</v>
      </c>
      <c r="D64" s="790"/>
      <c r="E64" s="790"/>
      <c r="F64" s="871"/>
      <c r="G64" s="677"/>
      <c r="H64" s="677"/>
      <c r="I64" s="677"/>
      <c r="J64" s="677"/>
      <c r="K64" s="677"/>
      <c r="L64" s="677"/>
      <c r="M64" s="677"/>
      <c r="N64" s="677"/>
      <c r="O64" s="677"/>
      <c r="P64" s="677"/>
      <c r="Q64" s="677"/>
      <c r="R64" s="677"/>
      <c r="S64" s="677"/>
      <c r="T64" s="677"/>
      <c r="U64" s="677"/>
      <c r="V64" s="799"/>
      <c r="W64" s="679"/>
      <c r="AB64" s="806"/>
    </row>
    <row r="65" spans="1:31" s="691" customFormat="1" ht="21" x14ac:dyDescent="0.25">
      <c r="A65" s="1222"/>
      <c r="B65" s="830" t="s">
        <v>2210</v>
      </c>
      <c r="C65" s="829" t="s">
        <v>2004</v>
      </c>
      <c r="D65" s="790"/>
      <c r="E65" s="790"/>
      <c r="F65" s="871"/>
      <c r="G65" s="677"/>
      <c r="H65" s="677"/>
      <c r="I65" s="677"/>
      <c r="J65" s="677"/>
      <c r="K65" s="677"/>
      <c r="L65" s="677"/>
      <c r="M65" s="677"/>
      <c r="N65" s="677"/>
      <c r="O65" s="677"/>
      <c r="P65" s="677"/>
      <c r="Q65" s="677"/>
      <c r="R65" s="677"/>
      <c r="S65" s="677"/>
      <c r="T65" s="677"/>
      <c r="U65" s="677"/>
      <c r="V65" s="799"/>
      <c r="W65" s="679"/>
      <c r="AB65" s="806"/>
    </row>
    <row r="66" spans="1:31" s="691" customFormat="1" ht="21" x14ac:dyDescent="0.25">
      <c r="A66" s="1222"/>
      <c r="B66" s="830" t="s">
        <v>397</v>
      </c>
      <c r="C66" s="829" t="s">
        <v>2004</v>
      </c>
      <c r="D66" s="790"/>
      <c r="E66" s="790"/>
      <c r="F66" s="871"/>
      <c r="G66" s="677"/>
      <c r="H66" s="677"/>
      <c r="I66" s="677"/>
      <c r="J66" s="677"/>
      <c r="K66" s="677"/>
      <c r="L66" s="677"/>
      <c r="M66" s="677"/>
      <c r="N66" s="677"/>
      <c r="O66" s="677"/>
      <c r="P66" s="677"/>
      <c r="Q66" s="677"/>
      <c r="R66" s="677"/>
      <c r="S66" s="677"/>
      <c r="T66" s="677"/>
      <c r="U66" s="677"/>
      <c r="V66" s="799"/>
      <c r="W66" s="679"/>
      <c r="AB66" s="806"/>
    </row>
    <row r="67" spans="1:31" s="691" customFormat="1" ht="21" x14ac:dyDescent="0.25">
      <c r="A67" s="1222"/>
      <c r="B67" s="830" t="s">
        <v>398</v>
      </c>
      <c r="C67" s="829" t="s">
        <v>2004</v>
      </c>
      <c r="D67" s="790"/>
      <c r="E67" s="790"/>
      <c r="F67" s="871"/>
      <c r="G67" s="677"/>
      <c r="H67" s="677"/>
      <c r="I67" s="677"/>
      <c r="J67" s="677"/>
      <c r="K67" s="677"/>
      <c r="L67" s="677"/>
      <c r="M67" s="677"/>
      <c r="N67" s="677"/>
      <c r="O67" s="677"/>
      <c r="P67" s="677"/>
      <c r="Q67" s="677"/>
      <c r="R67" s="677"/>
      <c r="S67" s="677"/>
      <c r="T67" s="677"/>
      <c r="U67" s="677"/>
      <c r="V67" s="799"/>
      <c r="W67" s="679"/>
      <c r="AB67" s="806"/>
    </row>
    <row r="68" spans="1:31" s="691" customFormat="1" ht="21" x14ac:dyDescent="0.25">
      <c r="A68" s="1222"/>
      <c r="B68" s="830" t="s">
        <v>2065</v>
      </c>
      <c r="C68" s="829" t="s">
        <v>2004</v>
      </c>
      <c r="D68" s="790"/>
      <c r="E68" s="790"/>
      <c r="F68" s="871"/>
      <c r="G68" s="677"/>
      <c r="H68" s="677"/>
      <c r="I68" s="677"/>
      <c r="J68" s="677"/>
      <c r="K68" s="677"/>
      <c r="L68" s="677"/>
      <c r="M68" s="677"/>
      <c r="N68" s="677"/>
      <c r="O68" s="677"/>
      <c r="P68" s="677"/>
      <c r="Q68" s="677"/>
      <c r="R68" s="677"/>
      <c r="S68" s="677"/>
      <c r="T68" s="677"/>
      <c r="U68" s="678"/>
      <c r="V68" s="679"/>
      <c r="W68" s="679"/>
      <c r="X68" s="680"/>
      <c r="Y68" s="680"/>
      <c r="AB68" s="806"/>
    </row>
    <row r="69" spans="1:31" ht="42" x14ac:dyDescent="0.25">
      <c r="A69" s="1224" t="s">
        <v>2006</v>
      </c>
      <c r="B69" s="834" t="s">
        <v>2069</v>
      </c>
      <c r="C69" s="835" t="s">
        <v>2005</v>
      </c>
      <c r="D69" s="857"/>
      <c r="E69" s="857"/>
      <c r="F69" s="873"/>
      <c r="G69" s="692"/>
      <c r="H69" s="692"/>
      <c r="I69" s="692"/>
      <c r="J69" s="692"/>
      <c r="K69" s="692"/>
      <c r="L69" s="692"/>
      <c r="M69" s="692"/>
      <c r="N69" s="692"/>
      <c r="O69" s="692"/>
      <c r="P69" s="692"/>
      <c r="Q69" s="692"/>
      <c r="R69" s="692"/>
      <c r="S69" s="692"/>
      <c r="T69" s="692"/>
      <c r="U69" s="693"/>
      <c r="V69" s="694"/>
      <c r="W69" s="694"/>
      <c r="X69" s="864"/>
      <c r="Y69" s="695"/>
      <c r="Z69" s="691"/>
      <c r="AA69" s="691"/>
      <c r="AB69" s="806"/>
      <c r="AC69" s="691"/>
      <c r="AD69" s="691"/>
      <c r="AE69" s="691"/>
    </row>
    <row r="70" spans="1:31" ht="21" x14ac:dyDescent="0.25">
      <c r="A70" s="1222"/>
      <c r="B70" s="830" t="s">
        <v>2067</v>
      </c>
      <c r="C70" s="829" t="s">
        <v>2003</v>
      </c>
      <c r="D70" s="790"/>
      <c r="E70" s="790"/>
      <c r="F70" s="871"/>
      <c r="G70" s="677"/>
      <c r="H70" s="677"/>
      <c r="I70" s="677"/>
      <c r="J70" s="677"/>
      <c r="K70" s="677"/>
      <c r="L70" s="677"/>
      <c r="M70" s="677"/>
      <c r="N70" s="677"/>
      <c r="O70" s="677"/>
      <c r="P70" s="677"/>
      <c r="Q70" s="677"/>
      <c r="R70" s="677"/>
      <c r="S70" s="677"/>
      <c r="T70" s="677"/>
      <c r="U70" s="678"/>
      <c r="V70" s="679"/>
      <c r="W70" s="679"/>
      <c r="X70" s="865"/>
      <c r="Y70" s="695"/>
      <c r="AA70" s="691"/>
      <c r="AB70" s="806"/>
      <c r="AC70" s="691"/>
      <c r="AD70" s="691"/>
    </row>
    <row r="71" spans="1:31" s="695" customFormat="1" ht="21" x14ac:dyDescent="0.25">
      <c r="A71" s="1225"/>
      <c r="B71" s="836" t="s">
        <v>2068</v>
      </c>
      <c r="C71" s="837" t="s">
        <v>2070</v>
      </c>
      <c r="D71" s="858"/>
      <c r="E71" s="858"/>
      <c r="F71" s="874"/>
      <c r="G71" s="696"/>
      <c r="H71" s="696"/>
      <c r="I71" s="696"/>
      <c r="J71" s="696"/>
      <c r="K71" s="696"/>
      <c r="L71" s="696"/>
      <c r="M71" s="696"/>
      <c r="N71" s="696"/>
      <c r="O71" s="696"/>
      <c r="P71" s="696"/>
      <c r="Q71" s="696"/>
      <c r="R71" s="696"/>
      <c r="S71" s="696"/>
      <c r="T71" s="696"/>
      <c r="U71" s="697"/>
      <c r="V71" s="698"/>
      <c r="W71" s="698"/>
      <c r="X71" s="866"/>
      <c r="Y71" s="679"/>
      <c r="Z71" s="731"/>
      <c r="AA71" s="691"/>
      <c r="AB71" s="806"/>
      <c r="AC71" s="691"/>
      <c r="AD71" s="691"/>
      <c r="AE71" s="731"/>
    </row>
    <row r="72" spans="1:31" s="691" customFormat="1" ht="21" x14ac:dyDescent="0.25">
      <c r="A72" s="1221" t="s">
        <v>2093</v>
      </c>
      <c r="B72" s="824" t="s">
        <v>1978</v>
      </c>
      <c r="C72" s="821" t="s">
        <v>2092</v>
      </c>
      <c r="D72" s="854"/>
      <c r="E72" s="854"/>
      <c r="F72" s="869"/>
      <c r="G72" s="685"/>
      <c r="H72" s="685"/>
      <c r="I72" s="685"/>
      <c r="J72" s="685"/>
      <c r="K72" s="685"/>
      <c r="L72" s="685"/>
      <c r="M72" s="685"/>
      <c r="N72" s="685"/>
      <c r="O72" s="685"/>
      <c r="P72" s="685"/>
      <c r="Q72" s="685"/>
      <c r="R72" s="685"/>
      <c r="S72" s="685"/>
      <c r="T72" s="685"/>
      <c r="U72" s="686"/>
      <c r="V72" s="687"/>
      <c r="W72" s="687"/>
      <c r="X72" s="688"/>
      <c r="Y72" s="680"/>
      <c r="Z72" s="695"/>
      <c r="AB72" s="806"/>
      <c r="AE72" s="695"/>
    </row>
    <row r="73" spans="1:31" s="691" customFormat="1" ht="21" x14ac:dyDescent="0.25">
      <c r="A73" s="1222"/>
      <c r="B73" s="820" t="s">
        <v>2095</v>
      </c>
      <c r="C73" s="821" t="s">
        <v>2092</v>
      </c>
      <c r="D73" s="852"/>
      <c r="E73" s="852"/>
      <c r="F73" s="867"/>
      <c r="G73" s="677"/>
      <c r="H73" s="677"/>
      <c r="I73" s="677"/>
      <c r="J73" s="677"/>
      <c r="K73" s="677"/>
      <c r="L73" s="677"/>
      <c r="M73" s="677"/>
      <c r="N73" s="677"/>
      <c r="O73" s="677"/>
      <c r="P73" s="677"/>
      <c r="Q73" s="677"/>
      <c r="R73" s="677"/>
      <c r="S73" s="677"/>
      <c r="T73" s="677"/>
      <c r="U73" s="678"/>
      <c r="V73" s="679"/>
      <c r="W73" s="679"/>
      <c r="X73" s="680"/>
      <c r="Y73" s="680"/>
      <c r="AA73" s="731"/>
      <c r="AB73" s="803"/>
      <c r="AC73" s="731"/>
      <c r="AD73" s="731"/>
    </row>
    <row r="74" spans="1:31" s="691" customFormat="1" ht="21" x14ac:dyDescent="0.25">
      <c r="A74" s="1222"/>
      <c r="B74" s="820" t="s">
        <v>2096</v>
      </c>
      <c r="C74" s="821" t="s">
        <v>2092</v>
      </c>
      <c r="D74" s="852"/>
      <c r="E74" s="852"/>
      <c r="F74" s="867"/>
      <c r="G74" s="677"/>
      <c r="H74" s="677"/>
      <c r="I74" s="677"/>
      <c r="J74" s="677"/>
      <c r="K74" s="677"/>
      <c r="L74" s="677"/>
      <c r="M74" s="677"/>
      <c r="N74" s="677"/>
      <c r="O74" s="677"/>
      <c r="P74" s="677"/>
      <c r="Q74" s="677"/>
      <c r="R74" s="677"/>
      <c r="S74" s="677"/>
      <c r="T74" s="677"/>
      <c r="U74" s="678"/>
      <c r="V74" s="679"/>
      <c r="W74" s="679"/>
      <c r="X74" s="680"/>
      <c r="Y74" s="680"/>
      <c r="AA74" s="731"/>
      <c r="AB74" s="803"/>
      <c r="AC74" s="731"/>
      <c r="AD74" s="731"/>
    </row>
    <row r="75" spans="1:31" s="691" customFormat="1" ht="21" x14ac:dyDescent="0.25">
      <c r="A75" s="1223"/>
      <c r="B75" s="822" t="s">
        <v>2111</v>
      </c>
      <c r="C75" s="823" t="s">
        <v>2092</v>
      </c>
      <c r="D75" s="853"/>
      <c r="E75" s="853"/>
      <c r="F75" s="868"/>
      <c r="G75" s="681"/>
      <c r="H75" s="681"/>
      <c r="I75" s="681"/>
      <c r="J75" s="681"/>
      <c r="K75" s="681"/>
      <c r="L75" s="681"/>
      <c r="M75" s="681"/>
      <c r="N75" s="681"/>
      <c r="O75" s="681"/>
      <c r="P75" s="681"/>
      <c r="Q75" s="681"/>
      <c r="R75" s="681"/>
      <c r="S75" s="681"/>
      <c r="T75" s="681"/>
      <c r="U75" s="682"/>
      <c r="V75" s="683"/>
      <c r="W75" s="683"/>
      <c r="X75" s="684"/>
      <c r="Y75" s="680"/>
      <c r="AA75" s="695"/>
      <c r="AB75" s="807"/>
      <c r="AC75" s="695"/>
      <c r="AD75" s="695"/>
    </row>
    <row r="76" spans="1:31" ht="30" customHeight="1" x14ac:dyDescent="0.25">
      <c r="A76" s="1222" t="s">
        <v>2221</v>
      </c>
      <c r="B76" s="820" t="s">
        <v>2072</v>
      </c>
      <c r="C76" s="821" t="s">
        <v>2007</v>
      </c>
      <c r="D76" s="852"/>
      <c r="E76" s="852"/>
      <c r="F76" s="867"/>
      <c r="G76" s="677"/>
      <c r="H76" s="677"/>
      <c r="I76" s="677"/>
      <c r="J76" s="677"/>
      <c r="K76" s="677"/>
      <c r="L76" s="677"/>
      <c r="M76" s="677"/>
      <c r="N76" s="677"/>
      <c r="O76" s="677"/>
      <c r="P76" s="677"/>
      <c r="Q76" s="677"/>
      <c r="R76" s="677"/>
      <c r="S76" s="677"/>
      <c r="T76" s="677"/>
      <c r="U76" s="699"/>
      <c r="V76" s="700"/>
      <c r="W76" s="700"/>
      <c r="X76" s="701"/>
      <c r="Y76" s="701"/>
      <c r="Z76" s="691"/>
      <c r="AA76" s="691"/>
      <c r="AB76" s="806"/>
      <c r="AC76" s="691"/>
      <c r="AD76" s="691"/>
      <c r="AE76" s="691"/>
    </row>
    <row r="77" spans="1:31" ht="32.25" customHeight="1" x14ac:dyDescent="0.25">
      <c r="A77" s="1222"/>
      <c r="B77" s="837" t="s">
        <v>2073</v>
      </c>
      <c r="C77" s="837" t="s">
        <v>2007</v>
      </c>
      <c r="D77" s="859"/>
      <c r="E77" s="859"/>
      <c r="F77" s="875"/>
      <c r="G77" s="729"/>
      <c r="H77" s="729"/>
      <c r="I77" s="729"/>
      <c r="J77" s="729"/>
      <c r="K77" s="729"/>
      <c r="L77" s="729"/>
      <c r="M77" s="729"/>
      <c r="N77" s="729"/>
      <c r="O77" s="729"/>
      <c r="P77" s="729"/>
      <c r="Q77" s="729"/>
      <c r="R77" s="729"/>
      <c r="S77" s="729"/>
      <c r="T77" s="729"/>
      <c r="U77" s="729"/>
      <c r="V77" s="729"/>
      <c r="W77" s="729"/>
      <c r="X77" s="859"/>
      <c r="Y77" s="728"/>
      <c r="AA77" s="691"/>
      <c r="AB77" s="806"/>
      <c r="AC77" s="691"/>
      <c r="AD77" s="691"/>
    </row>
    <row r="78" spans="1:31" s="691" customFormat="1" ht="21" x14ac:dyDescent="0.25">
      <c r="A78" s="1224" t="s">
        <v>40</v>
      </c>
      <c r="B78" s="838"/>
      <c r="C78" s="838"/>
      <c r="D78" s="860"/>
      <c r="E78" s="860"/>
      <c r="F78" s="876"/>
      <c r="G78" s="791"/>
      <c r="H78" s="791"/>
      <c r="I78" s="791"/>
      <c r="J78" s="791"/>
      <c r="K78" s="791"/>
      <c r="L78" s="791"/>
      <c r="M78" s="791"/>
      <c r="N78" s="791"/>
      <c r="O78" s="791"/>
      <c r="P78" s="791"/>
      <c r="Q78" s="791"/>
      <c r="R78" s="791"/>
      <c r="S78" s="791"/>
      <c r="T78" s="791"/>
      <c r="U78" s="791"/>
      <c r="V78" s="791"/>
      <c r="W78" s="791"/>
      <c r="X78" s="860"/>
      <c r="Y78" s="791"/>
      <c r="Z78" s="731"/>
      <c r="AB78" s="806"/>
      <c r="AE78" s="731"/>
    </row>
    <row r="79" spans="1:31" s="691" customFormat="1" ht="21" x14ac:dyDescent="0.25">
      <c r="A79" s="1222"/>
      <c r="B79" s="839"/>
      <c r="C79" s="840"/>
      <c r="D79" s="690"/>
      <c r="E79" s="690"/>
      <c r="F79" s="871"/>
      <c r="G79" s="690"/>
      <c r="H79" s="690"/>
      <c r="I79" s="690"/>
      <c r="J79" s="690"/>
      <c r="K79" s="690"/>
      <c r="L79" s="690"/>
      <c r="M79" s="690"/>
      <c r="N79" s="690"/>
      <c r="O79" s="690"/>
      <c r="P79" s="690"/>
      <c r="Q79" s="690"/>
      <c r="R79" s="690"/>
      <c r="S79" s="690"/>
      <c r="T79" s="690"/>
      <c r="U79" s="690"/>
      <c r="V79" s="690"/>
      <c r="W79" s="690"/>
      <c r="X79" s="690"/>
      <c r="Y79" s="690"/>
      <c r="AB79" s="806"/>
    </row>
    <row r="80" spans="1:31" s="691" customFormat="1" ht="21" x14ac:dyDescent="0.25">
      <c r="A80" s="1222"/>
      <c r="B80" s="839"/>
      <c r="C80" s="838"/>
      <c r="D80" s="301"/>
      <c r="E80" s="301"/>
      <c r="F80" s="871"/>
      <c r="G80" s="730"/>
      <c r="H80" s="730"/>
      <c r="I80" s="730"/>
      <c r="J80" s="730"/>
      <c r="K80" s="730"/>
      <c r="L80" s="730"/>
      <c r="M80" s="730"/>
      <c r="N80" s="730"/>
      <c r="O80" s="730"/>
      <c r="P80" s="730"/>
      <c r="Q80" s="730"/>
      <c r="R80" s="730"/>
      <c r="S80" s="730"/>
      <c r="T80" s="730"/>
      <c r="U80" s="730"/>
      <c r="V80" s="730"/>
      <c r="W80" s="730"/>
      <c r="X80" s="301"/>
      <c r="Y80" s="730"/>
      <c r="AA80" s="731"/>
      <c r="AB80" s="803"/>
      <c r="AC80" s="731"/>
      <c r="AD80" s="731"/>
    </row>
    <row r="81" spans="1:30" s="691" customFormat="1" ht="21" x14ac:dyDescent="0.25">
      <c r="A81" s="1222"/>
      <c r="B81" s="839"/>
      <c r="C81" s="838"/>
      <c r="D81" s="301"/>
      <c r="E81" s="301"/>
      <c r="F81" s="871"/>
      <c r="G81" s="730"/>
      <c r="H81" s="730"/>
      <c r="I81" s="730"/>
      <c r="J81" s="730"/>
      <c r="K81" s="730"/>
      <c r="L81" s="730"/>
      <c r="M81" s="730"/>
      <c r="N81" s="730"/>
      <c r="O81" s="730"/>
      <c r="P81" s="730"/>
      <c r="Q81" s="730"/>
      <c r="R81" s="730"/>
      <c r="S81" s="730"/>
      <c r="T81" s="730"/>
      <c r="U81" s="730"/>
      <c r="V81" s="730"/>
      <c r="W81" s="730"/>
      <c r="X81" s="301"/>
      <c r="Y81" s="730"/>
      <c r="AA81" s="731"/>
      <c r="AB81" s="803"/>
      <c r="AC81" s="731"/>
      <c r="AD81" s="731"/>
    </row>
    <row r="82" spans="1:30" s="691" customFormat="1" ht="21" x14ac:dyDescent="0.3">
      <c r="A82" s="1222"/>
      <c r="B82" s="841"/>
      <c r="C82" s="838"/>
      <c r="D82" s="297"/>
      <c r="E82" s="297"/>
      <c r="F82" s="871"/>
      <c r="G82" s="703"/>
      <c r="H82" s="703"/>
      <c r="I82" s="703"/>
      <c r="J82" s="703"/>
      <c r="K82" s="704"/>
      <c r="L82" s="704"/>
      <c r="M82" s="704"/>
      <c r="N82" s="704"/>
      <c r="O82" s="704"/>
      <c r="P82" s="704"/>
      <c r="Q82" s="704"/>
      <c r="R82" s="704"/>
      <c r="S82" s="704"/>
      <c r="T82" s="704"/>
      <c r="U82" s="704"/>
      <c r="V82" s="705"/>
      <c r="W82" s="705"/>
      <c r="X82" s="680"/>
      <c r="Y82" s="680"/>
      <c r="AA82" s="731"/>
      <c r="AB82" s="803"/>
      <c r="AC82" s="731"/>
      <c r="AD82" s="731"/>
    </row>
    <row r="83" spans="1:30" s="691" customFormat="1" ht="21" x14ac:dyDescent="0.3">
      <c r="A83" s="1222"/>
      <c r="B83" s="841"/>
      <c r="C83" s="838"/>
      <c r="D83" s="297"/>
      <c r="E83" s="297"/>
      <c r="F83" s="871"/>
      <c r="G83" s="703"/>
      <c r="H83" s="703"/>
      <c r="I83" s="703"/>
      <c r="J83" s="703"/>
      <c r="K83" s="704"/>
      <c r="L83" s="704"/>
      <c r="M83" s="704"/>
      <c r="N83" s="704"/>
      <c r="O83" s="704"/>
      <c r="P83" s="704"/>
      <c r="Q83" s="704"/>
      <c r="R83" s="704"/>
      <c r="S83" s="704"/>
      <c r="T83" s="704"/>
      <c r="U83" s="704"/>
      <c r="V83" s="705"/>
      <c r="W83" s="705"/>
      <c r="X83" s="680"/>
      <c r="Y83" s="680"/>
      <c r="AA83" s="731"/>
      <c r="AB83" s="803"/>
      <c r="AC83" s="731"/>
      <c r="AD83" s="731"/>
    </row>
    <row r="84" spans="1:30" s="691" customFormat="1" ht="21" x14ac:dyDescent="0.3">
      <c r="A84" s="1222"/>
      <c r="B84" s="841"/>
      <c r="C84" s="838"/>
      <c r="D84" s="297"/>
      <c r="E84" s="297"/>
      <c r="F84" s="871"/>
      <c r="G84" s="703"/>
      <c r="H84" s="703"/>
      <c r="I84" s="703"/>
      <c r="J84" s="703"/>
      <c r="K84" s="704"/>
      <c r="L84" s="704"/>
      <c r="M84" s="704"/>
      <c r="N84" s="704"/>
      <c r="O84" s="704"/>
      <c r="P84" s="704"/>
      <c r="Q84" s="704"/>
      <c r="R84" s="704"/>
      <c r="S84" s="704"/>
      <c r="T84" s="704"/>
      <c r="U84" s="704"/>
      <c r="V84" s="705"/>
      <c r="W84" s="705"/>
      <c r="X84" s="680"/>
      <c r="Y84" s="680"/>
      <c r="AA84" s="731"/>
      <c r="AB84" s="803"/>
      <c r="AC84" s="731"/>
      <c r="AD84" s="731"/>
    </row>
    <row r="85" spans="1:30" s="691" customFormat="1" ht="21" x14ac:dyDescent="0.3">
      <c r="A85" s="1222"/>
      <c r="B85" s="841"/>
      <c r="C85" s="838"/>
      <c r="D85" s="297"/>
      <c r="E85" s="297"/>
      <c r="F85" s="871"/>
      <c r="G85" s="703"/>
      <c r="H85" s="703"/>
      <c r="I85" s="703"/>
      <c r="J85" s="703"/>
      <c r="K85" s="704"/>
      <c r="L85" s="704"/>
      <c r="M85" s="704"/>
      <c r="N85" s="704"/>
      <c r="O85" s="704"/>
      <c r="P85" s="704"/>
      <c r="Q85" s="704"/>
      <c r="R85" s="704"/>
      <c r="S85" s="704"/>
      <c r="T85" s="704"/>
      <c r="U85" s="704"/>
      <c r="V85" s="705"/>
      <c r="W85" s="705"/>
      <c r="X85" s="680"/>
      <c r="Y85" s="680"/>
      <c r="AA85" s="731"/>
      <c r="AB85" s="803"/>
      <c r="AC85" s="731"/>
      <c r="AD85" s="731"/>
    </row>
    <row r="86" spans="1:30" s="691" customFormat="1" ht="21" x14ac:dyDescent="0.3">
      <c r="A86" s="1222"/>
      <c r="B86" s="841"/>
      <c r="C86" s="838"/>
      <c r="D86" s="297"/>
      <c r="E86" s="297"/>
      <c r="F86" s="871"/>
      <c r="G86" s="703"/>
      <c r="H86" s="703"/>
      <c r="I86" s="703"/>
      <c r="J86" s="703"/>
      <c r="K86" s="704"/>
      <c r="L86" s="704"/>
      <c r="M86" s="704"/>
      <c r="N86" s="704"/>
      <c r="O86" s="704"/>
      <c r="P86" s="704"/>
      <c r="Q86" s="704"/>
      <c r="R86" s="704"/>
      <c r="S86" s="704"/>
      <c r="T86" s="704"/>
      <c r="U86" s="704"/>
      <c r="V86" s="705"/>
      <c r="W86" s="705"/>
      <c r="X86" s="680"/>
      <c r="Y86" s="680"/>
      <c r="AA86" s="731"/>
      <c r="AB86" s="803"/>
      <c r="AC86" s="731"/>
      <c r="AD86" s="731"/>
    </row>
    <row r="87" spans="1:30" s="691" customFormat="1" ht="21" x14ac:dyDescent="0.3">
      <c r="A87" s="1223"/>
      <c r="B87" s="842"/>
      <c r="C87" s="843"/>
      <c r="D87" s="861"/>
      <c r="E87" s="861"/>
      <c r="F87" s="872"/>
      <c r="G87" s="706"/>
      <c r="H87" s="706"/>
      <c r="I87" s="706"/>
      <c r="J87" s="706"/>
      <c r="K87" s="707"/>
      <c r="L87" s="707"/>
      <c r="M87" s="707"/>
      <c r="N87" s="707"/>
      <c r="O87" s="707"/>
      <c r="P87" s="707"/>
      <c r="Q87" s="707"/>
      <c r="R87" s="707"/>
      <c r="S87" s="707"/>
      <c r="T87" s="707"/>
      <c r="U87" s="707"/>
      <c r="V87" s="708"/>
      <c r="W87" s="708"/>
      <c r="X87" s="684"/>
      <c r="Y87" s="680"/>
      <c r="AB87" s="806"/>
    </row>
    <row r="88" spans="1:30" s="691" customFormat="1" ht="18.75" x14ac:dyDescent="0.3">
      <c r="A88" s="732"/>
      <c r="B88" s="702"/>
      <c r="C88" s="730"/>
      <c r="D88" s="702"/>
      <c r="E88" s="702"/>
      <c r="F88" s="702"/>
      <c r="G88" s="703"/>
      <c r="H88" s="703"/>
      <c r="I88" s="703"/>
      <c r="J88" s="703"/>
      <c r="K88" s="736"/>
      <c r="L88" s="736"/>
      <c r="M88" s="736"/>
      <c r="N88" s="736"/>
      <c r="O88" s="736"/>
      <c r="P88" s="736"/>
      <c r="Q88" s="736"/>
      <c r="R88" s="736"/>
      <c r="S88" s="736"/>
      <c r="T88" s="736"/>
      <c r="U88" s="736"/>
      <c r="V88" s="737"/>
      <c r="W88" s="737"/>
      <c r="AB88" s="806"/>
    </row>
    <row r="89" spans="1:30" s="691" customFormat="1" ht="18.75" x14ac:dyDescent="0.3">
      <c r="A89" s="732"/>
      <c r="B89" s="702"/>
      <c r="C89" s="730"/>
      <c r="D89" s="702"/>
      <c r="E89" s="702"/>
      <c r="F89" s="702"/>
      <c r="G89" s="703"/>
      <c r="H89" s="703"/>
      <c r="I89" s="703"/>
      <c r="J89" s="703"/>
      <c r="K89" s="736"/>
      <c r="L89" s="736"/>
      <c r="M89" s="736"/>
      <c r="N89" s="736"/>
      <c r="O89" s="736"/>
      <c r="P89" s="736"/>
      <c r="Q89" s="736"/>
      <c r="R89" s="736"/>
      <c r="S89" s="736"/>
      <c r="T89" s="736"/>
      <c r="U89" s="736"/>
      <c r="V89" s="737"/>
      <c r="W89" s="737"/>
      <c r="AB89" s="806"/>
    </row>
    <row r="90" spans="1:30" s="691" customFormat="1" ht="18.75" x14ac:dyDescent="0.3">
      <c r="A90" s="732"/>
      <c r="B90" s="702"/>
      <c r="C90" s="730"/>
      <c r="D90" s="702"/>
      <c r="E90" s="702"/>
      <c r="F90" s="702"/>
      <c r="G90" s="703"/>
      <c r="H90" s="703"/>
      <c r="I90" s="703"/>
      <c r="J90" s="703"/>
      <c r="K90" s="736"/>
      <c r="L90" s="736"/>
      <c r="M90" s="736"/>
      <c r="N90" s="736"/>
      <c r="O90" s="736"/>
      <c r="P90" s="736"/>
      <c r="Q90" s="736"/>
      <c r="R90" s="736"/>
      <c r="S90" s="736"/>
      <c r="T90" s="736"/>
      <c r="U90" s="736"/>
      <c r="V90" s="737"/>
      <c r="W90" s="737"/>
      <c r="AB90" s="806"/>
    </row>
    <row r="91" spans="1:30" s="691" customFormat="1" ht="18.75" x14ac:dyDescent="0.3">
      <c r="A91" s="732"/>
      <c r="B91" s="702"/>
      <c r="C91" s="730"/>
      <c r="D91" s="702"/>
      <c r="E91" s="702"/>
      <c r="F91" s="702"/>
      <c r="G91" s="703"/>
      <c r="H91" s="703"/>
      <c r="I91" s="703"/>
      <c r="J91" s="703"/>
      <c r="K91" s="736"/>
      <c r="L91" s="736"/>
      <c r="M91" s="736"/>
      <c r="N91" s="736"/>
      <c r="O91" s="736"/>
      <c r="P91" s="736"/>
      <c r="Q91" s="736"/>
      <c r="R91" s="736"/>
      <c r="S91" s="736"/>
      <c r="T91" s="736"/>
      <c r="U91" s="736"/>
      <c r="V91" s="737"/>
      <c r="W91" s="737"/>
      <c r="AB91" s="806"/>
    </row>
    <row r="92" spans="1:30" s="691" customFormat="1" ht="18.75" x14ac:dyDescent="0.3">
      <c r="A92" s="732"/>
      <c r="B92" s="702"/>
      <c r="C92" s="730"/>
      <c r="D92" s="702"/>
      <c r="E92" s="702"/>
      <c r="F92" s="702"/>
      <c r="G92" s="703"/>
      <c r="H92" s="703"/>
      <c r="I92" s="703"/>
      <c r="J92" s="703"/>
      <c r="K92" s="736"/>
      <c r="L92" s="736"/>
      <c r="M92" s="736"/>
      <c r="N92" s="736"/>
      <c r="O92" s="736"/>
      <c r="P92" s="736"/>
      <c r="Q92" s="736"/>
      <c r="R92" s="736"/>
      <c r="S92" s="736"/>
      <c r="T92" s="736"/>
      <c r="U92" s="736"/>
      <c r="V92" s="737"/>
      <c r="W92" s="737"/>
      <c r="AB92" s="806"/>
    </row>
    <row r="93" spans="1:30" s="691" customFormat="1" ht="18.75" x14ac:dyDescent="0.3">
      <c r="A93" s="732"/>
      <c r="B93" s="702"/>
      <c r="C93" s="730"/>
      <c r="D93" s="702"/>
      <c r="E93" s="702"/>
      <c r="F93" s="702"/>
      <c r="G93" s="703"/>
      <c r="H93" s="703"/>
      <c r="I93" s="703"/>
      <c r="J93" s="703"/>
      <c r="K93" s="736"/>
      <c r="L93" s="736"/>
      <c r="M93" s="736"/>
      <c r="N93" s="736"/>
      <c r="O93" s="736"/>
      <c r="P93" s="736"/>
      <c r="Q93" s="736"/>
      <c r="R93" s="736"/>
      <c r="S93" s="736"/>
      <c r="T93" s="736"/>
      <c r="U93" s="736"/>
      <c r="V93" s="737"/>
      <c r="W93" s="737"/>
      <c r="AB93" s="806"/>
    </row>
    <row r="94" spans="1:30" s="691" customFormat="1" ht="18.75" x14ac:dyDescent="0.3">
      <c r="A94" s="732"/>
      <c r="B94" s="702"/>
      <c r="C94" s="730"/>
      <c r="D94" s="702"/>
      <c r="E94" s="702"/>
      <c r="F94" s="702"/>
      <c r="G94" s="703"/>
      <c r="H94" s="703"/>
      <c r="I94" s="703"/>
      <c r="J94" s="703"/>
      <c r="K94" s="736"/>
      <c r="L94" s="736"/>
      <c r="M94" s="736"/>
      <c r="N94" s="736"/>
      <c r="O94" s="736"/>
      <c r="P94" s="736"/>
      <c r="Q94" s="736"/>
      <c r="R94" s="736"/>
      <c r="S94" s="736"/>
      <c r="T94" s="736"/>
      <c r="U94" s="736"/>
      <c r="V94" s="737"/>
      <c r="W94" s="737"/>
      <c r="AB94" s="806"/>
    </row>
    <row r="95" spans="1:30" s="691" customFormat="1" ht="18.75" x14ac:dyDescent="0.3">
      <c r="A95" s="732"/>
      <c r="B95" s="702"/>
      <c r="C95" s="730"/>
      <c r="D95" s="702"/>
      <c r="E95" s="702"/>
      <c r="F95" s="702"/>
      <c r="G95" s="703"/>
      <c r="H95" s="703"/>
      <c r="I95" s="703"/>
      <c r="J95" s="703"/>
      <c r="K95" s="736"/>
      <c r="L95" s="736"/>
      <c r="M95" s="736"/>
      <c r="N95" s="736"/>
      <c r="O95" s="736"/>
      <c r="P95" s="736"/>
      <c r="Q95" s="736"/>
      <c r="R95" s="736"/>
      <c r="S95" s="736"/>
      <c r="T95" s="736"/>
      <c r="U95" s="736"/>
      <c r="V95" s="737"/>
      <c r="W95" s="737"/>
      <c r="AB95" s="806"/>
    </row>
    <row r="96" spans="1:30" s="691" customFormat="1" ht="18.75" x14ac:dyDescent="0.3">
      <c r="A96" s="732"/>
      <c r="B96" s="702"/>
      <c r="C96" s="730"/>
      <c r="D96" s="702"/>
      <c r="E96" s="702"/>
      <c r="F96" s="702"/>
      <c r="G96" s="703"/>
      <c r="H96" s="703"/>
      <c r="I96" s="703"/>
      <c r="J96" s="703"/>
      <c r="K96" s="736"/>
      <c r="L96" s="736"/>
      <c r="M96" s="736"/>
      <c r="N96" s="736"/>
      <c r="O96" s="736"/>
      <c r="P96" s="736"/>
      <c r="Q96" s="736"/>
      <c r="R96" s="736"/>
      <c r="S96" s="736"/>
      <c r="T96" s="736"/>
      <c r="U96" s="736"/>
      <c r="V96" s="737"/>
      <c r="W96" s="737"/>
      <c r="AB96" s="806"/>
    </row>
    <row r="97" spans="1:28" s="691" customFormat="1" ht="18.75" x14ac:dyDescent="0.3">
      <c r="A97" s="732"/>
      <c r="B97" s="702"/>
      <c r="C97" s="730"/>
      <c r="D97" s="702"/>
      <c r="E97" s="702"/>
      <c r="F97" s="702"/>
      <c r="G97" s="703"/>
      <c r="H97" s="703"/>
      <c r="I97" s="703"/>
      <c r="J97" s="703"/>
      <c r="K97" s="736"/>
      <c r="L97" s="736"/>
      <c r="M97" s="736"/>
      <c r="N97" s="736"/>
      <c r="O97" s="736"/>
      <c r="P97" s="736"/>
      <c r="Q97" s="736"/>
      <c r="R97" s="736"/>
      <c r="S97" s="736"/>
      <c r="T97" s="736"/>
      <c r="U97" s="736"/>
      <c r="V97" s="737"/>
      <c r="W97" s="737"/>
      <c r="AB97" s="806"/>
    </row>
    <row r="98" spans="1:28" s="691" customFormat="1" ht="18.75" x14ac:dyDescent="0.3">
      <c r="A98" s="732"/>
      <c r="B98" s="702"/>
      <c r="C98" s="730"/>
      <c r="D98" s="702"/>
      <c r="E98" s="702"/>
      <c r="F98" s="702"/>
      <c r="G98" s="703"/>
      <c r="H98" s="703"/>
      <c r="I98" s="703"/>
      <c r="J98" s="703"/>
      <c r="K98" s="736"/>
      <c r="L98" s="736"/>
      <c r="M98" s="736"/>
      <c r="N98" s="736"/>
      <c r="O98" s="736"/>
      <c r="P98" s="736"/>
      <c r="Q98" s="736"/>
      <c r="R98" s="736"/>
      <c r="S98" s="736"/>
      <c r="T98" s="736"/>
      <c r="U98" s="736"/>
      <c r="V98" s="737"/>
      <c r="W98" s="737"/>
      <c r="AB98" s="806"/>
    </row>
    <row r="99" spans="1:28" s="691" customFormat="1" ht="18.75" x14ac:dyDescent="0.3">
      <c r="A99" s="732"/>
      <c r="B99" s="702"/>
      <c r="C99" s="730"/>
      <c r="D99" s="702"/>
      <c r="E99" s="702"/>
      <c r="F99" s="702"/>
      <c r="G99" s="703"/>
      <c r="H99" s="703"/>
      <c r="I99" s="703"/>
      <c r="J99" s="703"/>
      <c r="K99" s="736"/>
      <c r="L99" s="736"/>
      <c r="M99" s="736"/>
      <c r="N99" s="736"/>
      <c r="O99" s="736"/>
      <c r="P99" s="736"/>
      <c r="Q99" s="736"/>
      <c r="R99" s="736"/>
      <c r="S99" s="736"/>
      <c r="T99" s="736"/>
      <c r="U99" s="736"/>
      <c r="V99" s="737"/>
      <c r="W99" s="737"/>
      <c r="AB99" s="806"/>
    </row>
    <row r="100" spans="1:28" s="691" customFormat="1" ht="18.75" x14ac:dyDescent="0.3">
      <c r="A100" s="732"/>
      <c r="B100" s="702"/>
      <c r="C100" s="730"/>
      <c r="D100" s="702"/>
      <c r="E100" s="702"/>
      <c r="F100" s="702"/>
      <c r="G100" s="703"/>
      <c r="H100" s="703"/>
      <c r="I100" s="703"/>
      <c r="J100" s="703"/>
      <c r="K100" s="736"/>
      <c r="L100" s="736"/>
      <c r="M100" s="736"/>
      <c r="N100" s="736"/>
      <c r="O100" s="736"/>
      <c r="P100" s="736"/>
      <c r="Q100" s="736"/>
      <c r="R100" s="736"/>
      <c r="S100" s="736"/>
      <c r="T100" s="736"/>
      <c r="U100" s="736"/>
      <c r="V100" s="737"/>
      <c r="W100" s="737"/>
      <c r="AB100" s="806"/>
    </row>
    <row r="101" spans="1:28" s="691" customFormat="1" ht="18.75" x14ac:dyDescent="0.3">
      <c r="A101" s="732"/>
      <c r="B101" s="702"/>
      <c r="C101" s="730"/>
      <c r="D101" s="702"/>
      <c r="E101" s="702"/>
      <c r="F101" s="702"/>
      <c r="G101" s="703"/>
      <c r="H101" s="703"/>
      <c r="I101" s="703"/>
      <c r="J101" s="703"/>
      <c r="K101" s="736"/>
      <c r="L101" s="736"/>
      <c r="M101" s="736"/>
      <c r="N101" s="736"/>
      <c r="O101" s="736"/>
      <c r="P101" s="736"/>
      <c r="Q101" s="736"/>
      <c r="R101" s="736"/>
      <c r="S101" s="736"/>
      <c r="T101" s="736"/>
      <c r="U101" s="736"/>
      <c r="V101" s="737"/>
      <c r="W101" s="737"/>
      <c r="AB101" s="806"/>
    </row>
    <row r="102" spans="1:28" s="691" customFormat="1" ht="18.75" x14ac:dyDescent="0.3">
      <c r="A102" s="732"/>
      <c r="B102" s="702"/>
      <c r="C102" s="730"/>
      <c r="D102" s="702"/>
      <c r="E102" s="702"/>
      <c r="F102" s="702"/>
      <c r="G102" s="703"/>
      <c r="H102" s="703"/>
      <c r="I102" s="703"/>
      <c r="J102" s="703"/>
      <c r="K102" s="736"/>
      <c r="L102" s="736"/>
      <c r="M102" s="736"/>
      <c r="N102" s="736"/>
      <c r="O102" s="736"/>
      <c r="P102" s="736"/>
      <c r="Q102" s="736"/>
      <c r="R102" s="736"/>
      <c r="S102" s="736"/>
      <c r="T102" s="736"/>
      <c r="U102" s="736"/>
      <c r="V102" s="737"/>
      <c r="W102" s="737"/>
      <c r="AB102" s="806"/>
    </row>
    <row r="103" spans="1:28" s="691" customFormat="1" ht="18.75" x14ac:dyDescent="0.3">
      <c r="A103" s="732"/>
      <c r="B103" s="702"/>
      <c r="C103" s="730"/>
      <c r="D103" s="702"/>
      <c r="E103" s="702"/>
      <c r="F103" s="702"/>
      <c r="G103" s="703"/>
      <c r="H103" s="703"/>
      <c r="I103" s="703"/>
      <c r="J103" s="703"/>
      <c r="K103" s="736"/>
      <c r="L103" s="736"/>
      <c r="M103" s="736"/>
      <c r="N103" s="736"/>
      <c r="O103" s="736"/>
      <c r="P103" s="736"/>
      <c r="Q103" s="736"/>
      <c r="R103" s="736"/>
      <c r="S103" s="736"/>
      <c r="T103" s="736"/>
      <c r="U103" s="736"/>
      <c r="V103" s="737"/>
      <c r="W103" s="737"/>
      <c r="AB103" s="806"/>
    </row>
    <row r="104" spans="1:28" s="691" customFormat="1" ht="18.75" x14ac:dyDescent="0.3">
      <c r="A104" s="732"/>
      <c r="B104" s="702"/>
      <c r="C104" s="730"/>
      <c r="D104" s="702"/>
      <c r="E104" s="702"/>
      <c r="F104" s="702"/>
      <c r="G104" s="703"/>
      <c r="H104" s="703"/>
      <c r="I104" s="703"/>
      <c r="J104" s="703"/>
      <c r="K104" s="736"/>
      <c r="L104" s="736"/>
      <c r="M104" s="736"/>
      <c r="N104" s="736"/>
      <c r="O104" s="736"/>
      <c r="P104" s="736"/>
      <c r="Q104" s="736"/>
      <c r="R104" s="736"/>
      <c r="S104" s="736"/>
      <c r="T104" s="736"/>
      <c r="U104" s="736"/>
      <c r="V104" s="737"/>
      <c r="W104" s="737"/>
      <c r="AB104" s="806"/>
    </row>
    <row r="105" spans="1:28" s="691" customFormat="1" ht="18.75" x14ac:dyDescent="0.3">
      <c r="A105" s="732"/>
      <c r="B105" s="702"/>
      <c r="C105" s="730"/>
      <c r="D105" s="702"/>
      <c r="E105" s="702"/>
      <c r="F105" s="702"/>
      <c r="G105" s="703"/>
      <c r="H105" s="703"/>
      <c r="I105" s="703"/>
      <c r="J105" s="703"/>
      <c r="K105" s="736"/>
      <c r="L105" s="736"/>
      <c r="M105" s="736"/>
      <c r="N105" s="736"/>
      <c r="O105" s="736"/>
      <c r="P105" s="736"/>
      <c r="Q105" s="736"/>
      <c r="R105" s="736"/>
      <c r="S105" s="736"/>
      <c r="T105" s="736"/>
      <c r="U105" s="736"/>
      <c r="V105" s="737"/>
      <c r="W105" s="737"/>
      <c r="AB105" s="806"/>
    </row>
    <row r="106" spans="1:28" s="691" customFormat="1" ht="18.75" x14ac:dyDescent="0.3">
      <c r="A106" s="732"/>
      <c r="B106" s="702"/>
      <c r="C106" s="730"/>
      <c r="D106" s="702"/>
      <c r="E106" s="702"/>
      <c r="F106" s="702"/>
      <c r="G106" s="703"/>
      <c r="H106" s="703"/>
      <c r="I106" s="703"/>
      <c r="J106" s="703"/>
      <c r="K106" s="736"/>
      <c r="L106" s="736"/>
      <c r="M106" s="736"/>
      <c r="N106" s="736"/>
      <c r="O106" s="736"/>
      <c r="P106" s="736"/>
      <c r="Q106" s="736"/>
      <c r="R106" s="736"/>
      <c r="S106" s="736"/>
      <c r="T106" s="736"/>
      <c r="U106" s="736"/>
      <c r="V106" s="737"/>
      <c r="W106" s="737"/>
      <c r="AB106" s="806"/>
    </row>
    <row r="107" spans="1:28" s="691" customFormat="1" ht="18.75" x14ac:dyDescent="0.3">
      <c r="A107" s="732"/>
      <c r="B107" s="702"/>
      <c r="C107" s="730"/>
      <c r="D107" s="702"/>
      <c r="E107" s="702"/>
      <c r="F107" s="702"/>
      <c r="G107" s="703"/>
      <c r="H107" s="703"/>
      <c r="I107" s="703"/>
      <c r="J107" s="703"/>
      <c r="K107" s="736"/>
      <c r="L107" s="736"/>
      <c r="M107" s="736"/>
      <c r="N107" s="736"/>
      <c r="O107" s="736"/>
      <c r="P107" s="736"/>
      <c r="Q107" s="736"/>
      <c r="R107" s="736"/>
      <c r="S107" s="736"/>
      <c r="T107" s="736"/>
      <c r="U107" s="736"/>
      <c r="V107" s="737"/>
      <c r="W107" s="737"/>
      <c r="AB107" s="806"/>
    </row>
    <row r="108" spans="1:28" s="691" customFormat="1" ht="18.75" x14ac:dyDescent="0.3">
      <c r="A108" s="732"/>
      <c r="B108" s="702"/>
      <c r="C108" s="730"/>
      <c r="D108" s="702"/>
      <c r="E108" s="702"/>
      <c r="F108" s="702"/>
      <c r="G108" s="703"/>
      <c r="H108" s="703"/>
      <c r="I108" s="703"/>
      <c r="J108" s="703"/>
      <c r="K108" s="736"/>
      <c r="L108" s="736"/>
      <c r="M108" s="736"/>
      <c r="N108" s="736"/>
      <c r="O108" s="736"/>
      <c r="P108" s="736"/>
      <c r="Q108" s="736"/>
      <c r="R108" s="736"/>
      <c r="S108" s="736"/>
      <c r="T108" s="736"/>
      <c r="U108" s="736"/>
      <c r="V108" s="737"/>
      <c r="W108" s="737"/>
      <c r="AB108" s="806"/>
    </row>
    <row r="109" spans="1:28" s="691" customFormat="1" ht="18.75" x14ac:dyDescent="0.3">
      <c r="A109" s="732"/>
      <c r="B109" s="702"/>
      <c r="C109" s="730"/>
      <c r="D109" s="702"/>
      <c r="E109" s="702"/>
      <c r="F109" s="702"/>
      <c r="G109" s="703"/>
      <c r="H109" s="703"/>
      <c r="I109" s="703"/>
      <c r="J109" s="703"/>
      <c r="K109" s="736"/>
      <c r="L109" s="736"/>
      <c r="M109" s="736"/>
      <c r="N109" s="736"/>
      <c r="O109" s="736"/>
      <c r="P109" s="736"/>
      <c r="Q109" s="736"/>
      <c r="R109" s="736"/>
      <c r="S109" s="736"/>
      <c r="T109" s="736"/>
      <c r="U109" s="736"/>
      <c r="V109" s="737"/>
      <c r="W109" s="737"/>
      <c r="AB109" s="806"/>
    </row>
    <row r="110" spans="1:28" s="691" customFormat="1" ht="18.75" x14ac:dyDescent="0.3">
      <c r="A110" s="732"/>
      <c r="B110" s="702"/>
      <c r="C110" s="730"/>
      <c r="D110" s="702"/>
      <c r="E110" s="702"/>
      <c r="F110" s="702"/>
      <c r="G110" s="703"/>
      <c r="H110" s="703"/>
      <c r="I110" s="703"/>
      <c r="J110" s="703"/>
      <c r="K110" s="736"/>
      <c r="L110" s="736"/>
      <c r="M110" s="736"/>
      <c r="N110" s="736"/>
      <c r="O110" s="736"/>
      <c r="P110" s="736"/>
      <c r="Q110" s="736"/>
      <c r="R110" s="736"/>
      <c r="S110" s="736"/>
      <c r="T110" s="736"/>
      <c r="U110" s="736"/>
      <c r="V110" s="737"/>
      <c r="W110" s="737"/>
      <c r="AB110" s="806"/>
    </row>
    <row r="111" spans="1:28" s="691" customFormat="1" ht="18.75" x14ac:dyDescent="0.3">
      <c r="A111" s="732"/>
      <c r="B111" s="702"/>
      <c r="C111" s="730"/>
      <c r="D111" s="702"/>
      <c r="E111" s="702"/>
      <c r="F111" s="702"/>
      <c r="G111" s="703"/>
      <c r="H111" s="703"/>
      <c r="I111" s="703"/>
      <c r="J111" s="703"/>
      <c r="K111" s="736"/>
      <c r="L111" s="736"/>
      <c r="M111" s="736"/>
      <c r="N111" s="736"/>
      <c r="O111" s="736"/>
      <c r="P111" s="736"/>
      <c r="Q111" s="736"/>
      <c r="R111" s="736"/>
      <c r="S111" s="736"/>
      <c r="T111" s="736"/>
      <c r="U111" s="736"/>
      <c r="V111" s="737"/>
      <c r="W111" s="737"/>
      <c r="AB111" s="806"/>
    </row>
    <row r="112" spans="1:28" s="691" customFormat="1" ht="18.75" x14ac:dyDescent="0.3">
      <c r="A112" s="732"/>
      <c r="B112" s="702"/>
      <c r="C112" s="730"/>
      <c r="D112" s="702"/>
      <c r="E112" s="702"/>
      <c r="F112" s="702"/>
      <c r="G112" s="703"/>
      <c r="H112" s="703"/>
      <c r="I112" s="703"/>
      <c r="J112" s="703"/>
      <c r="K112" s="736"/>
      <c r="L112" s="736"/>
      <c r="M112" s="736"/>
      <c r="N112" s="736"/>
      <c r="O112" s="736"/>
      <c r="P112" s="736"/>
      <c r="Q112" s="736"/>
      <c r="R112" s="736"/>
      <c r="S112" s="736"/>
      <c r="T112" s="736"/>
      <c r="U112" s="736"/>
      <c r="V112" s="737"/>
      <c r="W112" s="737"/>
      <c r="AB112" s="806"/>
    </row>
    <row r="113" spans="1:31" s="691" customFormat="1" ht="18.75" x14ac:dyDescent="0.3">
      <c r="A113" s="732"/>
      <c r="B113" s="702"/>
      <c r="C113" s="730"/>
      <c r="D113" s="702"/>
      <c r="E113" s="702"/>
      <c r="F113" s="702"/>
      <c r="G113" s="703"/>
      <c r="H113" s="703"/>
      <c r="I113" s="703"/>
      <c r="J113" s="703"/>
      <c r="K113" s="736"/>
      <c r="L113" s="736"/>
      <c r="M113" s="736"/>
      <c r="N113" s="736"/>
      <c r="O113" s="736"/>
      <c r="P113" s="736"/>
      <c r="Q113" s="736"/>
      <c r="R113" s="736"/>
      <c r="S113" s="736"/>
      <c r="T113" s="736"/>
      <c r="U113" s="736"/>
      <c r="V113" s="737"/>
      <c r="W113" s="737"/>
      <c r="AB113" s="806"/>
    </row>
    <row r="114" spans="1:31" s="691" customFormat="1" ht="18.75" x14ac:dyDescent="0.3">
      <c r="A114" s="732"/>
      <c r="B114" s="702"/>
      <c r="C114" s="730"/>
      <c r="D114" s="702"/>
      <c r="E114" s="702"/>
      <c r="F114" s="702"/>
      <c r="G114" s="703"/>
      <c r="H114" s="703"/>
      <c r="I114" s="703"/>
      <c r="J114" s="703"/>
      <c r="K114" s="736"/>
      <c r="L114" s="736"/>
      <c r="M114" s="736"/>
      <c r="N114" s="736"/>
      <c r="O114" s="736"/>
      <c r="P114" s="736"/>
      <c r="Q114" s="736"/>
      <c r="R114" s="736"/>
      <c r="S114" s="736"/>
      <c r="T114" s="736"/>
      <c r="U114" s="736"/>
      <c r="V114" s="737"/>
      <c r="W114" s="737"/>
      <c r="AB114" s="806"/>
    </row>
    <row r="115" spans="1:31" s="691" customFormat="1" ht="18.75" x14ac:dyDescent="0.3">
      <c r="A115" s="732"/>
      <c r="B115" s="702"/>
      <c r="C115" s="730"/>
      <c r="D115" s="702"/>
      <c r="E115" s="702"/>
      <c r="F115" s="702"/>
      <c r="G115" s="703"/>
      <c r="H115" s="703"/>
      <c r="I115" s="703"/>
      <c r="J115" s="703"/>
      <c r="K115" s="736"/>
      <c r="L115" s="736"/>
      <c r="M115" s="736"/>
      <c r="N115" s="736"/>
      <c r="O115" s="736"/>
      <c r="P115" s="736"/>
      <c r="Q115" s="736"/>
      <c r="R115" s="736"/>
      <c r="S115" s="736"/>
      <c r="T115" s="736"/>
      <c r="U115" s="736"/>
      <c r="V115" s="737"/>
      <c r="W115" s="737"/>
      <c r="AB115" s="806"/>
    </row>
    <row r="116" spans="1:31" x14ac:dyDescent="0.25">
      <c r="Z116" s="691"/>
      <c r="AA116" s="691"/>
      <c r="AB116" s="806"/>
      <c r="AC116" s="691"/>
      <c r="AD116" s="691"/>
      <c r="AE116" s="691"/>
    </row>
    <row r="117" spans="1:31" x14ac:dyDescent="0.25">
      <c r="AA117" s="691"/>
      <c r="AB117" s="806"/>
      <c r="AC117" s="691"/>
      <c r="AD117" s="691"/>
    </row>
    <row r="118" spans="1:31" x14ac:dyDescent="0.25">
      <c r="AA118" s="691"/>
      <c r="AB118" s="806"/>
      <c r="AC118" s="691"/>
      <c r="AD118" s="691"/>
    </row>
    <row r="119" spans="1:31" x14ac:dyDescent="0.25">
      <c r="AA119" s="691"/>
      <c r="AB119" s="806"/>
      <c r="AC119" s="691"/>
      <c r="AD119" s="691"/>
    </row>
  </sheetData>
  <sheetProtection algorithmName="SHA-512" hashValue="j/OdtkL8JErRzXtGOzX0kxT913/cN02Yw5VF9dn3MIOKiq3n9mqCBWtJVcWi7CfTEms0Pj2jN/LqD92SYbB5Xg==" saltValue="RyPY/pOgE6whq8zMHWtv+A==" spinCount="100000" sheet="1" objects="1" scenarios="1" formatCells="0" selectLockedCells="1" autoFilter="0"/>
  <autoFilter ref="A7:W7"/>
  <mergeCells count="23">
    <mergeCell ref="AA9:AD9"/>
    <mergeCell ref="A78:A87"/>
    <mergeCell ref="S1:U1"/>
    <mergeCell ref="V1:X4"/>
    <mergeCell ref="X6:X7"/>
    <mergeCell ref="T6:W6"/>
    <mergeCell ref="Q6:S6"/>
    <mergeCell ref="C2:S4"/>
    <mergeCell ref="A76:A77"/>
    <mergeCell ref="B2:B4"/>
    <mergeCell ref="J1:K1"/>
    <mergeCell ref="L1:O1"/>
    <mergeCell ref="H6:J6"/>
    <mergeCell ref="K6:M6"/>
    <mergeCell ref="N6:P6"/>
    <mergeCell ref="A49:A55"/>
    <mergeCell ref="C1:I1"/>
    <mergeCell ref="A72:A75"/>
    <mergeCell ref="A8:A17"/>
    <mergeCell ref="A18:A26"/>
    <mergeCell ref="A27:A48"/>
    <mergeCell ref="A56:A68"/>
    <mergeCell ref="A69:A71"/>
  </mergeCells>
  <printOptions gridLines="1"/>
  <pageMargins left="0.31496062992125984" right="0.19685039370078741" top="0.28999999999999998" bottom="0.3" header="0.2" footer="0.19685039370078741"/>
  <pageSetup paperSize="8" scale="38" fitToHeight="0"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fitToPage="1"/>
  </sheetPr>
  <dimension ref="A1:P798"/>
  <sheetViews>
    <sheetView zoomScale="60" zoomScaleNormal="60" workbookViewId="0">
      <pane xSplit="1" ySplit="1" topLeftCell="B2" activePane="bottomRight" state="frozen"/>
      <selection pane="topRight" activeCell="B1" sqref="B1"/>
      <selection pane="bottomLeft" activeCell="A2" sqref="A2"/>
      <selection pane="bottomRight" activeCell="O10" sqref="O10"/>
    </sheetView>
  </sheetViews>
  <sheetFormatPr defaultColWidth="9.140625" defaultRowHeight="15" x14ac:dyDescent="0.25"/>
  <cols>
    <col min="1" max="1" width="61.140625" style="191" hidden="1" customWidth="1"/>
    <col min="2" max="2" width="12.140625" style="192" hidden="1" customWidth="1"/>
    <col min="3" max="3" width="20" style="192" hidden="1" customWidth="1"/>
    <col min="4" max="4" width="18.5703125" style="192" hidden="1" customWidth="1"/>
    <col min="5" max="6" width="18.85546875" style="192" hidden="1" customWidth="1"/>
    <col min="7" max="7" width="18.85546875" style="334" hidden="1" customWidth="1"/>
    <col min="8" max="8" width="67.140625" style="612" customWidth="1"/>
    <col min="9" max="9" width="50.140625" style="334" customWidth="1"/>
    <col min="10" max="10" width="63.140625" style="334" customWidth="1"/>
    <col min="11" max="12" width="18.85546875" style="334" hidden="1" customWidth="1"/>
    <col min="13" max="13" width="4" style="192" customWidth="1"/>
    <col min="14" max="14" width="104.7109375" style="198" customWidth="1"/>
    <col min="15" max="15" width="9.140625" style="192"/>
    <col min="16" max="16" width="104.5703125" style="192" customWidth="1"/>
    <col min="17" max="16384" width="9.140625" style="192"/>
  </cols>
  <sheetData>
    <row r="1" spans="1:14" s="191" customFormat="1" ht="39.75" customHeight="1" thickBot="1" x14ac:dyDescent="0.3">
      <c r="A1" s="199" t="s">
        <v>3520</v>
      </c>
      <c r="B1" s="199" t="s">
        <v>1160</v>
      </c>
      <c r="C1" s="199" t="s">
        <v>1167</v>
      </c>
      <c r="D1" s="200" t="s">
        <v>64</v>
      </c>
      <c r="E1" s="200" t="s">
        <v>65</v>
      </c>
      <c r="F1" s="200" t="s">
        <v>66</v>
      </c>
      <c r="G1" s="200" t="s">
        <v>67</v>
      </c>
      <c r="H1" s="613" t="s">
        <v>3521</v>
      </c>
      <c r="I1" s="200" t="s">
        <v>68</v>
      </c>
      <c r="J1" s="200" t="s">
        <v>69</v>
      </c>
      <c r="K1" s="200" t="s">
        <v>70</v>
      </c>
      <c r="L1" s="200" t="s">
        <v>71</v>
      </c>
      <c r="M1" s="342"/>
      <c r="N1" s="341" t="s">
        <v>2393</v>
      </c>
    </row>
    <row r="2" spans="1:14" ht="21" customHeight="1" x14ac:dyDescent="0.25">
      <c r="A2" s="201" t="s">
        <v>315</v>
      </c>
      <c r="B2" s="202">
        <v>2</v>
      </c>
      <c r="C2" s="203" t="s">
        <v>1161</v>
      </c>
      <c r="D2" s="202"/>
      <c r="E2" s="202"/>
      <c r="F2" s="202"/>
      <c r="G2" s="417"/>
      <c r="H2" s="201" t="s">
        <v>315</v>
      </c>
      <c r="I2" s="1022" t="e">
        <f>IF(IF($I$1&lt;&gt;'GMPP Return'!$F$25,HLOOKUP('GMPP Return'!$C$25,'[3]1617-Q1'!$B$1:$HA$1000,B2,FALSE),INeIRECT("'" &amp; $C$1 &amp; "'!" &amp; C2))="","",IF($I$1&lt;&gt;'GMPP Return'!$F$25,HLOOKUP('GMPP Return'!$C$25,'[3]1617-Q1'!$B$1:$HA$1000,B2,FALSE),INeIRECT("'" &amp; $C$1 &amp; "'!" &amp; C2)))</f>
        <v>#N/A</v>
      </c>
      <c r="J2" s="1023" t="str">
        <f ca="1">IF(IF($J$1&lt;&gt;'GMPP Return'!$F$25,HLOOKUP('GMPP Return'!$C$25,'[4]1617-Q2'!$B$1:$HA$1000,B2,FALSE),INDIRECT("'" &amp; $C$1 &amp; "'!" &amp; C2))="","",IF($J$1&lt;&gt;'GMPP Return'!$F$25,HLOOKUP('GMPP Return'!$C$25,'[4]1617-Q2'!$B$1:$HA$1000,B2,FALSE),INDIRECT("'" &amp; $C$1 &amp; "'!" &amp; C2)))</f>
        <v/>
      </c>
      <c r="K2" s="421" t="s">
        <v>2441</v>
      </c>
      <c r="L2" s="323" t="s">
        <v>2442</v>
      </c>
      <c r="M2" s="302"/>
      <c r="N2" s="343"/>
    </row>
    <row r="3" spans="1:14" ht="24.75" customHeight="1" x14ac:dyDescent="0.25">
      <c r="A3" s="204" t="s">
        <v>335</v>
      </c>
      <c r="B3" s="142">
        <v>3</v>
      </c>
      <c r="C3" s="193" t="s">
        <v>1162</v>
      </c>
      <c r="D3" s="142"/>
      <c r="E3" s="142"/>
      <c r="F3" s="142"/>
      <c r="G3" s="418"/>
      <c r="H3" s="204" t="s">
        <v>335</v>
      </c>
      <c r="I3" s="142" t="e">
        <f ca="1">IF(IF($I$1&lt;&gt;'GMPP Return'!$F$25,HLOOKUP('GMPP Return'!$C$25,'[4]1617-Q1'!$B$1:$HA$1000,B3,FALSE),INDIRECT("'" &amp; $C$1 &amp; "'!" &amp; C3))="","",IF($I$1&lt;&gt;'GMPP Return'!$F$25,HLOOKUP('GMPP Return'!$C$25,'[4]1617-Q1'!$B$1:$HA$1000,B3,FALSE),INDIRECT("'" &amp; $C$1 &amp; "'!" &amp; C3)))</f>
        <v>#N/A</v>
      </c>
      <c r="J3" s="571" t="str">
        <f ca="1">IF(IF($J$1&lt;&gt;'GMPP Return'!$F$25,HLOOKUP('GMPP Return'!$C$25,'[4]1617-Q2'!$B$1:$HA$1000,B3,FALSE),INDIRECT("'" &amp; $C$1 &amp; "'!" &amp; C3))="","",IF($J$1&lt;&gt;'GMPP Return'!$F$25,HLOOKUP('GMPP Return'!$C$25,'[4]1617-Q2'!$B$1:$HA$1000,B3,FALSE),INDIRECT("'" &amp; $C$1 &amp; "'!" &amp; C3)))</f>
        <v/>
      </c>
      <c r="K3" s="420" t="s">
        <v>2443</v>
      </c>
      <c r="L3" s="324" t="s">
        <v>2444</v>
      </c>
      <c r="M3" s="302"/>
      <c r="N3" s="344"/>
    </row>
    <row r="4" spans="1:14" ht="27.75" customHeight="1" x14ac:dyDescent="0.25">
      <c r="A4" s="204" t="s">
        <v>375</v>
      </c>
      <c r="B4" s="142">
        <v>4</v>
      </c>
      <c r="C4" s="193" t="s">
        <v>1163</v>
      </c>
      <c r="D4" s="142"/>
      <c r="E4" s="142"/>
      <c r="F4" s="142"/>
      <c r="G4" s="418"/>
      <c r="H4" s="204" t="s">
        <v>375</v>
      </c>
      <c r="I4" s="142" t="e">
        <f ca="1">IF(IF($I$1&lt;&gt;'GMPP Return'!$F$25,HLOOKUP('GMPP Return'!$C$25,'[4]1617-Q1'!$B$1:$HA$1000,B4,FALSE),INDIRECT("'" &amp; $C$1 &amp; "'!" &amp; C4))="","",IF($I$1&lt;&gt;'GMPP Return'!$F$25,HLOOKUP('GMPP Return'!$C$25,'[4]1617-Q1'!$B$1:$HA$1000,B4,FALSE),INDIRECT("'" &amp; $C$1 &amp; "'!" &amp; C4)))</f>
        <v>#N/A</v>
      </c>
      <c r="J4" s="571" t="str">
        <f ca="1">IF(IF($J$1&lt;&gt;'GMPP Return'!$F$25,HLOOKUP('GMPP Return'!$C$25,'[4]1617-Q2'!$B$1:$HA$1000,B4,FALSE),INDIRECT("'" &amp; $C$1 &amp; "'!" &amp; C4))="","",IF($J$1&lt;&gt;'GMPP Return'!$F$25,HLOOKUP('GMPP Return'!$C$25,'[4]1617-Q2'!$B$1:$HA$1000,B4,FALSE),INDIRECT("'" &amp; $C$1 &amp; "'!" &amp; C4)))</f>
        <v/>
      </c>
      <c r="K4" s="420" t="s">
        <v>2445</v>
      </c>
      <c r="L4" s="324" t="s">
        <v>2446</v>
      </c>
      <c r="M4" s="302"/>
      <c r="N4" s="344"/>
    </row>
    <row r="5" spans="1:14" ht="24.75" customHeight="1" x14ac:dyDescent="0.25">
      <c r="A5" s="204" t="s">
        <v>343</v>
      </c>
      <c r="B5" s="142">
        <v>5</v>
      </c>
      <c r="C5" s="193" t="s">
        <v>1168</v>
      </c>
      <c r="D5" s="142"/>
      <c r="E5" s="142"/>
      <c r="F5" s="142"/>
      <c r="G5" s="418"/>
      <c r="H5" s="204" t="s">
        <v>343</v>
      </c>
      <c r="I5" s="142" t="e">
        <f ca="1">IF(IF($I$1&lt;&gt;'GMPP Return'!$F$25,HLOOKUP('GMPP Return'!$C$25,'[4]1617-Q1'!$B$1:$HA$1000,B5,FALSE),INDIRECT("'" &amp; $C$1 &amp; "'!" &amp; C5))="","",IF($I$1&lt;&gt;'GMPP Return'!$F$25,HLOOKUP('GMPP Return'!$C$25,'[4]1617-Q1'!$B$1:$HA$1000,B5,FALSE),INDIRECT("'" &amp; $C$1 &amp; "'!" &amp; C5)))</f>
        <v>#N/A</v>
      </c>
      <c r="J5" s="571" t="str">
        <f ca="1">IF(IF($J$1&lt;&gt;'GMPP Return'!$F$25,HLOOKUP('GMPP Return'!$C$25,'[4]1617-Q2'!$B$1:$HA$1000,B5,FALSE),INDIRECT("'" &amp; $C$1 &amp; "'!" &amp; C5))="","",IF($J$1&lt;&gt;'GMPP Return'!$F$25,HLOOKUP('GMPP Return'!$C$25,'[4]1617-Q2'!$B$1:$HA$1000,B5,FALSE),INDIRECT("'" &amp; $C$1 &amp; "'!" &amp; C5)))</f>
        <v/>
      </c>
      <c r="K5" s="420" t="s">
        <v>2447</v>
      </c>
      <c r="L5" s="324" t="s">
        <v>2448</v>
      </c>
      <c r="M5" s="302"/>
      <c r="N5" s="344"/>
    </row>
    <row r="6" spans="1:14" ht="30" customHeight="1" x14ac:dyDescent="0.25">
      <c r="A6" s="204" t="s">
        <v>353</v>
      </c>
      <c r="B6" s="142">
        <v>6</v>
      </c>
      <c r="C6" s="193" t="s">
        <v>1164</v>
      </c>
      <c r="D6" s="142"/>
      <c r="E6" s="142"/>
      <c r="F6" s="142"/>
      <c r="G6" s="418"/>
      <c r="H6" s="204" t="s">
        <v>353</v>
      </c>
      <c r="I6" s="142" t="e">
        <f ca="1">IF(IF($I$1&lt;&gt;'GMPP Return'!$F$25,HLOOKUP('GMPP Return'!$C$25,'[4]1617-Q1'!$B$1:$HA$1000,B6,FALSE),INDIRECT("'" &amp; $C$1 &amp; "'!" &amp; C6))="","",IF($I$1&lt;&gt;'GMPP Return'!$F$25,HLOOKUP('GMPP Return'!$C$25,'[4]1617-Q1'!$B$1:$HA$1000,B6,FALSE),INDIRECT("'" &amp; $C$1 &amp; "'!" &amp; C6)))</f>
        <v>#N/A</v>
      </c>
      <c r="J6" s="571" t="str">
        <f ca="1">IF(IF($J$1&lt;&gt;'GMPP Return'!$F$25,HLOOKUP('GMPP Return'!$C$25,'[4]1617-Q2'!$B$1:$HA$1000,B6,FALSE),INDIRECT("'" &amp; $C$1 &amp; "'!" &amp; C6))="","",IF($J$1&lt;&gt;'GMPP Return'!$F$25,HLOOKUP('GMPP Return'!$C$25,'[4]1617-Q2'!$B$1:$HA$1000,B6,FALSE),INDIRECT("'" &amp; $C$1 &amp; "'!" &amp; C6)))</f>
        <v/>
      </c>
      <c r="K6" s="420" t="s">
        <v>2449</v>
      </c>
      <c r="L6" s="324" t="s">
        <v>2450</v>
      </c>
      <c r="M6" s="302"/>
      <c r="N6" s="344"/>
    </row>
    <row r="7" spans="1:14" ht="28.5" customHeight="1" x14ac:dyDescent="0.25">
      <c r="A7" s="204" t="s">
        <v>343</v>
      </c>
      <c r="B7" s="142">
        <v>7</v>
      </c>
      <c r="C7" s="193" t="s">
        <v>1165</v>
      </c>
      <c r="D7" s="142"/>
      <c r="E7" s="142"/>
      <c r="F7" s="142"/>
      <c r="G7" s="418"/>
      <c r="H7" s="204" t="s">
        <v>343</v>
      </c>
      <c r="I7" s="142" t="e">
        <f ca="1">IF(IF($I$1&lt;&gt;'GMPP Return'!$F$25,HLOOKUP('GMPP Return'!$C$25,'[4]1617-Q1'!$B$1:$HA$1000,B7,FALSE),INDIRECT("'" &amp; $C$1 &amp; "'!" &amp; C7))="","",IF($I$1&lt;&gt;'GMPP Return'!$F$25,HLOOKUP('GMPP Return'!$C$25,'[4]1617-Q1'!$B$1:$HA$1000,B7,FALSE),INDIRECT("'" &amp; $C$1 &amp; "'!" &amp; C7)))</f>
        <v>#N/A</v>
      </c>
      <c r="J7" s="571" t="str">
        <f ca="1">IF(IF($J$1&lt;&gt;'GMPP Return'!$F$25,HLOOKUP('GMPP Return'!$C$25,'[4]1617-Q2'!$B$1:$HA$1000,B7,FALSE),INDIRECT("'" &amp; $C$1 &amp; "'!" &amp; C7))="","",IF($J$1&lt;&gt;'GMPP Return'!$F$25,HLOOKUP('GMPP Return'!$C$25,'[4]1617-Q2'!$B$1:$HA$1000,B7,FALSE),INDIRECT("'" &amp; $C$1 &amp; "'!" &amp; C7)))</f>
        <v/>
      </c>
      <c r="K7" s="420" t="s">
        <v>2451</v>
      </c>
      <c r="L7" s="324" t="s">
        <v>2452</v>
      </c>
      <c r="M7" s="302"/>
      <c r="N7" s="344"/>
    </row>
    <row r="8" spans="1:14" s="194" customFormat="1" ht="30.75" customHeight="1" thickBot="1" x14ac:dyDescent="0.3">
      <c r="A8" s="205" t="s">
        <v>417</v>
      </c>
      <c r="B8" s="206">
        <v>8</v>
      </c>
      <c r="C8" s="207" t="s">
        <v>1166</v>
      </c>
      <c r="D8" s="208"/>
      <c r="E8" s="208"/>
      <c r="F8" s="208"/>
      <c r="G8" s="419"/>
      <c r="H8" s="902" t="s">
        <v>417</v>
      </c>
      <c r="I8" s="912" t="e">
        <f ca="1">IF(IF($I$1&lt;&gt;'GMPP Return'!$F$25,HLOOKUP('GMPP Return'!$C$25,'[4]1617-Q1'!$B$1:$HA$1000,B8,FALSE),INDIRECT("'" &amp; $C$1 &amp; "'!" &amp; C8))="","",IF($I$1&lt;&gt;'GMPP Return'!$F$25,HLOOKUP('GMPP Return'!$C$25,'[4]1617-Q1'!$B$1:$HA$1000,B8,FALSE),INDIRECT("'" &amp; $C$1 &amp; "'!" &amp; C8)))</f>
        <v>#N/A</v>
      </c>
      <c r="J8" s="572">
        <f ca="1">IF(IF($J$1&lt;&gt;'GMPP Return'!$F$25,HLOOKUP('GMPP Return'!$C$25,'[4]1617-Q2'!$B$1:$HA$1000,B8,FALSE),INDIRECT("'" &amp; $C$1 &amp; "'!" &amp; C8))="","",IF($J$1&lt;&gt;'GMPP Return'!$F$25,HLOOKUP('GMPP Return'!$C$25,'[4]1617-Q2'!$B$1:$HA$1000,B8,FALSE),INDIRECT("'" &amp; $C$1 &amp; "'!" &amp; C8)))</f>
        <v>42643</v>
      </c>
      <c r="K8" s="473" t="s">
        <v>2453</v>
      </c>
      <c r="L8" s="474" t="s">
        <v>2454</v>
      </c>
      <c r="M8" s="303"/>
      <c r="N8" s="345"/>
    </row>
    <row r="9" spans="1:14" ht="26.25" customHeight="1" x14ac:dyDescent="0.25">
      <c r="A9" s="209" t="s">
        <v>436</v>
      </c>
      <c r="B9" s="210">
        <v>9</v>
      </c>
      <c r="C9" s="211" t="s">
        <v>1169</v>
      </c>
      <c r="D9" s="210"/>
      <c r="E9" s="210"/>
      <c r="F9" s="210"/>
      <c r="G9" s="423"/>
      <c r="H9" s="878" t="s">
        <v>436</v>
      </c>
      <c r="I9" s="425" t="e">
        <f ca="1">IF(IF($I$1&lt;&gt;'GMPP Return'!$F$25,HLOOKUP('GMPP Return'!$C$25,'[4]1617-Q1'!$B$1:$HA$1000,B9,FALSE),INDIRECT("'" &amp; $C$1 &amp; "'!" &amp; C9))="","",IF($I$1&lt;&gt;'GMPP Return'!$F$25,HLOOKUP('GMPP Return'!$C$25,'[4]1617-Q1'!$B$1:$HA$1000,B9,FALSE),INDIRECT("'" &amp; $C$1 &amp; "'!" &amp; C9)))</f>
        <v>#N/A</v>
      </c>
      <c r="J9" s="573" t="str">
        <f ca="1">IF(IF($J$1&lt;&gt;'GMPP Return'!$F$25,HLOOKUP('GMPP Return'!$C$25,'[4]1617-Q2'!$B$1:$HA$1000,B9,FALSE),INDIRECT("'" &amp; $C$1 &amp; "'!" &amp; C9))="","",IF($J$1&lt;&gt;'GMPP Return'!$F$25,HLOOKUP('GMPP Return'!$C$25,'[4]1617-Q2'!$B$1:$HA$1000,B9,FALSE),INDIRECT("'" &amp; $C$1 &amp; "'!" &amp; C9)))</f>
        <v/>
      </c>
      <c r="K9" s="425" t="s">
        <v>2455</v>
      </c>
      <c r="L9" s="325" t="s">
        <v>2456</v>
      </c>
      <c r="M9" s="302"/>
      <c r="N9" s="343"/>
    </row>
    <row r="10" spans="1:14" ht="28.5" customHeight="1" x14ac:dyDescent="0.25">
      <c r="A10" s="212" t="s">
        <v>376</v>
      </c>
      <c r="B10" s="143">
        <v>10</v>
      </c>
      <c r="C10" s="195" t="s">
        <v>1170</v>
      </c>
      <c r="D10" s="143"/>
      <c r="E10" s="143"/>
      <c r="F10" s="143"/>
      <c r="G10" s="424"/>
      <c r="H10" s="879" t="s">
        <v>376</v>
      </c>
      <c r="I10" s="426" t="e">
        <f ca="1">IF(IF($I$1&lt;&gt;'GMPP Return'!$F$25,HLOOKUP('GMPP Return'!$C$25,'[4]1617-Q1'!$B$1:$HA$1000,B10,FALSE),INDIRECT("'" &amp; $C$1 &amp; "'!" &amp; C10))="","",IF($I$1&lt;&gt;'GMPP Return'!$F$25,HLOOKUP('GMPP Return'!$C$25,'[4]1617-Q1'!$B$1:$HA$1000,B10,FALSE),INDIRECT("'" &amp; $C$1 &amp; "'!" &amp; C10)))</f>
        <v>#N/A</v>
      </c>
      <c r="J10" s="574" t="str">
        <f ca="1">IF(IF($J$1&lt;&gt;'GMPP Return'!$F$25,HLOOKUP('GMPP Return'!$C$25,'[4]1617-Q2'!$B$1:$HA$1000,B10,FALSE),INDIRECT("'" &amp; $C$1 &amp; "'!" &amp; C10))="","",IF($J$1&lt;&gt;'GMPP Return'!$F$25,HLOOKUP('GMPP Return'!$C$25,'[4]1617-Q2'!$B$1:$HA$1000,B10,FALSE),INDIRECT("'" &amp; $C$1 &amp; "'!" &amp; C10)))</f>
        <v/>
      </c>
      <c r="K10" s="426" t="s">
        <v>2457</v>
      </c>
      <c r="L10" s="326" t="s">
        <v>2458</v>
      </c>
      <c r="M10" s="302"/>
      <c r="N10" s="346" t="str">
        <f ca="1">IF(J10="","",IF(J10&lt;&gt;I10,"CHANGED SINCE LAST QUARTER",""))</f>
        <v/>
      </c>
    </row>
    <row r="11" spans="1:14" ht="32.25" customHeight="1" x14ac:dyDescent="0.25">
      <c r="A11" s="212" t="s">
        <v>438</v>
      </c>
      <c r="B11" s="143">
        <v>11</v>
      </c>
      <c r="C11" s="195" t="s">
        <v>1818</v>
      </c>
      <c r="D11" s="143"/>
      <c r="E11" s="143"/>
      <c r="F11" s="143"/>
      <c r="G11" s="424"/>
      <c r="H11" s="879" t="s">
        <v>438</v>
      </c>
      <c r="I11" s="426" t="e">
        <f ca="1">IF(IF($I$1&lt;&gt;'GMPP Return'!$F$25,HLOOKUP('GMPP Return'!$C$25,'[4]1617-Q1'!$B$1:$HA$1000,B11,FALSE),INDIRECT("'" &amp; $C$1 &amp; "'!" &amp; C11))="","",IF($I$1&lt;&gt;'GMPP Return'!$F$25,HLOOKUP('GMPP Return'!$C$25,'[4]1617-Q1'!$B$1:$HA$1000,B11,FALSE),INDIRECT("'" &amp; $C$1 &amp; "'!" &amp; C11)))</f>
        <v>#N/A</v>
      </c>
      <c r="J11" s="574" t="str">
        <f ca="1">IF(IF($J$1&lt;&gt;'GMPP Return'!$F$25,HLOOKUP('GMPP Return'!$C$25,'[4]1617-Q2'!$B$1:$HA$1000,B11,FALSE),INDIRECT("'" &amp; $C$1 &amp; "'!" &amp; C11))="","",IF($J$1&lt;&gt;'GMPP Return'!$F$25,HLOOKUP('GMPP Return'!$C$25,'[4]1617-Q2'!$B$1:$HA$1000,B11,FALSE),INDIRECT("'" &amp; $C$1 &amp; "'!" &amp; C11)))</f>
        <v>Q2 1617</v>
      </c>
      <c r="K11" s="426" t="s">
        <v>2459</v>
      </c>
      <c r="L11" s="326" t="s">
        <v>2460</v>
      </c>
      <c r="M11" s="302"/>
      <c r="N11" s="344"/>
    </row>
    <row r="12" spans="1:14" ht="21" customHeight="1" x14ac:dyDescent="0.25">
      <c r="A12" s="212" t="s">
        <v>437</v>
      </c>
      <c r="B12" s="143">
        <v>12</v>
      </c>
      <c r="C12" s="195" t="s">
        <v>1171</v>
      </c>
      <c r="D12" s="143"/>
      <c r="E12" s="143"/>
      <c r="F12" s="143"/>
      <c r="G12" s="424"/>
      <c r="H12" s="879" t="s">
        <v>437</v>
      </c>
      <c r="I12" s="426" t="e">
        <f ca="1">IF(IF($I$1&lt;&gt;'GMPP Return'!$F$25,HLOOKUP('GMPP Return'!$C$25,'[4]1617-Q1'!$B$1:$HA$1000,B12,FALSE),INDIRECT("'" &amp; $C$1 &amp; "'!" &amp; C12))="","",IF($I$1&lt;&gt;'GMPP Return'!$F$25,HLOOKUP('GMPP Return'!$C$25,'[4]1617-Q1'!$B$1:$HA$1000,B12,FALSE),INDIRECT("'" &amp; $C$1 &amp; "'!" &amp; C12)))</f>
        <v>#N/A</v>
      </c>
      <c r="J12" s="574" t="str">
        <f ca="1">IF(IF($J$1&lt;&gt;'GMPP Return'!$F$25,HLOOKUP('GMPP Return'!$C$25,'[4]1617-Q2'!$B$1:$HA$1000,B12,FALSE),INDIRECT("'" &amp; $C$1 &amp; "'!" &amp; C12))="","",IF($J$1&lt;&gt;'GMPP Return'!$F$25,HLOOKUP('GMPP Return'!$C$25,'[4]1617-Q2'!$B$1:$HA$1000,B12,FALSE),INDIRECT("'" &amp; $C$1 &amp; "'!" &amp; C12)))</f>
        <v/>
      </c>
      <c r="K12" s="426" t="s">
        <v>2461</v>
      </c>
      <c r="L12" s="326" t="s">
        <v>2462</v>
      </c>
      <c r="M12" s="302"/>
      <c r="N12" s="344"/>
    </row>
    <row r="13" spans="1:14" ht="28.5" customHeight="1" x14ac:dyDescent="0.25">
      <c r="A13" s="212" t="s">
        <v>178</v>
      </c>
      <c r="B13" s="143">
        <v>13</v>
      </c>
      <c r="C13" s="195" t="s">
        <v>1811</v>
      </c>
      <c r="D13" s="143"/>
      <c r="E13" s="143"/>
      <c r="F13" s="143"/>
      <c r="G13" s="424"/>
      <c r="H13" s="879" t="s">
        <v>178</v>
      </c>
      <c r="I13" s="426" t="e">
        <f ca="1">IF(IF($I$1&lt;&gt;'GMPP Return'!$F$25,HLOOKUP('GMPP Return'!$C$25,'[4]1617-Q1'!$B$1:$HA$1000,B13,FALSE),INDIRECT("'" &amp; $C$1 &amp; "'!" &amp; C13))="","",IF($I$1&lt;&gt;'GMPP Return'!$F$25,HLOOKUP('GMPP Return'!$C$25,'[4]1617-Q1'!$B$1:$HA$1000,B13,FALSE),INDIRECT("'" &amp; $C$1 &amp; "'!" &amp; C13)))</f>
        <v>#N/A</v>
      </c>
      <c r="J13" s="574" t="str">
        <f ca="1">IF(IF($J$1&lt;&gt;'GMPP Return'!$F$25,HLOOKUP('GMPP Return'!$C$25,'[4]1617-Q2'!$B$1:$HA$1000,B13,FALSE),INDIRECT("'" &amp; $C$1 &amp; "'!" &amp; C13))="","",IF($J$1&lt;&gt;'GMPP Return'!$F$25,HLOOKUP('GMPP Return'!$C$25,'[4]1617-Q2'!$B$1:$HA$1000,B13,FALSE),INDIRECT("'" &amp; $C$1 &amp; "'!" &amp; C13)))</f>
        <v/>
      </c>
      <c r="K13" s="426" t="s">
        <v>2463</v>
      </c>
      <c r="L13" s="326" t="s">
        <v>2464</v>
      </c>
      <c r="M13" s="302"/>
      <c r="N13" s="346" t="str">
        <f ca="1">IF(J13="","",IF(J13&lt;&gt;I13,"CHANGED SINCE LAST QUARTER",""))</f>
        <v/>
      </c>
    </row>
    <row r="14" spans="1:14" ht="26.25" customHeight="1" x14ac:dyDescent="0.25">
      <c r="A14" s="212" t="s">
        <v>404</v>
      </c>
      <c r="B14" s="143">
        <v>14</v>
      </c>
      <c r="C14" s="195" t="s">
        <v>1812</v>
      </c>
      <c r="D14" s="143"/>
      <c r="E14" s="143"/>
      <c r="F14" s="143"/>
      <c r="G14" s="424"/>
      <c r="H14" s="879" t="s">
        <v>404</v>
      </c>
      <c r="I14" s="426" t="e">
        <f ca="1">IF(IF($I$1&lt;&gt;'GMPP Return'!$F$25,HLOOKUP('GMPP Return'!$C$25,'[4]1617-Q1'!$B$1:$HA$1000,B14,FALSE),INDIRECT("'" &amp; $C$1 &amp; "'!" &amp; C14))="","",IF($I$1&lt;&gt;'GMPP Return'!$F$25,HLOOKUP('GMPP Return'!$C$25,'[4]1617-Q1'!$B$1:$HA$1000,B14,FALSE),INDIRECT("'" &amp; $C$1 &amp; "'!" &amp; C14)))</f>
        <v>#N/A</v>
      </c>
      <c r="J14" s="574" t="str">
        <f ca="1">IF(IF($J$1&lt;&gt;'GMPP Return'!$F$25,HLOOKUP('GMPP Return'!$C$25,'[4]1617-Q2'!$B$1:$HA$1000,B14,FALSE),INDIRECT("'" &amp; $C$1 &amp; "'!" &amp; C14))="","",IF($J$1&lt;&gt;'GMPP Return'!$F$25,HLOOKUP('GMPP Return'!$C$25,'[4]1617-Q2'!$B$1:$HA$1000,B14,FALSE),INDIRECT("'" &amp; $C$1 &amp; "'!" &amp; C14)))</f>
        <v/>
      </c>
      <c r="K14" s="426" t="s">
        <v>2465</v>
      </c>
      <c r="L14" s="326" t="s">
        <v>2466</v>
      </c>
      <c r="M14" s="302"/>
      <c r="N14" s="344"/>
    </row>
    <row r="15" spans="1:14" ht="20.25" customHeight="1" x14ac:dyDescent="0.25">
      <c r="A15" s="212" t="s">
        <v>177</v>
      </c>
      <c r="B15" s="143">
        <v>15</v>
      </c>
      <c r="C15" s="195" t="s">
        <v>1813</v>
      </c>
      <c r="D15" s="143"/>
      <c r="E15" s="143"/>
      <c r="F15" s="143"/>
      <c r="G15" s="424"/>
      <c r="H15" s="879" t="s">
        <v>177</v>
      </c>
      <c r="I15" s="426" t="e">
        <f ca="1">IF(IF($I$1&lt;&gt;'GMPP Return'!$F$25,HLOOKUP('GMPP Return'!$C$25,'[4]1617-Q1'!$B$1:$HA$1000,B15,FALSE),INDIRECT("'" &amp; $C$1 &amp; "'!" &amp; C15))="","",IF($I$1&lt;&gt;'GMPP Return'!$F$25,HLOOKUP('GMPP Return'!$C$25,'[4]1617-Q1'!$B$1:$HA$1000,B15,FALSE),INDIRECT("'" &amp; $C$1 &amp; "'!" &amp; C15)))</f>
        <v>#N/A</v>
      </c>
      <c r="J15" s="574" t="str">
        <f ca="1">IF(IF($J$1&lt;&gt;'GMPP Return'!$F$25,HLOOKUP('GMPP Return'!$C$25,'[4]1617-Q2'!$B$1:$HA$1000,B15,FALSE),INDIRECT("'" &amp; $C$1 &amp; "'!" &amp; C15))="","",IF($J$1&lt;&gt;'GMPP Return'!$F$25,HLOOKUP('GMPP Return'!$C$25,'[4]1617-Q2'!$B$1:$HA$1000,B15,FALSE),INDIRECT("'" &amp; $C$1 &amp; "'!" &amp; C15)))</f>
        <v/>
      </c>
      <c r="K15" s="426" t="s">
        <v>2467</v>
      </c>
      <c r="L15" s="326" t="s">
        <v>2468</v>
      </c>
      <c r="M15" s="302"/>
      <c r="N15" s="344"/>
    </row>
    <row r="16" spans="1:14" ht="31.5" customHeight="1" x14ac:dyDescent="0.25">
      <c r="A16" s="212" t="s">
        <v>355</v>
      </c>
      <c r="B16" s="143">
        <v>16</v>
      </c>
      <c r="C16" s="195" t="s">
        <v>1814</v>
      </c>
      <c r="D16" s="143"/>
      <c r="E16" s="143"/>
      <c r="F16" s="143"/>
      <c r="G16" s="424"/>
      <c r="H16" s="879" t="s">
        <v>355</v>
      </c>
      <c r="I16" s="426" t="e">
        <f ca="1">IF(IF($I$1&lt;&gt;'GMPP Return'!$F$25,HLOOKUP('GMPP Return'!$C$25,'[4]1617-Q1'!$B$1:$HA$1000,B16,FALSE),INDIRECT("'" &amp; $C$1 &amp; "'!" &amp; C16))="","",IF($I$1&lt;&gt;'GMPP Return'!$F$25,HLOOKUP('GMPP Return'!$C$25,'[4]1617-Q1'!$B$1:$HA$1000,B16,FALSE),INDIRECT("'" &amp; $C$1 &amp; "'!" &amp; C16)))</f>
        <v>#N/A</v>
      </c>
      <c r="J16" s="574" t="str">
        <f ca="1">IF(IF($J$1&lt;&gt;'GMPP Return'!$F$25,HLOOKUP('GMPP Return'!$C$25,'[4]1617-Q2'!$B$1:$HA$1000,B16,FALSE),INDIRECT("'" &amp; $C$1 &amp; "'!" &amp; C16))="","",IF($J$1&lt;&gt;'GMPP Return'!$F$25,HLOOKUP('GMPP Return'!$C$25,'[4]1617-Q2'!$B$1:$HA$1000,B16,FALSE),INDIRECT("'" &amp; $C$1 &amp; "'!" &amp; C16)))</f>
        <v/>
      </c>
      <c r="K16" s="426" t="s">
        <v>2469</v>
      </c>
      <c r="L16" s="326" t="s">
        <v>2470</v>
      </c>
      <c r="M16" s="302"/>
      <c r="N16" s="344"/>
    </row>
    <row r="17" spans="1:14" ht="33.75" customHeight="1" x14ac:dyDescent="0.25">
      <c r="A17" s="212" t="s">
        <v>356</v>
      </c>
      <c r="B17" s="143">
        <v>17</v>
      </c>
      <c r="C17" s="195" t="s">
        <v>1815</v>
      </c>
      <c r="D17" s="143"/>
      <c r="E17" s="143"/>
      <c r="F17" s="143"/>
      <c r="G17" s="424"/>
      <c r="H17" s="879" t="s">
        <v>356</v>
      </c>
      <c r="I17" s="426" t="e">
        <f ca="1">IF(IF($I$1&lt;&gt;'GMPP Return'!$F$25,HLOOKUP('GMPP Return'!$C$25,'[4]1617-Q1'!$B$1:$HA$1000,B17,FALSE),INDIRECT("'" &amp; $C$1 &amp; "'!" &amp; C17))="","",IF($I$1&lt;&gt;'GMPP Return'!$F$25,HLOOKUP('GMPP Return'!$C$25,'[4]1617-Q1'!$B$1:$HA$1000,B17,FALSE),INDIRECT("'" &amp; $C$1 &amp; "'!" &amp; C17)))</f>
        <v>#N/A</v>
      </c>
      <c r="J17" s="574" t="str">
        <f ca="1">IF(IF($J$1&lt;&gt;'GMPP Return'!$F$25,HLOOKUP('GMPP Return'!$C$25,'[4]1617-Q2'!$B$1:$HA$1000,B17,FALSE),INDIRECT("'" &amp; $C$1 &amp; "'!" &amp; C17))="","",IF($J$1&lt;&gt;'GMPP Return'!$F$25,HLOOKUP('GMPP Return'!$C$25,'[4]1617-Q2'!$B$1:$HA$1000,B17,FALSE),INDIRECT("'" &amp; $C$1 &amp; "'!" &amp; C17)))</f>
        <v/>
      </c>
      <c r="K17" s="426" t="s">
        <v>2471</v>
      </c>
      <c r="L17" s="326" t="s">
        <v>2472</v>
      </c>
      <c r="M17" s="302"/>
      <c r="N17" s="346" t="str">
        <f ca="1">IF(J17="","",IF(J17&lt;&gt;I17,"CHANGED SINCE LAST QUARTER",""))</f>
        <v/>
      </c>
    </row>
    <row r="18" spans="1:14" ht="24" customHeight="1" x14ac:dyDescent="0.25">
      <c r="A18" s="212" t="s">
        <v>442</v>
      </c>
      <c r="B18" s="143">
        <v>18</v>
      </c>
      <c r="C18" s="195" t="s">
        <v>1816</v>
      </c>
      <c r="D18" s="143"/>
      <c r="E18" s="143"/>
      <c r="F18" s="143"/>
      <c r="G18" s="424"/>
      <c r="H18" s="879" t="s">
        <v>442</v>
      </c>
      <c r="I18" s="426" t="e">
        <f ca="1">IF(IF($I$1&lt;&gt;'GMPP Return'!$F$25,HLOOKUP('GMPP Return'!$C$25,'[4]1617-Q1'!$B$1:$HA$1000,B18,FALSE),INDIRECT("'" &amp; $C$1 &amp; "'!" &amp; C18))="","",IF($I$1&lt;&gt;'GMPP Return'!$F$25,HLOOKUP('GMPP Return'!$C$25,'[4]1617-Q1'!$B$1:$HA$1000,B18,FALSE),INDIRECT("'" &amp; $C$1 &amp; "'!" &amp; C18)))</f>
        <v>#N/A</v>
      </c>
      <c r="J18" s="574" t="str">
        <f ca="1">IF(IF($J$1&lt;&gt;'GMPP Return'!$F$25,HLOOKUP('GMPP Return'!$C$25,'[4]1617-Q2'!$B$1:$HA$1000,B18,FALSE),INDIRECT("'" &amp; $C$1 &amp; "'!" &amp; C18))="","",IF($J$1&lt;&gt;'GMPP Return'!$F$25,HLOOKUP('GMPP Return'!$C$25,'[4]1617-Q2'!$B$1:$HA$1000,B18,FALSE),INDIRECT("'" &amp; $C$1 &amp; "'!" &amp; C18)))</f>
        <v/>
      </c>
      <c r="K18" s="426" t="s">
        <v>2473</v>
      </c>
      <c r="L18" s="326" t="s">
        <v>2474</v>
      </c>
      <c r="M18" s="302"/>
      <c r="N18" s="346" t="str">
        <f t="shared" ref="N18:N81" ca="1" si="0">IF(J18="","",IF(J18&lt;&gt;I18,"CHANGED SINCE LAST QUARTER",""))</f>
        <v/>
      </c>
    </row>
    <row r="19" spans="1:14" ht="28.5" customHeight="1" x14ac:dyDescent="0.25">
      <c r="A19" s="212" t="s">
        <v>405</v>
      </c>
      <c r="B19" s="143">
        <v>19</v>
      </c>
      <c r="C19" s="195" t="s">
        <v>1817</v>
      </c>
      <c r="D19" s="143"/>
      <c r="E19" s="143"/>
      <c r="F19" s="143"/>
      <c r="G19" s="424"/>
      <c r="H19" s="879" t="s">
        <v>405</v>
      </c>
      <c r="I19" s="435" t="e">
        <f ca="1">IF(IF($I$1&lt;&gt;'GMPP Return'!$F$25,HLOOKUP('GMPP Return'!$C$25,'[4]1617-Q1'!$B$1:$HA$1000,B19,FALSE),INDIRECT("'" &amp; $C$1 &amp; "'!" &amp; C19))="","",IF($I$1&lt;&gt;'GMPP Return'!$F$25,HLOOKUP('GMPP Return'!$C$25,'[4]1617-Q1'!$B$1:$HA$1000,B19,FALSE),INDIRECT("'" &amp; $C$1 &amp; "'!" &amp; C19)))</f>
        <v>#N/A</v>
      </c>
      <c r="J19" s="574" t="str">
        <f ca="1">IF(IF($J$1&lt;&gt;'GMPP Return'!$F$25,HLOOKUP('GMPP Return'!$C$25,'[4]1617-Q2'!$B$1:$HA$1000,B19,FALSE),INDIRECT("'" &amp; $C$1 &amp; "'!" &amp; C19))="","",IF($J$1&lt;&gt;'GMPP Return'!$F$25,HLOOKUP('GMPP Return'!$C$25,'[4]1617-Q2'!$B$1:$HA$1000,B19,FALSE),INDIRECT("'" &amp; $C$1 &amp; "'!" &amp; C19)))</f>
        <v/>
      </c>
      <c r="K19" s="426" t="s">
        <v>2475</v>
      </c>
      <c r="L19" s="326" t="s">
        <v>2476</v>
      </c>
      <c r="M19" s="302"/>
      <c r="N19" s="346" t="str">
        <f t="shared" ca="1" si="0"/>
        <v/>
      </c>
    </row>
    <row r="20" spans="1:14" ht="354" customHeight="1" x14ac:dyDescent="0.25">
      <c r="A20" s="212" t="s">
        <v>176</v>
      </c>
      <c r="B20" s="143">
        <v>20</v>
      </c>
      <c r="C20" s="195" t="s">
        <v>1172</v>
      </c>
      <c r="D20" s="368"/>
      <c r="E20" s="368"/>
      <c r="F20" s="368"/>
      <c r="G20" s="428"/>
      <c r="H20" s="879" t="s">
        <v>176</v>
      </c>
      <c r="I20" s="368" t="e">
        <f ca="1">IF(IF($I$1&lt;&gt;'GMPP Return'!$F$25,HLOOKUP('GMPP Return'!$C$25,'[4]1617-Q1'!$B$1:$HA$1000,B20,FALSE),INDIRECT("'" &amp; $C$1 &amp; "'!" &amp; C20))="","",IF($I$1&lt;&gt;'GMPP Return'!$F$25,HLOOKUP('GMPP Return'!$C$25,'[4]1617-Q1'!$B$1:$HA$1000,B20,FALSE),INDIRECT("'" &amp; $C$1 &amp; "'!" &amp; C20)))</f>
        <v>#N/A</v>
      </c>
      <c r="J20" s="900" t="str">
        <f ca="1">IF(IF($J$1&lt;&gt;'GMPP Return'!$F$25,HLOOKUP('GMPP Return'!$C$25,'[4]1617-Q2'!$B$1:$HA$1000,B20,FALSE),INDIRECT("'" &amp; $C$1 &amp; "'!" &amp; C20))="","",IF($J$1&lt;&gt;'GMPP Return'!$F$25,HLOOKUP('GMPP Return'!$C$25,'[4]1617-Q2'!$B$1:$HA$1000,B20,FALSE),INDIRECT("'" &amp; $C$1 &amp; "'!" &amp; C20)))</f>
        <v/>
      </c>
      <c r="K20" s="368" t="s">
        <v>2477</v>
      </c>
      <c r="L20" s="901" t="s">
        <v>2478</v>
      </c>
      <c r="M20" s="302"/>
      <c r="N20" s="346" t="str">
        <f t="shared" ca="1" si="0"/>
        <v/>
      </c>
    </row>
    <row r="21" spans="1:14" ht="61.5" customHeight="1" x14ac:dyDescent="0.25">
      <c r="A21" s="212" t="s">
        <v>175</v>
      </c>
      <c r="B21" s="143">
        <v>21</v>
      </c>
      <c r="C21" s="195" t="s">
        <v>1173</v>
      </c>
      <c r="D21" s="368"/>
      <c r="E21" s="368"/>
      <c r="F21" s="368"/>
      <c r="G21" s="428"/>
      <c r="H21" s="879" t="s">
        <v>175</v>
      </c>
      <c r="I21" s="368" t="e">
        <f ca="1">IF(IF($I$1&lt;&gt;'GMPP Return'!$F$25,HLOOKUP('GMPP Return'!$C$25,'[4]1617-Q1'!$B$1:$HA$1000,B21,FALSE),INDIRECT("'" &amp; $C$1 &amp; "'!" &amp; C21))="","",IF($I$1&lt;&gt;'GMPP Return'!$F$25,HLOOKUP('GMPP Return'!$C$25,'[4]1617-Q1'!$B$1:$HA$1000,B21,FALSE),INDIRECT("'" &amp; $C$1 &amp; "'!" &amp; C21)))</f>
        <v>#N/A</v>
      </c>
      <c r="J21" s="574" t="str">
        <f ca="1">IF(IF($J$1&lt;&gt;'GMPP Return'!$F$25,HLOOKUP('GMPP Return'!$C$25,'[4]1617-Q2'!$B$1:$HA$1000,B21,FALSE),INDIRECT("'" &amp; $C$1 &amp; "'!" &amp; C21))="","",IF($J$1&lt;&gt;'GMPP Return'!$F$25,HLOOKUP('GMPP Return'!$C$25,'[4]1617-Q2'!$B$1:$HA$1000,B21,FALSE),INDIRECT("'" &amp; $C$1 &amp; "'!" &amp; C21)))</f>
        <v/>
      </c>
      <c r="K21" s="426" t="s">
        <v>2479</v>
      </c>
      <c r="L21" s="326" t="s">
        <v>2480</v>
      </c>
      <c r="M21" s="302"/>
      <c r="N21" s="346" t="str">
        <f t="shared" ca="1" si="0"/>
        <v/>
      </c>
    </row>
    <row r="22" spans="1:14" ht="27" customHeight="1" x14ac:dyDescent="0.25">
      <c r="A22" s="212" t="s">
        <v>174</v>
      </c>
      <c r="B22" s="143">
        <v>22</v>
      </c>
      <c r="C22" s="195" t="s">
        <v>1174</v>
      </c>
      <c r="D22" s="143"/>
      <c r="E22" s="143"/>
      <c r="F22" s="143"/>
      <c r="G22" s="424"/>
      <c r="H22" s="879" t="s">
        <v>174</v>
      </c>
      <c r="I22" s="426" t="e">
        <f ca="1">IF(IF($I$1&lt;&gt;'GMPP Return'!$F$25,HLOOKUP('GMPP Return'!$C$25,'[4]1617-Q1'!$B$1:$HA$1000,B22,FALSE),INDIRECT("'" &amp; $C$1 &amp; "'!" &amp; C22))="","",IF($I$1&lt;&gt;'GMPP Return'!$F$25,HLOOKUP('GMPP Return'!$C$25,'[4]1617-Q1'!$B$1:$HA$1000,B22,FALSE),INDIRECT("'" &amp; $C$1 &amp; "'!" &amp; C22)))</f>
        <v>#N/A</v>
      </c>
      <c r="J22" s="574" t="str">
        <f ca="1">IF(IF($J$1&lt;&gt;'GMPP Return'!$F$25,HLOOKUP('GMPP Return'!$C$25,'[4]1617-Q2'!$B$1:$HA$1000,B22,FALSE),INDIRECT("'" &amp; $C$1 &amp; "'!" &amp; C22))="","",IF($J$1&lt;&gt;'GMPP Return'!$F$25,HLOOKUP('GMPP Return'!$C$25,'[4]1617-Q2'!$B$1:$HA$1000,B22,FALSE),INDIRECT("'" &amp; $C$1 &amp; "'!" &amp; C22)))</f>
        <v/>
      </c>
      <c r="K22" s="426" t="s">
        <v>2481</v>
      </c>
      <c r="L22" s="326" t="s">
        <v>2482</v>
      </c>
      <c r="M22" s="302"/>
      <c r="N22" s="346" t="str">
        <f t="shared" ca="1" si="0"/>
        <v/>
      </c>
    </row>
    <row r="23" spans="1:14" ht="28.5" customHeight="1" x14ac:dyDescent="0.25">
      <c r="A23" s="212" t="s">
        <v>173</v>
      </c>
      <c r="B23" s="143">
        <v>23</v>
      </c>
      <c r="C23" s="195" t="s">
        <v>1175</v>
      </c>
      <c r="D23" s="143"/>
      <c r="E23" s="143"/>
      <c r="F23" s="143"/>
      <c r="G23" s="424"/>
      <c r="H23" s="879" t="s">
        <v>173</v>
      </c>
      <c r="I23" s="426" t="e">
        <f ca="1">IF(IF($I$1&lt;&gt;'GMPP Return'!$F$25,HLOOKUP('GMPP Return'!$C$25,'[4]1617-Q1'!$B$1:$HA$1000,B23,FALSE),INDIRECT("'" &amp; $C$1 &amp; "'!" &amp; C23))="","",IF($I$1&lt;&gt;'GMPP Return'!$F$25,HLOOKUP('GMPP Return'!$C$25,'[4]1617-Q1'!$B$1:$HA$1000,B23,FALSE),INDIRECT("'" &amp; $C$1 &amp; "'!" &amp; C23)))</f>
        <v>#N/A</v>
      </c>
      <c r="J23" s="574" t="str">
        <f ca="1">IF(IF($J$1&lt;&gt;'GMPP Return'!$F$25,HLOOKUP('GMPP Return'!$C$25,'[4]1617-Q2'!$B$1:$HA$1000,B23,FALSE),INDIRECT("'" &amp; $C$1 &amp; "'!" &amp; C23))="","",IF($J$1&lt;&gt;'GMPP Return'!$F$25,HLOOKUP('GMPP Return'!$C$25,'[4]1617-Q2'!$B$1:$HA$1000,B23,FALSE),INDIRECT("'" &amp; $C$1 &amp; "'!" &amp; C23)))</f>
        <v/>
      </c>
      <c r="K23" s="426" t="s">
        <v>2483</v>
      </c>
      <c r="L23" s="326" t="s">
        <v>2484</v>
      </c>
      <c r="M23" s="302"/>
      <c r="N23" s="346" t="str">
        <f t="shared" ca="1" si="0"/>
        <v/>
      </c>
    </row>
    <row r="24" spans="1:14" ht="21.75" customHeight="1" x14ac:dyDescent="0.25">
      <c r="A24" s="212" t="s">
        <v>172</v>
      </c>
      <c r="B24" s="143">
        <v>24</v>
      </c>
      <c r="C24" s="195" t="s">
        <v>1176</v>
      </c>
      <c r="D24" s="143"/>
      <c r="E24" s="143"/>
      <c r="F24" s="143"/>
      <c r="G24" s="424"/>
      <c r="H24" s="879" t="s">
        <v>172</v>
      </c>
      <c r="I24" s="426" t="e">
        <f ca="1">IF(IF($I$1&lt;&gt;'GMPP Return'!$F$25,HLOOKUP('GMPP Return'!$C$25,'[4]1617-Q1'!$B$1:$HA$1000,B24,FALSE),INDIRECT("'" &amp; $C$1 &amp; "'!" &amp; C24))="","",IF($I$1&lt;&gt;'GMPP Return'!$F$25,HLOOKUP('GMPP Return'!$C$25,'[4]1617-Q1'!$B$1:$HA$1000,B24,FALSE),INDIRECT("'" &amp; $C$1 &amp; "'!" &amp; C24)))</f>
        <v>#N/A</v>
      </c>
      <c r="J24" s="574" t="str">
        <f ca="1">IF(IF($J$1&lt;&gt;'GMPP Return'!$F$25,HLOOKUP('GMPP Return'!$C$25,'[4]1617-Q2'!$B$1:$HA$1000,B24,FALSE),INDIRECT("'" &amp; $C$1 &amp; "'!" &amp; C24))="","",IF($J$1&lt;&gt;'GMPP Return'!$F$25,HLOOKUP('GMPP Return'!$C$25,'[4]1617-Q2'!$B$1:$HA$1000,B24,FALSE),INDIRECT("'" &amp; $C$1 &amp; "'!" &amp; C24)))</f>
        <v/>
      </c>
      <c r="K24" s="426" t="s">
        <v>2485</v>
      </c>
      <c r="L24" s="326" t="s">
        <v>2486</v>
      </c>
      <c r="M24" s="302"/>
      <c r="N24" s="346" t="str">
        <f t="shared" ca="1" si="0"/>
        <v/>
      </c>
    </row>
    <row r="25" spans="1:14" ht="17.25" customHeight="1" x14ac:dyDescent="0.25">
      <c r="A25" s="212" t="s">
        <v>171</v>
      </c>
      <c r="B25" s="143">
        <v>25</v>
      </c>
      <c r="C25" s="195" t="s">
        <v>1177</v>
      </c>
      <c r="D25" s="369"/>
      <c r="E25" s="369"/>
      <c r="F25" s="369"/>
      <c r="G25" s="429"/>
      <c r="H25" s="879" t="s">
        <v>171</v>
      </c>
      <c r="I25" s="426" t="e">
        <f ca="1">IF(IF($I$1&lt;&gt;'GMPP Return'!$F$25,HLOOKUP('GMPP Return'!$C$25,'[4]1617-Q1'!$B$1:$HA$1000,B25,FALSE),INDIRECT("'" &amp; $C$1 &amp; "'!" &amp; C25))="","",IF($I$1&lt;&gt;'GMPP Return'!$F$25,HLOOKUP('GMPP Return'!$C$25,'[4]1617-Q1'!$B$1:$HA$1000,B25,FALSE),INDIRECT("'" &amp; $C$1 &amp; "'!" &amp; C25)))</f>
        <v>#N/A</v>
      </c>
      <c r="J25" s="574" t="str">
        <f ca="1">IF(IF($J$1&lt;&gt;'GMPP Return'!$F$25,HLOOKUP('GMPP Return'!$C$25,'[4]1617-Q2'!$B$1:$HA$1000,B25,FALSE),INDIRECT("'" &amp; $C$1 &amp; "'!" &amp; C25))="","",IF($J$1&lt;&gt;'GMPP Return'!$F$25,HLOOKUP('GMPP Return'!$C$25,'[4]1617-Q2'!$B$1:$HA$1000,B25,FALSE),INDIRECT("'" &amp; $C$1 &amp; "'!" &amp; C25)))</f>
        <v/>
      </c>
      <c r="K25" s="426" t="s">
        <v>2487</v>
      </c>
      <c r="L25" s="326" t="s">
        <v>2488</v>
      </c>
      <c r="M25" s="302"/>
      <c r="N25" s="346" t="str">
        <f t="shared" ca="1" si="0"/>
        <v/>
      </c>
    </row>
    <row r="26" spans="1:14" ht="18" customHeight="1" x14ac:dyDescent="0.25">
      <c r="A26" s="212"/>
      <c r="B26" s="143">
        <v>690</v>
      </c>
      <c r="C26" s="195" t="s">
        <v>1850</v>
      </c>
      <c r="D26" s="369"/>
      <c r="E26" s="369"/>
      <c r="F26" s="369"/>
      <c r="G26" s="429"/>
      <c r="H26" s="879" t="s">
        <v>1159</v>
      </c>
      <c r="I26" s="426" t="e">
        <f ca="1">IF(IF($I$1&lt;&gt;'GMPP Return'!$F$25,HLOOKUP('GMPP Return'!$C$25,'[4]1617-Q1'!$B$1:$HA$1000,B26,FALSE),INDIRECT("'" &amp; $C$1 &amp; "'!" &amp; C26))="","",IF($I$1&lt;&gt;'GMPP Return'!$F$25,HLOOKUP('GMPP Return'!$C$25,'[4]1617-Q1'!$B$1:$HA$1000,B26,FALSE),INDIRECT("'" &amp; $C$1 &amp; "'!" &amp; C26)))</f>
        <v>#N/A</v>
      </c>
      <c r="J26" s="574"/>
      <c r="K26" s="426" t="s">
        <v>2489</v>
      </c>
      <c r="L26" s="326" t="s">
        <v>2490</v>
      </c>
      <c r="M26" s="302"/>
      <c r="N26" s="346" t="str">
        <f t="shared" si="0"/>
        <v/>
      </c>
    </row>
    <row r="27" spans="1:14" ht="32.25" customHeight="1" x14ac:dyDescent="0.25">
      <c r="A27" s="212" t="s">
        <v>170</v>
      </c>
      <c r="B27" s="143">
        <v>26</v>
      </c>
      <c r="C27" s="195" t="s">
        <v>1178</v>
      </c>
      <c r="D27" s="369"/>
      <c r="E27" s="369"/>
      <c r="F27" s="369"/>
      <c r="G27" s="429"/>
      <c r="H27" s="879" t="s">
        <v>170</v>
      </c>
      <c r="I27" s="426" t="e">
        <f ca="1">IF(IF($I$1&lt;&gt;'GMPP Return'!$F$25,HLOOKUP('GMPP Return'!$C$25,'[4]1617-Q1'!$B$1:$HA$1000,B27,FALSE),INDIRECT("'" &amp; $C$1 &amp; "'!" &amp; C27))="","",IF($I$1&lt;&gt;'GMPP Return'!$F$25,HLOOKUP('GMPP Return'!$C$25,'[4]1617-Q1'!$B$1:$HA$1000,B27,FALSE),INDIRECT("'" &amp; $C$1 &amp; "'!" &amp; C27)))</f>
        <v>#N/A</v>
      </c>
      <c r="J27" s="574" t="str">
        <f ca="1">IF(IF($J$1&lt;&gt;'GMPP Return'!$F$25,HLOOKUP('GMPP Return'!$C$25,'[4]1617-Q2'!$B$1:$HA$1000,B27,FALSE),INDIRECT("'" &amp; $C$1 &amp; "'!" &amp; C27))="","",IF($J$1&lt;&gt;'GMPP Return'!$F$25,HLOOKUP('GMPP Return'!$C$25,'[4]1617-Q2'!$B$1:$HA$1000,B27,FALSE),INDIRECT("'" &amp; $C$1 &amp; "'!" &amp; C27)))</f>
        <v/>
      </c>
      <c r="K27" s="426" t="s">
        <v>2491</v>
      </c>
      <c r="L27" s="326" t="s">
        <v>2492</v>
      </c>
      <c r="M27" s="302"/>
      <c r="N27" s="346" t="str">
        <f t="shared" ca="1" si="0"/>
        <v/>
      </c>
    </row>
    <row r="28" spans="1:14" ht="28.5" customHeight="1" x14ac:dyDescent="0.25">
      <c r="A28" s="212" t="s">
        <v>357</v>
      </c>
      <c r="B28" s="143">
        <v>27</v>
      </c>
      <c r="C28" s="195" t="s">
        <v>1179</v>
      </c>
      <c r="D28" s="143"/>
      <c r="E28" s="143"/>
      <c r="F28" s="143"/>
      <c r="G28" s="424"/>
      <c r="H28" s="879" t="s">
        <v>357</v>
      </c>
      <c r="I28" s="426" t="e">
        <f ca="1">IF(IF($I$1&lt;&gt;'GMPP Return'!$F$25,HLOOKUP('GMPP Return'!$C$25,'[4]1617-Q1'!$B$1:$HA$1000,B28,FALSE),INDIRECT("'" &amp; $C$1 &amp; "'!" &amp; C28))="","",IF($I$1&lt;&gt;'GMPP Return'!$F$25,HLOOKUP('GMPP Return'!$C$25,'[4]1617-Q1'!$B$1:$HA$1000,B28,FALSE),INDIRECT("'" &amp; $C$1 &amp; "'!" &amp; C28)))</f>
        <v>#N/A</v>
      </c>
      <c r="J28" s="574" t="str">
        <f ca="1">IF(IF($J$1&lt;&gt;'GMPP Return'!$F$25,HLOOKUP('GMPP Return'!$C$25,'[4]1617-Q2'!$B$1:$HA$1000,B28,FALSE),INDIRECT("'" &amp; $C$1 &amp; "'!" &amp; C28))="","",IF($J$1&lt;&gt;'GMPP Return'!$F$25,HLOOKUP('GMPP Return'!$C$25,'[4]1617-Q2'!$B$1:$HA$1000,B28,FALSE),INDIRECT("'" &amp; $C$1 &amp; "'!" &amp; C28)))</f>
        <v/>
      </c>
      <c r="K28" s="426" t="s">
        <v>2493</v>
      </c>
      <c r="L28" s="326" t="s">
        <v>2494</v>
      </c>
      <c r="M28" s="302"/>
      <c r="N28" s="346" t="str">
        <f t="shared" ca="1" si="0"/>
        <v/>
      </c>
    </row>
    <row r="29" spans="1:14" ht="28.5" customHeight="1" x14ac:dyDescent="0.25">
      <c r="A29" s="212" t="s">
        <v>358</v>
      </c>
      <c r="B29" s="143">
        <v>28</v>
      </c>
      <c r="C29" s="195" t="s">
        <v>1180</v>
      </c>
      <c r="D29" s="143"/>
      <c r="E29" s="143"/>
      <c r="F29" s="143"/>
      <c r="G29" s="424"/>
      <c r="H29" s="879" t="s">
        <v>358</v>
      </c>
      <c r="I29" s="426" t="e">
        <f ca="1">IF(IF($I$1&lt;&gt;'GMPP Return'!$F$25,HLOOKUP('GMPP Return'!$C$25,'[4]1617-Q1'!$B$1:$HA$1000,B29,FALSE),INDIRECT("'" &amp; $C$1 &amp; "'!" &amp; C29))="","",IF($I$1&lt;&gt;'GMPP Return'!$F$25,HLOOKUP('GMPP Return'!$C$25,'[4]1617-Q1'!$B$1:$HA$1000,B29,FALSE),INDIRECT("'" &amp; $C$1 &amp; "'!" &amp; C29)))</f>
        <v>#N/A</v>
      </c>
      <c r="J29" s="574" t="str">
        <f ca="1">IF(IF($J$1&lt;&gt;'GMPP Return'!$F$25,HLOOKUP('GMPP Return'!$C$25,'[4]1617-Q2'!$B$1:$HA$1000,B29,FALSE),INDIRECT("'" &amp; $C$1 &amp; "'!" &amp; C29))="","",IF($J$1&lt;&gt;'GMPP Return'!$F$25,HLOOKUP('GMPP Return'!$C$25,'[4]1617-Q2'!$B$1:$HA$1000,B29,FALSE),INDIRECT("'" &amp; $C$1 &amp; "'!" &amp; C29)))</f>
        <v/>
      </c>
      <c r="K29" s="426" t="s">
        <v>2495</v>
      </c>
      <c r="L29" s="326" t="s">
        <v>2496</v>
      </c>
      <c r="M29" s="302"/>
      <c r="N29" s="346" t="str">
        <f t="shared" ca="1" si="0"/>
        <v/>
      </c>
    </row>
    <row r="30" spans="1:14" ht="42.75" customHeight="1" x14ac:dyDescent="0.25">
      <c r="A30" s="212" t="s">
        <v>54</v>
      </c>
      <c r="B30" s="143">
        <v>29</v>
      </c>
      <c r="C30" s="195" t="s">
        <v>1181</v>
      </c>
      <c r="D30" s="370"/>
      <c r="E30" s="370"/>
      <c r="F30" s="370"/>
      <c r="G30" s="429"/>
      <c r="H30" s="879" t="s">
        <v>54</v>
      </c>
      <c r="I30" s="435" t="e">
        <f ca="1">IF(IF($I$1&lt;&gt;'GMPP Return'!$F$25,HLOOKUP('GMPP Return'!$C$25,'[4]1617-Q1'!$B$1:$HA$1000,B30,FALSE),INDIRECT("'" &amp; $C$1 &amp; "'!" &amp; C30))="","",IF($I$1&lt;&gt;'GMPP Return'!$F$25,HLOOKUP('GMPP Return'!$C$25,'[4]1617-Q1'!$B$1:$HA$1000,B30,FALSE),INDIRECT("'" &amp; $C$1 &amp; "'!" &amp; C30)))</f>
        <v>#N/A</v>
      </c>
      <c r="J30" s="574" t="str">
        <f ca="1">IF(IF($J$1&lt;&gt;'GMPP Return'!$F$25,HLOOKUP('GMPP Return'!$C$25,'[4]1617-Q2'!$B$1:$HA$1000,B30,FALSE),INDIRECT("'" &amp; $C$1 &amp; "'!" &amp; C30))="","",IF($J$1&lt;&gt;'GMPP Return'!$F$25,HLOOKUP('GMPP Return'!$C$25,'[4]1617-Q2'!$B$1:$HA$1000,B30,FALSE),INDIRECT("'" &amp; $C$1 &amp; "'!" &amp; C30)))</f>
        <v/>
      </c>
      <c r="K30" s="426" t="s">
        <v>2497</v>
      </c>
      <c r="L30" s="326" t="s">
        <v>2498</v>
      </c>
      <c r="M30" s="302"/>
      <c r="N30" s="346" t="str">
        <f t="shared" ca="1" si="0"/>
        <v/>
      </c>
    </row>
    <row r="31" spans="1:14" ht="44.25" customHeight="1" x14ac:dyDescent="0.25">
      <c r="A31" s="212" t="s">
        <v>443</v>
      </c>
      <c r="B31" s="143">
        <v>30</v>
      </c>
      <c r="C31" s="143" t="s">
        <v>1182</v>
      </c>
      <c r="D31" s="370"/>
      <c r="E31" s="370"/>
      <c r="F31" s="370"/>
      <c r="G31" s="429"/>
      <c r="H31" s="879" t="s">
        <v>443</v>
      </c>
      <c r="I31" s="426" t="e">
        <f ca="1">IF(IF($I$1&lt;&gt;'GMPP Return'!$F$25,HLOOKUP('GMPP Return'!$C$25,'[4]1617-Q1'!$B$1:$HA$1000,B31,FALSE),INDIRECT("'" &amp; $C$1 &amp; "'!" &amp; C31))="","",IF($I$1&lt;&gt;'GMPP Return'!$F$25,HLOOKUP('GMPP Return'!$C$25,'[4]1617-Q1'!$B$1:$HA$1000,B31,FALSE),INDIRECT("'" &amp; $C$1 &amp; "'!" &amp; C31)))</f>
        <v>#N/A</v>
      </c>
      <c r="J31" s="574" t="str">
        <f ca="1">IF(IF($J$1&lt;&gt;'GMPP Return'!$F$25,HLOOKUP('GMPP Return'!$C$25,'[4]1617-Q2'!$B$1:$HA$1000,B31,FALSE),INDIRECT("'" &amp; $C$1 &amp; "'!" &amp; C31))="","",IF($J$1&lt;&gt;'GMPP Return'!$F$25,HLOOKUP('GMPP Return'!$C$25,'[4]1617-Q2'!$B$1:$HA$1000,B31,FALSE),INDIRECT("'" &amp; $C$1 &amp; "'!" &amp; C31)))</f>
        <v/>
      </c>
      <c r="K31" s="426" t="s">
        <v>2499</v>
      </c>
      <c r="L31" s="326" t="s">
        <v>2500</v>
      </c>
      <c r="M31" s="302"/>
      <c r="N31" s="346" t="str">
        <f t="shared" ca="1" si="0"/>
        <v/>
      </c>
    </row>
    <row r="32" spans="1:14" ht="44.25" customHeight="1" x14ac:dyDescent="0.25">
      <c r="A32" s="212" t="s">
        <v>55</v>
      </c>
      <c r="B32" s="143">
        <v>31</v>
      </c>
      <c r="C32" s="143" t="s">
        <v>1183</v>
      </c>
      <c r="D32" s="370"/>
      <c r="E32" s="370"/>
      <c r="F32" s="370"/>
      <c r="G32" s="429"/>
      <c r="H32" s="879" t="s">
        <v>55</v>
      </c>
      <c r="I32" s="426" t="e">
        <f ca="1">IF(IF($I$1&lt;&gt;'GMPP Return'!$F$25,HLOOKUP('GMPP Return'!$C$25,'[4]1617-Q1'!$B$1:$HA$1000,B32,FALSE),INDIRECT("'" &amp; $C$1 &amp; "'!" &amp; C32))="","",IF($I$1&lt;&gt;'GMPP Return'!$F$25,HLOOKUP('GMPP Return'!$C$25,'[4]1617-Q1'!$B$1:$HA$1000,B32,FALSE),INDIRECT("'" &amp; $C$1 &amp; "'!" &amp; C32)))</f>
        <v>#N/A</v>
      </c>
      <c r="J32" s="574" t="str">
        <f ca="1">IF(IF($J$1&lt;&gt;'GMPP Return'!$F$25,HLOOKUP('GMPP Return'!$C$25,'[4]1617-Q2'!$B$1:$HA$1000,B32,FALSE),INDIRECT("'" &amp; $C$1 &amp; "'!" &amp; C32))="","",IF($J$1&lt;&gt;'GMPP Return'!$F$25,HLOOKUP('GMPP Return'!$C$25,'[4]1617-Q2'!$B$1:$HA$1000,B32,FALSE),INDIRECT("'" &amp; $C$1 &amp; "'!" &amp; C32)))</f>
        <v/>
      </c>
      <c r="K32" s="426" t="s">
        <v>2501</v>
      </c>
      <c r="L32" s="326" t="s">
        <v>2502</v>
      </c>
      <c r="M32" s="302"/>
      <c r="N32" s="346" t="str">
        <f t="shared" ca="1" si="0"/>
        <v/>
      </c>
    </row>
    <row r="33" spans="1:14" ht="44.25" customHeight="1" x14ac:dyDescent="0.25">
      <c r="A33" s="212" t="s">
        <v>444</v>
      </c>
      <c r="B33" s="143">
        <v>32</v>
      </c>
      <c r="C33" s="143" t="s">
        <v>1184</v>
      </c>
      <c r="D33" s="370"/>
      <c r="E33" s="370"/>
      <c r="F33" s="370"/>
      <c r="G33" s="429"/>
      <c r="H33" s="879" t="s">
        <v>444</v>
      </c>
      <c r="I33" s="426" t="e">
        <f ca="1">IF(IF($I$1&lt;&gt;'GMPP Return'!$F$25,HLOOKUP('GMPP Return'!$C$25,'[4]1617-Q1'!$B$1:$HA$1000,B33,FALSE),INDIRECT("'" &amp; $C$1 &amp; "'!" &amp; C33))="","",IF($I$1&lt;&gt;'GMPP Return'!$F$25,HLOOKUP('GMPP Return'!$C$25,'[4]1617-Q1'!$B$1:$HA$1000,B33,FALSE),INDIRECT("'" &amp; $C$1 &amp; "'!" &amp; C33)))</f>
        <v>#N/A</v>
      </c>
      <c r="J33" s="574" t="str">
        <f ca="1">IF(IF($J$1&lt;&gt;'GMPP Return'!$F$25,HLOOKUP('GMPP Return'!$C$25,'[4]1617-Q2'!$B$1:$HA$1000,B33,FALSE),INDIRECT("'" &amp; $C$1 &amp; "'!" &amp; C33))="","",IF($J$1&lt;&gt;'GMPP Return'!$F$25,HLOOKUP('GMPP Return'!$C$25,'[4]1617-Q2'!$B$1:$HA$1000,B33,FALSE),INDIRECT("'" &amp; $C$1 &amp; "'!" &amp; C33)))</f>
        <v/>
      </c>
      <c r="K33" s="426" t="s">
        <v>2503</v>
      </c>
      <c r="L33" s="326" t="s">
        <v>2504</v>
      </c>
      <c r="M33" s="302"/>
      <c r="N33" s="346" t="str">
        <f t="shared" ca="1" si="0"/>
        <v/>
      </c>
    </row>
    <row r="34" spans="1:14" ht="44.25" customHeight="1" x14ac:dyDescent="0.25">
      <c r="A34" s="212" t="s">
        <v>56</v>
      </c>
      <c r="B34" s="143">
        <v>33</v>
      </c>
      <c r="C34" s="143" t="s">
        <v>1185</v>
      </c>
      <c r="D34" s="370"/>
      <c r="E34" s="370"/>
      <c r="F34" s="370"/>
      <c r="G34" s="429"/>
      <c r="H34" s="879" t="s">
        <v>56</v>
      </c>
      <c r="I34" s="426" t="e">
        <f ca="1">IF(IF($I$1&lt;&gt;'GMPP Return'!$F$25,HLOOKUP('GMPP Return'!$C$25,'[4]1617-Q1'!$B$1:$HA$1000,B34,FALSE),INDIRECT("'" &amp; $C$1 &amp; "'!" &amp; C34))="","",IF($I$1&lt;&gt;'GMPP Return'!$F$25,HLOOKUP('GMPP Return'!$C$25,'[4]1617-Q1'!$B$1:$HA$1000,B34,FALSE),INDIRECT("'" &amp; $C$1 &amp; "'!" &amp; C34)))</f>
        <v>#N/A</v>
      </c>
      <c r="J34" s="574" t="str">
        <f ca="1">IF(IF($J$1&lt;&gt;'GMPP Return'!$F$25,HLOOKUP('GMPP Return'!$C$25,'[4]1617-Q2'!$B$1:$HA$1000,B34,FALSE),INDIRECT("'" &amp; $C$1 &amp; "'!" &amp; C34))="","",IF($J$1&lt;&gt;'GMPP Return'!$F$25,HLOOKUP('GMPP Return'!$C$25,'[4]1617-Q2'!$B$1:$HA$1000,B34,FALSE),INDIRECT("'" &amp; $C$1 &amp; "'!" &amp; C34)))</f>
        <v/>
      </c>
      <c r="K34" s="426" t="s">
        <v>2505</v>
      </c>
      <c r="L34" s="326" t="s">
        <v>2506</v>
      </c>
      <c r="M34" s="302"/>
      <c r="N34" s="346" t="str">
        <f t="shared" ca="1" si="0"/>
        <v/>
      </c>
    </row>
    <row r="35" spans="1:14" ht="44.25" customHeight="1" x14ac:dyDescent="0.25">
      <c r="A35" s="212" t="s">
        <v>445</v>
      </c>
      <c r="B35" s="143">
        <v>34</v>
      </c>
      <c r="C35" s="143" t="s">
        <v>1186</v>
      </c>
      <c r="D35" s="370"/>
      <c r="E35" s="370"/>
      <c r="F35" s="370"/>
      <c r="G35" s="429"/>
      <c r="H35" s="879" t="s">
        <v>445</v>
      </c>
      <c r="I35" s="426" t="e">
        <f ca="1">IF(IF($I$1&lt;&gt;'GMPP Return'!$F$25,HLOOKUP('GMPP Return'!$C$25,'[4]1617-Q1'!$B$1:$HA$1000,B35,FALSE),INDIRECT("'" &amp; $C$1 &amp; "'!" &amp; C35))="","",IF($I$1&lt;&gt;'GMPP Return'!$F$25,HLOOKUP('GMPP Return'!$C$25,'[4]1617-Q1'!$B$1:$HA$1000,B35,FALSE),INDIRECT("'" &amp; $C$1 &amp; "'!" &amp; C35)))</f>
        <v>#N/A</v>
      </c>
      <c r="J35" s="574" t="str">
        <f ca="1">IF(IF($J$1&lt;&gt;'GMPP Return'!$F$25,HLOOKUP('GMPP Return'!$C$25,'[4]1617-Q2'!$B$1:$HA$1000,B35,FALSE),INDIRECT("'" &amp; $C$1 &amp; "'!" &amp; C35))="","",IF($J$1&lt;&gt;'GMPP Return'!$F$25,HLOOKUP('GMPP Return'!$C$25,'[4]1617-Q2'!$B$1:$HA$1000,B35,FALSE),INDIRECT("'" &amp; $C$1 &amp; "'!" &amp; C35)))</f>
        <v/>
      </c>
      <c r="K35" s="426" t="s">
        <v>2507</v>
      </c>
      <c r="L35" s="326" t="s">
        <v>2508</v>
      </c>
      <c r="M35" s="302"/>
      <c r="N35" s="346" t="str">
        <f t="shared" ca="1" si="0"/>
        <v/>
      </c>
    </row>
    <row r="36" spans="1:14" ht="44.25" customHeight="1" x14ac:dyDescent="0.25">
      <c r="A36" s="212" t="s">
        <v>57</v>
      </c>
      <c r="B36" s="143">
        <v>35</v>
      </c>
      <c r="C36" s="143" t="s">
        <v>1187</v>
      </c>
      <c r="D36" s="370"/>
      <c r="E36" s="370"/>
      <c r="F36" s="370"/>
      <c r="G36" s="429"/>
      <c r="H36" s="879" t="s">
        <v>57</v>
      </c>
      <c r="I36" s="426" t="e">
        <f ca="1">IF(IF($I$1&lt;&gt;'GMPP Return'!$F$25,HLOOKUP('GMPP Return'!$C$25,'[4]1617-Q1'!$B$1:$HA$1000,B36,FALSE),INDIRECT("'" &amp; $C$1 &amp; "'!" &amp; C36))="","",IF($I$1&lt;&gt;'GMPP Return'!$F$25,HLOOKUP('GMPP Return'!$C$25,'[4]1617-Q1'!$B$1:$HA$1000,B36,FALSE),INDIRECT("'" &amp; $C$1 &amp; "'!" &amp; C36)))</f>
        <v>#N/A</v>
      </c>
      <c r="J36" s="574" t="str">
        <f ca="1">IF(IF($J$1&lt;&gt;'GMPP Return'!$F$25,HLOOKUP('GMPP Return'!$C$25,'[4]1617-Q2'!$B$1:$HA$1000,B36,FALSE),INDIRECT("'" &amp; $C$1 &amp; "'!" &amp; C36))="","",IF($J$1&lt;&gt;'GMPP Return'!$F$25,HLOOKUP('GMPP Return'!$C$25,'[4]1617-Q2'!$B$1:$HA$1000,B36,FALSE),INDIRECT("'" &amp; $C$1 &amp; "'!" &amp; C36)))</f>
        <v/>
      </c>
      <c r="K36" s="426" t="s">
        <v>2509</v>
      </c>
      <c r="L36" s="326" t="s">
        <v>2510</v>
      </c>
      <c r="M36" s="302"/>
      <c r="N36" s="346" t="str">
        <f t="shared" ca="1" si="0"/>
        <v/>
      </c>
    </row>
    <row r="37" spans="1:14" ht="44.25" customHeight="1" x14ac:dyDescent="0.25">
      <c r="A37" s="212" t="s">
        <v>446</v>
      </c>
      <c r="B37" s="143">
        <v>36</v>
      </c>
      <c r="C37" s="143" t="s">
        <v>1188</v>
      </c>
      <c r="D37" s="370"/>
      <c r="E37" s="370"/>
      <c r="F37" s="370"/>
      <c r="G37" s="429"/>
      <c r="H37" s="879" t="s">
        <v>446</v>
      </c>
      <c r="I37" s="426" t="e">
        <f ca="1">IF(IF($I$1&lt;&gt;'GMPP Return'!$F$25,HLOOKUP('GMPP Return'!$C$25,'[4]1617-Q1'!$B$1:$HA$1000,B37,FALSE),INDIRECT("'" &amp; $C$1 &amp; "'!" &amp; C37))="","",IF($I$1&lt;&gt;'GMPP Return'!$F$25,HLOOKUP('GMPP Return'!$C$25,'[4]1617-Q1'!$B$1:$HA$1000,B37,FALSE),INDIRECT("'" &amp; $C$1 &amp; "'!" &amp; C37)))</f>
        <v>#N/A</v>
      </c>
      <c r="J37" s="574" t="str">
        <f ca="1">IF(IF($J$1&lt;&gt;'GMPP Return'!$F$25,HLOOKUP('GMPP Return'!$C$25,'[4]1617-Q2'!$B$1:$HA$1000,B37,FALSE),INDIRECT("'" &amp; $C$1 &amp; "'!" &amp; C37))="","",IF($J$1&lt;&gt;'GMPP Return'!$F$25,HLOOKUP('GMPP Return'!$C$25,'[4]1617-Q2'!$B$1:$HA$1000,B37,FALSE),INDIRECT("'" &amp; $C$1 &amp; "'!" &amp; C37)))</f>
        <v/>
      </c>
      <c r="K37" s="426" t="s">
        <v>2511</v>
      </c>
      <c r="L37" s="326" t="s">
        <v>2512</v>
      </c>
      <c r="M37" s="302"/>
      <c r="N37" s="346" t="str">
        <f t="shared" ca="1" si="0"/>
        <v/>
      </c>
    </row>
    <row r="38" spans="1:14" ht="44.25" customHeight="1" x14ac:dyDescent="0.25">
      <c r="A38" s="212" t="s">
        <v>58</v>
      </c>
      <c r="B38" s="143">
        <v>37</v>
      </c>
      <c r="C38" s="143" t="s">
        <v>1189</v>
      </c>
      <c r="D38" s="370"/>
      <c r="E38" s="370"/>
      <c r="F38" s="370"/>
      <c r="G38" s="429"/>
      <c r="H38" s="879" t="s">
        <v>58</v>
      </c>
      <c r="I38" s="426" t="e">
        <f ca="1">IF(IF($I$1&lt;&gt;'GMPP Return'!$F$25,HLOOKUP('GMPP Return'!$C$25,'[4]1617-Q1'!$B$1:$HA$1000,B38,FALSE),INDIRECT("'" &amp; $C$1 &amp; "'!" &amp; C38))="","",IF($I$1&lt;&gt;'GMPP Return'!$F$25,HLOOKUP('GMPP Return'!$C$25,'[4]1617-Q1'!$B$1:$HA$1000,B38,FALSE),INDIRECT("'" &amp; $C$1 &amp; "'!" &amp; C38)))</f>
        <v>#N/A</v>
      </c>
      <c r="J38" s="574" t="str">
        <f ca="1">IF(IF($J$1&lt;&gt;'GMPP Return'!$F$25,HLOOKUP('GMPP Return'!$C$25,'[4]1617-Q2'!$B$1:$HA$1000,B38,FALSE),INDIRECT("'" &amp; $C$1 &amp; "'!" &amp; C38))="","",IF($J$1&lt;&gt;'GMPP Return'!$F$25,HLOOKUP('GMPP Return'!$C$25,'[4]1617-Q2'!$B$1:$HA$1000,B38,FALSE),INDIRECT("'" &amp; $C$1 &amp; "'!" &amp; C38)))</f>
        <v/>
      </c>
      <c r="K38" s="426" t="s">
        <v>2513</v>
      </c>
      <c r="L38" s="326" t="s">
        <v>2514</v>
      </c>
      <c r="M38" s="302"/>
      <c r="N38" s="346" t="str">
        <f t="shared" ca="1" si="0"/>
        <v/>
      </c>
    </row>
    <row r="39" spans="1:14" ht="44.25" customHeight="1" x14ac:dyDescent="0.25">
      <c r="A39" s="212" t="s">
        <v>447</v>
      </c>
      <c r="B39" s="143">
        <v>38</v>
      </c>
      <c r="C39" s="143" t="s">
        <v>1190</v>
      </c>
      <c r="D39" s="370"/>
      <c r="E39" s="370"/>
      <c r="F39" s="370"/>
      <c r="G39" s="429"/>
      <c r="H39" s="879" t="s">
        <v>447</v>
      </c>
      <c r="I39" s="426" t="e">
        <f ca="1">IF(IF($I$1&lt;&gt;'GMPP Return'!$F$25,HLOOKUP('GMPP Return'!$C$25,'[4]1617-Q1'!$B$1:$HA$1000,B39,FALSE),INDIRECT("'" &amp; $C$1 &amp; "'!" &amp; C39))="","",IF($I$1&lt;&gt;'GMPP Return'!$F$25,HLOOKUP('GMPP Return'!$C$25,'[4]1617-Q1'!$B$1:$HA$1000,B39,FALSE),INDIRECT("'" &amp; $C$1 &amp; "'!" &amp; C39)))</f>
        <v>#N/A</v>
      </c>
      <c r="J39" s="574" t="str">
        <f ca="1">IF(IF($J$1&lt;&gt;'GMPP Return'!$F$25,HLOOKUP('GMPP Return'!$C$25,'[4]1617-Q2'!$B$1:$HA$1000,B39,FALSE),INDIRECT("'" &amp; $C$1 &amp; "'!" &amp; C39))="","",IF($J$1&lt;&gt;'GMPP Return'!$F$25,HLOOKUP('GMPP Return'!$C$25,'[4]1617-Q2'!$B$1:$HA$1000,B39,FALSE),INDIRECT("'" &amp; $C$1 &amp; "'!" &amp; C39)))</f>
        <v/>
      </c>
      <c r="K39" s="426" t="s">
        <v>2515</v>
      </c>
      <c r="L39" s="326" t="s">
        <v>2516</v>
      </c>
      <c r="M39" s="302"/>
      <c r="N39" s="346" t="str">
        <f t="shared" ca="1" si="0"/>
        <v/>
      </c>
    </row>
    <row r="40" spans="1:14" ht="44.25" customHeight="1" x14ac:dyDescent="0.25">
      <c r="A40" s="212" t="s">
        <v>320</v>
      </c>
      <c r="B40" s="143">
        <v>39</v>
      </c>
      <c r="C40" s="143" t="s">
        <v>1191</v>
      </c>
      <c r="D40" s="370"/>
      <c r="E40" s="370"/>
      <c r="F40" s="370"/>
      <c r="G40" s="429"/>
      <c r="H40" s="879" t="s">
        <v>320</v>
      </c>
      <c r="I40" s="426" t="e">
        <f ca="1">IF(IF($I$1&lt;&gt;'GMPP Return'!$F$25,HLOOKUP('GMPP Return'!$C$25,'[4]1617-Q1'!$B$1:$HA$1000,B40,FALSE),INDIRECT("'" &amp; $C$1 &amp; "'!" &amp; C40))="","",IF($I$1&lt;&gt;'GMPP Return'!$F$25,HLOOKUP('GMPP Return'!$C$25,'[4]1617-Q1'!$B$1:$HA$1000,B40,FALSE),INDIRECT("'" &amp; $C$1 &amp; "'!" &amp; C40)))</f>
        <v>#N/A</v>
      </c>
      <c r="J40" s="574" t="str">
        <f ca="1">IF(IF($J$1&lt;&gt;'GMPP Return'!$F$25,HLOOKUP('GMPP Return'!$C$25,'[4]1617-Q2'!$B$1:$HA$1000,B40,FALSE),INDIRECT("'" &amp; $C$1 &amp; "'!" &amp; C40))="","",IF($J$1&lt;&gt;'GMPP Return'!$F$25,HLOOKUP('GMPP Return'!$C$25,'[4]1617-Q2'!$B$1:$HA$1000,B40,FALSE),INDIRECT("'" &amp; $C$1 &amp; "'!" &amp; C40)))</f>
        <v/>
      </c>
      <c r="K40" s="426" t="s">
        <v>2517</v>
      </c>
      <c r="L40" s="326" t="s">
        <v>2518</v>
      </c>
      <c r="M40" s="302"/>
      <c r="N40" s="346" t="str">
        <f t="shared" ca="1" si="0"/>
        <v/>
      </c>
    </row>
    <row r="41" spans="1:14" ht="44.25" customHeight="1" x14ac:dyDescent="0.25">
      <c r="A41" s="212" t="s">
        <v>448</v>
      </c>
      <c r="B41" s="143">
        <v>40</v>
      </c>
      <c r="C41" s="143" t="s">
        <v>1192</v>
      </c>
      <c r="D41" s="370"/>
      <c r="E41" s="370"/>
      <c r="F41" s="370"/>
      <c r="G41" s="429"/>
      <c r="H41" s="879" t="s">
        <v>448</v>
      </c>
      <c r="I41" s="426" t="e">
        <f ca="1">IF(IF($I$1&lt;&gt;'GMPP Return'!$F$25,HLOOKUP('GMPP Return'!$C$25,'[4]1617-Q1'!$B$1:$HA$1000,B41,FALSE),INDIRECT("'" &amp; $C$1 &amp; "'!" &amp; C41))="","",IF($I$1&lt;&gt;'GMPP Return'!$F$25,HLOOKUP('GMPP Return'!$C$25,'[4]1617-Q1'!$B$1:$HA$1000,B41,FALSE),INDIRECT("'" &amp; $C$1 &amp; "'!" &amp; C41)))</f>
        <v>#N/A</v>
      </c>
      <c r="J41" s="574" t="str">
        <f ca="1">IF(IF($J$1&lt;&gt;'GMPP Return'!$F$25,HLOOKUP('GMPP Return'!$C$25,'[4]1617-Q2'!$B$1:$HA$1000,B41,FALSE),INDIRECT("'" &amp; $C$1 &amp; "'!" &amp; C41))="","",IF($J$1&lt;&gt;'GMPP Return'!$F$25,HLOOKUP('GMPP Return'!$C$25,'[4]1617-Q2'!$B$1:$HA$1000,B41,FALSE),INDIRECT("'" &amp; $C$1 &amp; "'!" &amp; C41)))</f>
        <v/>
      </c>
      <c r="K41" s="426" t="s">
        <v>2519</v>
      </c>
      <c r="L41" s="326" t="s">
        <v>2520</v>
      </c>
      <c r="M41" s="302"/>
      <c r="N41" s="346" t="str">
        <f t="shared" ca="1" si="0"/>
        <v/>
      </c>
    </row>
    <row r="42" spans="1:14" ht="44.25" customHeight="1" x14ac:dyDescent="0.25">
      <c r="A42" s="212" t="s">
        <v>321</v>
      </c>
      <c r="B42" s="143">
        <v>41</v>
      </c>
      <c r="C42" s="143" t="s">
        <v>1193</v>
      </c>
      <c r="D42" s="370"/>
      <c r="E42" s="370"/>
      <c r="F42" s="370"/>
      <c r="G42" s="429"/>
      <c r="H42" s="879" t="s">
        <v>321</v>
      </c>
      <c r="I42" s="903" t="e">
        <f ca="1">IF(IF($I$1&lt;&gt;'GMPP Return'!$F$25,HLOOKUP('GMPP Return'!$C$25,'[4]1617-Q1'!$B$1:$HA$1000,B42,FALSE),INDIRECT("'" &amp; $C$1 &amp; "'!" &amp; C42))="","",IF($I$1&lt;&gt;'GMPP Return'!$F$25,HLOOKUP('GMPP Return'!$C$25,'[4]1617-Q1'!$B$1:$HA$1000,B42,FALSE),INDIRECT("'" &amp; $C$1 &amp; "'!" &amp; C42)))</f>
        <v>#N/A</v>
      </c>
      <c r="J42" s="574" t="str">
        <f ca="1">IF(IF($J$1&lt;&gt;'GMPP Return'!$F$25,HLOOKUP('GMPP Return'!$C$25,'[4]1617-Q2'!$B$1:$HA$1000,B42,FALSE),INDIRECT("'" &amp; $C$1 &amp; "'!" &amp; C42))="","",IF($J$1&lt;&gt;'GMPP Return'!$F$25,HLOOKUP('GMPP Return'!$C$25,'[4]1617-Q2'!$B$1:$HA$1000,B42,FALSE),INDIRECT("'" &amp; $C$1 &amp; "'!" &amp; C42)))</f>
        <v/>
      </c>
      <c r="K42" s="426" t="s">
        <v>2521</v>
      </c>
      <c r="L42" s="326" t="s">
        <v>2522</v>
      </c>
      <c r="M42" s="302"/>
      <c r="N42" s="346" t="str">
        <f t="shared" ca="1" si="0"/>
        <v/>
      </c>
    </row>
    <row r="43" spans="1:14" ht="44.25" customHeight="1" x14ac:dyDescent="0.25">
      <c r="A43" s="212" t="s">
        <v>449</v>
      </c>
      <c r="B43" s="143">
        <v>42</v>
      </c>
      <c r="C43" s="143" t="s">
        <v>1194</v>
      </c>
      <c r="D43" s="370"/>
      <c r="E43" s="370"/>
      <c r="F43" s="370"/>
      <c r="G43" s="429"/>
      <c r="H43" s="879" t="s">
        <v>449</v>
      </c>
      <c r="I43" s="426" t="e">
        <f ca="1">IF(IF($I$1&lt;&gt;'GMPP Return'!$F$25,HLOOKUP('GMPP Return'!$C$25,'[4]1617-Q1'!$B$1:$HA$1000,B43,FALSE),INDIRECT("'" &amp; $C$1 &amp; "'!" &amp; C43))="","",IF($I$1&lt;&gt;'GMPP Return'!$F$25,HLOOKUP('GMPP Return'!$C$25,'[4]1617-Q1'!$B$1:$HA$1000,B43,FALSE),INDIRECT("'" &amp; $C$1 &amp; "'!" &amp; C43)))</f>
        <v>#N/A</v>
      </c>
      <c r="J43" s="574" t="str">
        <f ca="1">IF(IF($J$1&lt;&gt;'GMPP Return'!$F$25,HLOOKUP('GMPP Return'!$C$25,'[4]1617-Q2'!$B$1:$HA$1000,B43,FALSE),INDIRECT("'" &amp; $C$1 &amp; "'!" &amp; C43))="","",IF($J$1&lt;&gt;'GMPP Return'!$F$25,HLOOKUP('GMPP Return'!$C$25,'[4]1617-Q2'!$B$1:$HA$1000,B43,FALSE),INDIRECT("'" &amp; $C$1 &amp; "'!" &amp; C43)))</f>
        <v/>
      </c>
      <c r="K43" s="426" t="s">
        <v>2523</v>
      </c>
      <c r="L43" s="326" t="s">
        <v>2524</v>
      </c>
      <c r="M43" s="302"/>
      <c r="N43" s="346" t="str">
        <f t="shared" ca="1" si="0"/>
        <v/>
      </c>
    </row>
    <row r="44" spans="1:14" ht="44.25" customHeight="1" x14ac:dyDescent="0.25">
      <c r="A44" s="212" t="s">
        <v>322</v>
      </c>
      <c r="B44" s="143">
        <v>43</v>
      </c>
      <c r="C44" s="143" t="s">
        <v>1195</v>
      </c>
      <c r="D44" s="370" t="s">
        <v>2398</v>
      </c>
      <c r="E44" s="370" t="s">
        <v>2398</v>
      </c>
      <c r="F44" s="370" t="s">
        <v>2398</v>
      </c>
      <c r="G44" s="429" t="s">
        <v>2398</v>
      </c>
      <c r="H44" s="879" t="s">
        <v>322</v>
      </c>
      <c r="I44" s="426" t="e">
        <f ca="1">IF(IF($I$1&lt;&gt;'GMPP Return'!$F$25,HLOOKUP('GMPP Return'!$C$25,'[4]1617-Q1'!$B$1:$HA$1000,B44,FALSE),INDIRECT("'" &amp; $C$1 &amp; "'!" &amp; C44))="","",IF($I$1&lt;&gt;'GMPP Return'!$F$25,HLOOKUP('GMPP Return'!$C$25,'[4]1617-Q1'!$B$1:$HA$1000,B44,FALSE),INDIRECT("'" &amp; $C$1 &amp; "'!" &amp; C44)))</f>
        <v>#N/A</v>
      </c>
      <c r="J44" s="574" t="str">
        <f ca="1">IF(IF($J$1&lt;&gt;'GMPP Return'!$F$25,HLOOKUP('GMPP Return'!$C$25,'[4]1617-Q2'!$B$1:$HA$1000,B44,FALSE),INDIRECT("'" &amp; $C$1 &amp; "'!" &amp; C44))="","",IF($J$1&lt;&gt;'GMPP Return'!$F$25,HLOOKUP('GMPP Return'!$C$25,'[4]1617-Q2'!$B$1:$HA$1000,B44,FALSE),INDIRECT("'" &amp; $C$1 &amp; "'!" &amp; C44)))</f>
        <v/>
      </c>
      <c r="K44" s="426" t="s">
        <v>2525</v>
      </c>
      <c r="L44" s="326" t="s">
        <v>2526</v>
      </c>
      <c r="M44" s="302"/>
      <c r="N44" s="346" t="str">
        <f t="shared" ca="1" si="0"/>
        <v/>
      </c>
    </row>
    <row r="45" spans="1:14" ht="44.25" customHeight="1" x14ac:dyDescent="0.25">
      <c r="A45" s="212" t="s">
        <v>450</v>
      </c>
      <c r="B45" s="143">
        <v>44</v>
      </c>
      <c r="C45" s="143" t="s">
        <v>1196</v>
      </c>
      <c r="D45" s="370" t="s">
        <v>2398</v>
      </c>
      <c r="E45" s="370" t="s">
        <v>2398</v>
      </c>
      <c r="F45" s="370" t="s">
        <v>2398</v>
      </c>
      <c r="G45" s="429" t="s">
        <v>2398</v>
      </c>
      <c r="H45" s="879" t="s">
        <v>450</v>
      </c>
      <c r="I45" s="426" t="e">
        <f ca="1">IF(IF($I$1&lt;&gt;'GMPP Return'!$F$25,HLOOKUP('GMPP Return'!$C$25,'[4]1617-Q1'!$B$1:$HA$1000,B45,FALSE),INDIRECT("'" &amp; $C$1 &amp; "'!" &amp; C45))="","",IF($I$1&lt;&gt;'GMPP Return'!$F$25,HLOOKUP('GMPP Return'!$C$25,'[4]1617-Q1'!$B$1:$HA$1000,B45,FALSE),INDIRECT("'" &amp; $C$1 &amp; "'!" &amp; C45)))</f>
        <v>#N/A</v>
      </c>
      <c r="J45" s="574" t="str">
        <f ca="1">IF(IF($J$1&lt;&gt;'GMPP Return'!$F$25,HLOOKUP('GMPP Return'!$C$25,'[4]1617-Q2'!$B$1:$HA$1000,B45,FALSE),INDIRECT("'" &amp; $C$1 &amp; "'!" &amp; C45))="","",IF($J$1&lt;&gt;'GMPP Return'!$F$25,HLOOKUP('GMPP Return'!$C$25,'[4]1617-Q2'!$B$1:$HA$1000,B45,FALSE),INDIRECT("'" &amp; $C$1 &amp; "'!" &amp; C45)))</f>
        <v/>
      </c>
      <c r="K45" s="426" t="s">
        <v>2527</v>
      </c>
      <c r="L45" s="326" t="s">
        <v>2528</v>
      </c>
      <c r="M45" s="302"/>
      <c r="N45" s="346" t="str">
        <f t="shared" ca="1" si="0"/>
        <v/>
      </c>
    </row>
    <row r="46" spans="1:14" ht="44.25" customHeight="1" x14ac:dyDescent="0.25">
      <c r="A46" s="212" t="s">
        <v>323</v>
      </c>
      <c r="B46" s="143">
        <v>45</v>
      </c>
      <c r="C46" s="143" t="s">
        <v>1197</v>
      </c>
      <c r="D46" s="370" t="s">
        <v>2398</v>
      </c>
      <c r="E46" s="370" t="s">
        <v>2398</v>
      </c>
      <c r="F46" s="370" t="s">
        <v>2398</v>
      </c>
      <c r="G46" s="429" t="s">
        <v>2398</v>
      </c>
      <c r="H46" s="879" t="s">
        <v>323</v>
      </c>
      <c r="I46" s="426" t="e">
        <f ca="1">IF(IF($I$1&lt;&gt;'GMPP Return'!$F$25,HLOOKUP('GMPP Return'!$C$25,'[4]1617-Q1'!$B$1:$HA$1000,B46,FALSE),INDIRECT("'" &amp; $C$1 &amp; "'!" &amp; C46))="","",IF($I$1&lt;&gt;'GMPP Return'!$F$25,HLOOKUP('GMPP Return'!$C$25,'[4]1617-Q1'!$B$1:$HA$1000,B46,FALSE),INDIRECT("'" &amp; $C$1 &amp; "'!" &amp; C46)))</f>
        <v>#N/A</v>
      </c>
      <c r="J46" s="574" t="str">
        <f ca="1">IF(IF($J$1&lt;&gt;'GMPP Return'!$F$25,HLOOKUP('GMPP Return'!$C$25,'[4]1617-Q2'!$B$1:$HA$1000,B46,FALSE),INDIRECT("'" &amp; $C$1 &amp; "'!" &amp; C46))="","",IF($J$1&lt;&gt;'GMPP Return'!$F$25,HLOOKUP('GMPP Return'!$C$25,'[4]1617-Q2'!$B$1:$HA$1000,B46,FALSE),INDIRECT("'" &amp; $C$1 &amp; "'!" &amp; C46)))</f>
        <v/>
      </c>
      <c r="K46" s="426" t="s">
        <v>2529</v>
      </c>
      <c r="L46" s="326" t="s">
        <v>2530</v>
      </c>
      <c r="M46" s="302"/>
      <c r="N46" s="346" t="str">
        <f t="shared" ca="1" si="0"/>
        <v/>
      </c>
    </row>
    <row r="47" spans="1:14" ht="44.25" customHeight="1" x14ac:dyDescent="0.25">
      <c r="A47" s="212" t="s">
        <v>451</v>
      </c>
      <c r="B47" s="143">
        <v>46</v>
      </c>
      <c r="C47" s="143" t="s">
        <v>1198</v>
      </c>
      <c r="D47" s="370" t="s">
        <v>2398</v>
      </c>
      <c r="E47" s="370" t="s">
        <v>2398</v>
      </c>
      <c r="F47" s="370" t="s">
        <v>2398</v>
      </c>
      <c r="G47" s="429" t="s">
        <v>2398</v>
      </c>
      <c r="H47" s="879" t="s">
        <v>451</v>
      </c>
      <c r="I47" s="426" t="e">
        <f ca="1">IF(IF($I$1&lt;&gt;'GMPP Return'!$F$25,HLOOKUP('GMPP Return'!$C$25,'[4]1617-Q1'!$B$1:$HA$1000,B47,FALSE),INDIRECT("'" &amp; $C$1 &amp; "'!" &amp; C47))="","",IF($I$1&lt;&gt;'GMPP Return'!$F$25,HLOOKUP('GMPP Return'!$C$25,'[4]1617-Q1'!$B$1:$HA$1000,B47,FALSE),INDIRECT("'" &amp; $C$1 &amp; "'!" &amp; C47)))</f>
        <v>#N/A</v>
      </c>
      <c r="J47" s="574" t="str">
        <f ca="1">IF(IF($J$1&lt;&gt;'GMPP Return'!$F$25,HLOOKUP('GMPP Return'!$C$25,'[4]1617-Q2'!$B$1:$HA$1000,B47,FALSE),INDIRECT("'" &amp; $C$1 &amp; "'!" &amp; C47))="","",IF($J$1&lt;&gt;'GMPP Return'!$F$25,HLOOKUP('GMPP Return'!$C$25,'[4]1617-Q2'!$B$1:$HA$1000,B47,FALSE),INDIRECT("'" &amp; $C$1 &amp; "'!" &amp; C47)))</f>
        <v/>
      </c>
      <c r="K47" s="426" t="s">
        <v>2531</v>
      </c>
      <c r="L47" s="326" t="s">
        <v>2532</v>
      </c>
      <c r="M47" s="302"/>
      <c r="N47" s="346" t="str">
        <f t="shared" ca="1" si="0"/>
        <v/>
      </c>
    </row>
    <row r="48" spans="1:14" ht="44.25" customHeight="1" x14ac:dyDescent="0.25">
      <c r="A48" s="212" t="s">
        <v>324</v>
      </c>
      <c r="B48" s="143">
        <v>47</v>
      </c>
      <c r="C48" s="143" t="s">
        <v>1199</v>
      </c>
      <c r="D48" s="370" t="s">
        <v>2398</v>
      </c>
      <c r="E48" s="370" t="s">
        <v>2398</v>
      </c>
      <c r="F48" s="370" t="s">
        <v>2398</v>
      </c>
      <c r="G48" s="429" t="s">
        <v>2398</v>
      </c>
      <c r="H48" s="879" t="s">
        <v>324</v>
      </c>
      <c r="I48" s="426" t="e">
        <f ca="1">IF(IF($I$1&lt;&gt;'GMPP Return'!$F$25,HLOOKUP('GMPP Return'!$C$25,'[4]1617-Q1'!$B$1:$HA$1000,B48,FALSE),INDIRECT("'" &amp; $C$1 &amp; "'!" &amp; C48))="","",IF($I$1&lt;&gt;'GMPP Return'!$F$25,HLOOKUP('GMPP Return'!$C$25,'[4]1617-Q1'!$B$1:$HA$1000,B48,FALSE),INDIRECT("'" &amp; $C$1 &amp; "'!" &amp; C48)))</f>
        <v>#N/A</v>
      </c>
      <c r="J48" s="574" t="str">
        <f ca="1">IF(IF($J$1&lt;&gt;'GMPP Return'!$F$25,HLOOKUP('GMPP Return'!$C$25,'[4]1617-Q2'!$B$1:$HA$1000,B48,FALSE),INDIRECT("'" &amp; $C$1 &amp; "'!" &amp; C48))="","",IF($J$1&lt;&gt;'GMPP Return'!$F$25,HLOOKUP('GMPP Return'!$C$25,'[4]1617-Q2'!$B$1:$HA$1000,B48,FALSE),INDIRECT("'" &amp; $C$1 &amp; "'!" &amp; C48)))</f>
        <v/>
      </c>
      <c r="K48" s="426" t="s">
        <v>2533</v>
      </c>
      <c r="L48" s="326" t="s">
        <v>2534</v>
      </c>
      <c r="M48" s="302"/>
      <c r="N48" s="346" t="str">
        <f t="shared" ca="1" si="0"/>
        <v/>
      </c>
    </row>
    <row r="49" spans="1:14" ht="44.25" customHeight="1" thickBot="1" x14ac:dyDescent="0.3">
      <c r="A49" s="213" t="s">
        <v>452</v>
      </c>
      <c r="B49" s="214">
        <v>48</v>
      </c>
      <c r="C49" s="214" t="s">
        <v>1200</v>
      </c>
      <c r="D49" s="371" t="s">
        <v>2398</v>
      </c>
      <c r="E49" s="371" t="s">
        <v>2398</v>
      </c>
      <c r="F49" s="371" t="s">
        <v>2398</v>
      </c>
      <c r="G49" s="430" t="s">
        <v>2398</v>
      </c>
      <c r="H49" s="907" t="s">
        <v>452</v>
      </c>
      <c r="I49" s="435" t="e">
        <f ca="1">IF(IF($I$1&lt;&gt;'GMPP Return'!$F$25,HLOOKUP('GMPP Return'!$C$25,'[4]1617-Q1'!$B$1:$HA$1000,B49,FALSE),INDIRECT("'" &amp; $C$1 &amp; "'!" &amp; C49))="","",IF($I$1&lt;&gt;'GMPP Return'!$F$25,HLOOKUP('GMPP Return'!$C$25,'[4]1617-Q1'!$B$1:$HA$1000,B49,FALSE),INDIRECT("'" &amp; $C$1 &amp; "'!" &amp; C49)))</f>
        <v>#N/A</v>
      </c>
      <c r="J49" s="575" t="str">
        <f ca="1">IF(IF($J$1&lt;&gt;'GMPP Return'!$F$25,HLOOKUP('GMPP Return'!$C$25,'[4]1617-Q2'!$B$1:$HA$1000,B49,FALSE),INDIRECT("'" &amp; $C$1 &amp; "'!" &amp; C49))="","",IF($J$1&lt;&gt;'GMPP Return'!$F$25,HLOOKUP('GMPP Return'!$C$25,'[4]1617-Q2'!$B$1:$HA$1000,B49,FALSE),INDIRECT("'" &amp; $C$1 &amp; "'!" &amp; C49)))</f>
        <v/>
      </c>
      <c r="K49" s="435" t="s">
        <v>2535</v>
      </c>
      <c r="L49" s="436" t="s">
        <v>2536</v>
      </c>
      <c r="M49" s="302"/>
      <c r="N49" s="346" t="str">
        <f t="shared" ca="1" si="0"/>
        <v/>
      </c>
    </row>
    <row r="50" spans="1:14" ht="27.75" customHeight="1" x14ac:dyDescent="0.25">
      <c r="A50" s="215" t="s">
        <v>406</v>
      </c>
      <c r="B50" s="216">
        <v>49</v>
      </c>
      <c r="C50" s="216" t="s">
        <v>1201</v>
      </c>
      <c r="D50" s="216"/>
      <c r="E50" s="216"/>
      <c r="F50" s="216"/>
      <c r="G50" s="431"/>
      <c r="H50" s="880" t="s">
        <v>406</v>
      </c>
      <c r="I50" s="909" t="e">
        <f ca="1">IF(IF($I$1&lt;&gt;'GMPP Return'!$F$25,HLOOKUP('GMPP Return'!$C$25,'[4]1617-Q1'!$B$1:$HA$1000,B50,FALSE),INDIRECT("'" &amp; $C$1 &amp; "'!" &amp; C50))="","",IF($I$1&lt;&gt;'GMPP Return'!$F$25,HLOOKUP('GMPP Return'!$C$25,'[4]1617-Q1'!$B$1:$HA$1000,B50,FALSE),INDIRECT("'" &amp; $C$1 &amp; "'!" &amp; C50)))</f>
        <v>#N/A</v>
      </c>
      <c r="J50" s="438" t="str">
        <f ca="1">IF(IF($J$1&lt;&gt;'GMPP Return'!$F$25,HLOOKUP('GMPP Return'!$C$25,'[4]1617-Q2'!$B$1:$HA$1000,B50,FALSE),INDIRECT("'" &amp; $C$1 &amp; "'!" &amp; C50))="","",IF($J$1&lt;&gt;'GMPP Return'!$F$25,HLOOKUP('GMPP Return'!$C$25,'[4]1617-Q2'!$B$1:$HA$1000,B50,FALSE),INDIRECT("'" &amp; $C$1 &amp; "'!" &amp; C50)))</f>
        <v/>
      </c>
      <c r="K50" s="438" t="s">
        <v>2537</v>
      </c>
      <c r="L50" s="327" t="s">
        <v>2538</v>
      </c>
      <c r="M50" s="302"/>
      <c r="N50" s="348" t="str">
        <f t="shared" ca="1" si="0"/>
        <v/>
      </c>
    </row>
    <row r="51" spans="1:14" ht="24.75" customHeight="1" x14ac:dyDescent="0.25">
      <c r="A51" s="217" t="s">
        <v>0</v>
      </c>
      <c r="B51" s="144">
        <v>50</v>
      </c>
      <c r="C51" s="144" t="s">
        <v>1202</v>
      </c>
      <c r="D51" s="144"/>
      <c r="E51" s="144"/>
      <c r="F51" s="144"/>
      <c r="G51" s="432"/>
      <c r="H51" s="881" t="s">
        <v>0</v>
      </c>
      <c r="I51" s="372" t="e">
        <f ca="1">IF(IF($I$1&lt;&gt;'GMPP Return'!$F$25,HLOOKUP('GMPP Return'!$C$25,'[4]1617-Q1'!$B$1:$HA$1000,B51,FALSE),INDIRECT("'" &amp; $C$1 &amp; "'!" &amp; C51))="","",IF($I$1&lt;&gt;'GMPP Return'!$F$25,HLOOKUP('GMPP Return'!$C$25,'[4]1617-Q1'!$B$1:$HA$1000,B51,FALSE),INDIRECT("'" &amp; $C$1 &amp; "'!" &amp; C51)))</f>
        <v>#N/A</v>
      </c>
      <c r="J51" s="437" t="str">
        <f ca="1">IF(IF($J$1&lt;&gt;'GMPP Return'!$F$25,HLOOKUP('GMPP Return'!$C$25,'[4]1617-Q2'!$B$1:$HA$1000,B51,FALSE),INDIRECT("'" &amp; $C$1 &amp; "'!" &amp; C51))="","",IF($J$1&lt;&gt;'GMPP Return'!$F$25,HLOOKUP('GMPP Return'!$C$25,'[4]1617-Q2'!$B$1:$HA$1000,B51,FALSE),INDIRECT("'" &amp; $C$1 &amp; "'!" &amp; C51)))</f>
        <v/>
      </c>
      <c r="K51" s="437" t="s">
        <v>2539</v>
      </c>
      <c r="L51" s="328" t="s">
        <v>2540</v>
      </c>
      <c r="M51" s="302"/>
      <c r="N51" s="346" t="str">
        <f t="shared" ca="1" si="0"/>
        <v/>
      </c>
    </row>
    <row r="52" spans="1:14" ht="201" customHeight="1" x14ac:dyDescent="0.25">
      <c r="A52" s="217" t="s">
        <v>1</v>
      </c>
      <c r="B52" s="144">
        <v>51</v>
      </c>
      <c r="C52" s="144" t="s">
        <v>1203</v>
      </c>
      <c r="D52" s="372"/>
      <c r="E52" s="372"/>
      <c r="F52" s="372"/>
      <c r="G52" s="433"/>
      <c r="H52" s="881" t="s">
        <v>1</v>
      </c>
      <c r="I52" s="372" t="e">
        <f ca="1">IF(IF($I$1&lt;&gt;'GMPP Return'!$F$25,HLOOKUP('GMPP Return'!$C$25,'[4]1617-Q1'!$B$1:$HA$1000,B52,FALSE),INDIRECT("'" &amp; $C$1 &amp; "'!" &amp; C52))="","",IF($I$1&lt;&gt;'GMPP Return'!$F$25,HLOOKUP('GMPP Return'!$C$25,'[4]1617-Q1'!$B$1:$HA$1000,B52,FALSE),INDIRECT("'" &amp; $C$1 &amp; "'!" &amp; C52)))</f>
        <v>#N/A</v>
      </c>
      <c r="J52" s="437" t="str">
        <f ca="1">IF(IF($J$1&lt;&gt;'GMPP Return'!$F$25,HLOOKUP('GMPP Return'!$C$25,'[4]1617-Q2'!$B$1:$HA$1000,B52,FALSE),INDIRECT("'" &amp; $C$1 &amp; "'!" &amp; C52))="","",IF($J$1&lt;&gt;'GMPP Return'!$F$25,HLOOKUP('GMPP Return'!$C$25,'[4]1617-Q2'!$B$1:$HA$1000,B52,FALSE),INDIRECT("'" &amp; $C$1 &amp; "'!" &amp; C52)))</f>
        <v/>
      </c>
      <c r="K52" s="437" t="s">
        <v>2541</v>
      </c>
      <c r="L52" s="328" t="s">
        <v>2542</v>
      </c>
      <c r="M52" s="302"/>
      <c r="N52" s="346" t="str">
        <f t="shared" ca="1" si="0"/>
        <v/>
      </c>
    </row>
    <row r="53" spans="1:14" ht="33.75" customHeight="1" x14ac:dyDescent="0.25">
      <c r="A53" s="217" t="s">
        <v>59</v>
      </c>
      <c r="B53" s="144">
        <v>52</v>
      </c>
      <c r="C53" s="144" t="s">
        <v>1204</v>
      </c>
      <c r="D53" s="372"/>
      <c r="E53" s="372"/>
      <c r="F53" s="372"/>
      <c r="G53" s="433"/>
      <c r="H53" s="881" t="s">
        <v>59</v>
      </c>
      <c r="I53" s="372" t="e">
        <f ca="1">IF(IF($I$1&lt;&gt;'GMPP Return'!$F$25,HLOOKUP('GMPP Return'!$C$25,'[4]1617-Q1'!$B$1:$HA$1000,B53,FALSE),INDIRECT("'" &amp; $C$1 &amp; "'!" &amp; C53))="","",IF($I$1&lt;&gt;'GMPP Return'!$F$25,HLOOKUP('GMPP Return'!$C$25,'[4]1617-Q1'!$B$1:$HA$1000,B53,FALSE),INDIRECT("'" &amp; $C$1 &amp; "'!" &amp; C53)))</f>
        <v>#N/A</v>
      </c>
      <c r="J53" s="437" t="str">
        <f ca="1">IF(IF($J$1&lt;&gt;'GMPP Return'!$F$25,HLOOKUP('GMPP Return'!$C$25,'[4]1617-Q2'!$B$1:$HA$1000,B53,FALSE),INDIRECT("'" &amp; $C$1 &amp; "'!" &amp; C53))="","",IF($J$1&lt;&gt;'GMPP Return'!$F$25,HLOOKUP('GMPP Return'!$C$25,'[4]1617-Q2'!$B$1:$HA$1000,B53,FALSE),INDIRECT("'" &amp; $C$1 &amp; "'!" &amp; C53)))</f>
        <v/>
      </c>
      <c r="K53" s="437" t="s">
        <v>2543</v>
      </c>
      <c r="L53" s="328" t="s">
        <v>2544</v>
      </c>
      <c r="M53" s="302"/>
      <c r="N53" s="346" t="str">
        <f t="shared" ca="1" si="0"/>
        <v/>
      </c>
    </row>
    <row r="54" spans="1:14" ht="234.75" customHeight="1" thickBot="1" x14ac:dyDescent="0.3">
      <c r="A54" s="218" t="s">
        <v>62</v>
      </c>
      <c r="B54" s="219">
        <v>53</v>
      </c>
      <c r="C54" s="219" t="s">
        <v>1205</v>
      </c>
      <c r="D54" s="373"/>
      <c r="E54" s="373"/>
      <c r="F54" s="373"/>
      <c r="G54" s="434"/>
      <c r="H54" s="882" t="s">
        <v>62</v>
      </c>
      <c r="I54" s="373" t="e">
        <f ca="1">IF(IF($I$1&lt;&gt;'GMPP Return'!$F$25,HLOOKUP('GMPP Return'!$C$25,'[4]1617-Q1'!$B$1:$HA$1000,B54,FALSE),INDIRECT("'" &amp; $C$1 &amp; "'!" &amp; C54))="","",IF($I$1&lt;&gt;'GMPP Return'!$F$25,HLOOKUP('GMPP Return'!$C$25,'[4]1617-Q1'!$B$1:$HA$1000,B54,FALSE),INDIRECT("'" &amp; $C$1 &amp; "'!" &amp; C54)))</f>
        <v>#N/A</v>
      </c>
      <c r="J54" s="910" t="str">
        <f ca="1">IF(IF($J$1&lt;&gt;'GMPP Return'!$F$25,HLOOKUP('GMPP Return'!$C$25,'[4]1617-Q2'!$B$1:$HA$1000,B54,FALSE),INDIRECT("'" &amp; $C$1 &amp; "'!" &amp; C54))="","",IF($J$1&lt;&gt;'GMPP Return'!$F$25,HLOOKUP('GMPP Return'!$C$25,'[4]1617-Q2'!$B$1:$HA$1000,B54,FALSE),INDIRECT("'" &amp; $C$1 &amp; "'!" &amp; C54)))</f>
        <v/>
      </c>
      <c r="K54" s="910" t="s">
        <v>2545</v>
      </c>
      <c r="L54" s="911" t="s">
        <v>2546</v>
      </c>
      <c r="M54" s="302"/>
      <c r="N54" s="347" t="str">
        <f t="shared" ca="1" si="0"/>
        <v/>
      </c>
    </row>
    <row r="55" spans="1:14" ht="26.25" customHeight="1" x14ac:dyDescent="0.25">
      <c r="A55" s="220" t="s">
        <v>51</v>
      </c>
      <c r="B55" s="221">
        <v>54</v>
      </c>
      <c r="C55" s="221" t="s">
        <v>1206</v>
      </c>
      <c r="D55" s="221" t="s">
        <v>2398</v>
      </c>
      <c r="E55" s="221" t="s">
        <v>2398</v>
      </c>
      <c r="F55" s="221" t="s">
        <v>2398</v>
      </c>
      <c r="G55" s="439" t="s">
        <v>2398</v>
      </c>
      <c r="H55" s="908" t="s">
        <v>51</v>
      </c>
      <c r="I55" s="905" t="e">
        <f ca="1">IF(IF($I$1&lt;&gt;'GMPP Return'!$F$25,HLOOKUP('GMPP Return'!$C$25,'[4]1617-Q1'!$B$1:$HA$1000,B55,FALSE),INDIRECT("'" &amp; $C$1 &amp; "'!" &amp; C55))="","",IF($I$1&lt;&gt;'GMPP Return'!$F$25,HLOOKUP('GMPP Return'!$C$25,'[4]1617-Q1'!$B$1:$HA$1000,B55,FALSE),INDIRECT("'" &amp; $C$1 &amp; "'!" &amp; C55)))</f>
        <v>#N/A</v>
      </c>
      <c r="J55" s="904" t="str">
        <f ca="1">IF(IF($J$1&lt;&gt;'GMPP Return'!$F$25,HLOOKUP('GMPP Return'!$C$25,'[4]1617-Q2'!$B$1:$HA$1000,B55,FALSE),INDIRECT("'" &amp; $C$1 &amp; "'!" &amp; C55))="","",IF($J$1&lt;&gt;'GMPP Return'!$F$25,HLOOKUP('GMPP Return'!$C$25,'[4]1617-Q2'!$B$1:$HA$1000,B55,FALSE),INDIRECT("'" &amp; $C$1 &amp; "'!" &amp; C55)))</f>
        <v/>
      </c>
      <c r="K55" s="905" t="s">
        <v>2547</v>
      </c>
      <c r="L55" s="906" t="s">
        <v>2548</v>
      </c>
      <c r="M55" s="302"/>
      <c r="N55" s="349"/>
    </row>
    <row r="56" spans="1:14" ht="26.25" customHeight="1" x14ac:dyDescent="0.25">
      <c r="A56" s="222" t="s">
        <v>453</v>
      </c>
      <c r="B56" s="145">
        <v>55</v>
      </c>
      <c r="C56" s="145" t="s">
        <v>1207</v>
      </c>
      <c r="D56" s="145"/>
      <c r="E56" s="145"/>
      <c r="F56" s="145"/>
      <c r="G56" s="440"/>
      <c r="H56" s="883" t="s">
        <v>453</v>
      </c>
      <c r="I56" s="443" t="e">
        <f ca="1">IF(IF($I$1&lt;&gt;'GMPP Return'!$F$25,HLOOKUP('GMPP Return'!$C$25,'[4]1617-Q1'!$B$1:$HA$1000,B56,FALSE),INDIRECT("'" &amp; $C$1 &amp; "'!" &amp; C56))="","",IF($I$1&lt;&gt;'GMPP Return'!$F$25,HLOOKUP('GMPP Return'!$C$25,'[4]1617-Q1'!$B$1:$HA$1000,B56,FALSE),INDIRECT("'" &amp; $C$1 &amp; "'!" &amp; C56)))</f>
        <v>#N/A</v>
      </c>
      <c r="J56" s="576" t="str">
        <f ca="1">IF(IF($J$1&lt;&gt;'GMPP Return'!$F$25,HLOOKUP('GMPP Return'!$C$25,'[4]1617-Q2'!$B$1:$HA$1000,B56,FALSE),INDIRECT("'" &amp; $C$1 &amp; "'!" &amp; C56))="","",IF($J$1&lt;&gt;'GMPP Return'!$F$25,HLOOKUP('GMPP Return'!$C$25,'[4]1617-Q2'!$B$1:$HA$1000,B56,FALSE),INDIRECT("'" &amp; $C$1 &amp; "'!" &amp; C56)))</f>
        <v/>
      </c>
      <c r="K56" s="443" t="s">
        <v>2549</v>
      </c>
      <c r="L56" s="329" t="s">
        <v>2550</v>
      </c>
      <c r="M56" s="302"/>
      <c r="N56" s="346" t="str">
        <f t="shared" ca="1" si="0"/>
        <v/>
      </c>
    </row>
    <row r="57" spans="1:14" ht="26.25" customHeight="1" x14ac:dyDescent="0.25">
      <c r="A57" s="222" t="s">
        <v>454</v>
      </c>
      <c r="B57" s="145">
        <v>56</v>
      </c>
      <c r="C57" s="145" t="s">
        <v>1208</v>
      </c>
      <c r="D57" s="145"/>
      <c r="E57" s="145"/>
      <c r="F57" s="145"/>
      <c r="G57" s="440"/>
      <c r="H57" s="883" t="s">
        <v>454</v>
      </c>
      <c r="I57" s="443" t="e">
        <f ca="1">IF(IF($I$1&lt;&gt;'GMPP Return'!$F$25,HLOOKUP('GMPP Return'!$C$25,'[4]1617-Q1'!$B$1:$HA$1000,B57,FALSE),INDIRECT("'" &amp; $C$1 &amp; "'!" &amp; C57))="","",IF($I$1&lt;&gt;'GMPP Return'!$F$25,HLOOKUP('GMPP Return'!$C$25,'[4]1617-Q1'!$B$1:$HA$1000,B57,FALSE),INDIRECT("'" &amp; $C$1 &amp; "'!" &amp; C57)))</f>
        <v>#N/A</v>
      </c>
      <c r="J57" s="576" t="str">
        <f ca="1">IF(IF($J$1&lt;&gt;'GMPP Return'!$F$25,HLOOKUP('GMPP Return'!$C$25,'[4]1617-Q2'!$B$1:$HA$1000,B57,FALSE),INDIRECT("'" &amp; $C$1 &amp; "'!" &amp; C57))="","",IF($J$1&lt;&gt;'GMPP Return'!$F$25,HLOOKUP('GMPP Return'!$C$25,'[4]1617-Q2'!$B$1:$HA$1000,B57,FALSE),INDIRECT("'" &amp; $C$1 &amp; "'!" &amp; C57)))</f>
        <v/>
      </c>
      <c r="K57" s="443" t="s">
        <v>2551</v>
      </c>
      <c r="L57" s="329" t="s">
        <v>2552</v>
      </c>
      <c r="M57" s="302"/>
      <c r="N57" s="346" t="str">
        <f t="shared" ca="1" si="0"/>
        <v/>
      </c>
    </row>
    <row r="58" spans="1:14" ht="24" customHeight="1" x14ac:dyDescent="0.25">
      <c r="A58" s="222" t="s">
        <v>455</v>
      </c>
      <c r="B58" s="145">
        <v>57</v>
      </c>
      <c r="C58" s="145" t="s">
        <v>1209</v>
      </c>
      <c r="D58" s="145"/>
      <c r="E58" s="145"/>
      <c r="F58" s="145"/>
      <c r="G58" s="440"/>
      <c r="H58" s="883" t="s">
        <v>455</v>
      </c>
      <c r="I58" s="443" t="e">
        <f ca="1">IF(IF($I$1&lt;&gt;'GMPP Return'!$F$25,HLOOKUP('GMPP Return'!$C$25,'[4]1617-Q1'!$B$1:$HA$1000,B58,FALSE),INDIRECT("'" &amp; $C$1 &amp; "'!" &amp; C58))="","",IF($I$1&lt;&gt;'GMPP Return'!$F$25,HLOOKUP('GMPP Return'!$C$25,'[4]1617-Q1'!$B$1:$HA$1000,B58,FALSE),INDIRECT("'" &amp; $C$1 &amp; "'!" &amp; C58)))</f>
        <v>#N/A</v>
      </c>
      <c r="J58" s="576" t="str">
        <f ca="1">IF(IF($J$1&lt;&gt;'GMPP Return'!$F$25,HLOOKUP('GMPP Return'!$C$25,'[4]1617-Q2'!$B$1:$HA$1000,B58,FALSE),INDIRECT("'" &amp; $C$1 &amp; "'!" &amp; C58))="","",IF($J$1&lt;&gt;'GMPP Return'!$F$25,HLOOKUP('GMPP Return'!$C$25,'[4]1617-Q2'!$B$1:$HA$1000,B58,FALSE),INDIRECT("'" &amp; $C$1 &amp; "'!" &amp; C58)))</f>
        <v xml:space="preserve"> </v>
      </c>
      <c r="K58" s="443" t="s">
        <v>2553</v>
      </c>
      <c r="L58" s="329" t="s">
        <v>2554</v>
      </c>
      <c r="M58" s="302"/>
      <c r="N58" s="346" t="e">
        <f t="shared" ca="1" si="0"/>
        <v>#N/A</v>
      </c>
    </row>
    <row r="59" spans="1:14" ht="28.5" customHeight="1" x14ac:dyDescent="0.25">
      <c r="A59" s="222" t="s">
        <v>456</v>
      </c>
      <c r="B59" s="145">
        <v>58</v>
      </c>
      <c r="C59" s="145" t="s">
        <v>1210</v>
      </c>
      <c r="D59" s="145"/>
      <c r="E59" s="145"/>
      <c r="F59" s="145"/>
      <c r="G59" s="440"/>
      <c r="H59" s="883" t="s">
        <v>456</v>
      </c>
      <c r="I59" s="443" t="e">
        <f ca="1">IF(IF($I$1&lt;&gt;'GMPP Return'!$F$25,HLOOKUP('GMPP Return'!$C$25,'[4]1617-Q1'!$B$1:$HA$1000,B59,FALSE),INDIRECT("'" &amp; $C$1 &amp; "'!" &amp; C59))="","",IF($I$1&lt;&gt;'GMPP Return'!$F$25,HLOOKUP('GMPP Return'!$C$25,'[4]1617-Q1'!$B$1:$HA$1000,B59,FALSE),INDIRECT("'" &amp; $C$1 &amp; "'!" &amp; C59)))</f>
        <v>#N/A</v>
      </c>
      <c r="J59" s="576" t="str">
        <f ca="1">IF(IF($J$1&lt;&gt;'GMPP Return'!$F$25,HLOOKUP('GMPP Return'!$C$25,'[4]1617-Q2'!$B$1:$HA$1000,B59,FALSE),INDIRECT("'" &amp; $C$1 &amp; "'!" &amp; C59))="","",IF($J$1&lt;&gt;'GMPP Return'!$F$25,HLOOKUP('GMPP Return'!$C$25,'[4]1617-Q2'!$B$1:$HA$1000,B59,FALSE),INDIRECT("'" &amp; $C$1 &amp; "'!" &amp; C59)))</f>
        <v/>
      </c>
      <c r="K59" s="443" t="s">
        <v>2555</v>
      </c>
      <c r="L59" s="329" t="s">
        <v>2556</v>
      </c>
      <c r="M59" s="302"/>
      <c r="N59" s="346" t="str">
        <f t="shared" ca="1" si="0"/>
        <v/>
      </c>
    </row>
    <row r="60" spans="1:14" ht="28.5" customHeight="1" x14ac:dyDescent="0.25">
      <c r="A60" s="222" t="s">
        <v>457</v>
      </c>
      <c r="B60" s="145">
        <v>59</v>
      </c>
      <c r="C60" s="145" t="s">
        <v>1211</v>
      </c>
      <c r="D60" s="145"/>
      <c r="E60" s="145"/>
      <c r="F60" s="145"/>
      <c r="G60" s="440"/>
      <c r="H60" s="883" t="s">
        <v>457</v>
      </c>
      <c r="I60" s="443" t="e">
        <f ca="1">IF(IF($I$1&lt;&gt;'GMPP Return'!$F$25,HLOOKUP('GMPP Return'!$C$25,'[4]1617-Q1'!$B$1:$HA$1000,B60,FALSE),INDIRECT("'" &amp; $C$1 &amp; "'!" &amp; C60))="","",IF($I$1&lt;&gt;'GMPP Return'!$F$25,HLOOKUP('GMPP Return'!$C$25,'[4]1617-Q1'!$B$1:$HA$1000,B60,FALSE),INDIRECT("'" &amp; $C$1 &amp; "'!" &amp; C60)))</f>
        <v>#N/A</v>
      </c>
      <c r="J60" s="576" t="str">
        <f ca="1">IF(IF($J$1&lt;&gt;'GMPP Return'!$F$25,HLOOKUP('GMPP Return'!$C$25,'[4]1617-Q2'!$B$1:$HA$1000,B60,FALSE),INDIRECT("'" &amp; $C$1 &amp; "'!" &amp; C60))="","",IF($J$1&lt;&gt;'GMPP Return'!$F$25,HLOOKUP('GMPP Return'!$C$25,'[4]1617-Q2'!$B$1:$HA$1000,B60,FALSE),INDIRECT("'" &amp; $C$1 &amp; "'!" &amp; C60)))</f>
        <v/>
      </c>
      <c r="K60" s="443" t="s">
        <v>2557</v>
      </c>
      <c r="L60" s="329" t="s">
        <v>2558</v>
      </c>
      <c r="M60" s="302"/>
      <c r="N60" s="346" t="str">
        <f t="shared" ca="1" si="0"/>
        <v/>
      </c>
    </row>
    <row r="61" spans="1:14" ht="27.75" customHeight="1" x14ac:dyDescent="0.25">
      <c r="A61" s="222" t="s">
        <v>458</v>
      </c>
      <c r="B61" s="145">
        <v>60</v>
      </c>
      <c r="C61" s="145" t="s">
        <v>1212</v>
      </c>
      <c r="D61" s="145"/>
      <c r="E61" s="145"/>
      <c r="F61" s="145"/>
      <c r="G61" s="440"/>
      <c r="H61" s="883" t="s">
        <v>458</v>
      </c>
      <c r="I61" s="443" t="e">
        <f ca="1">IF(IF($I$1&lt;&gt;'GMPP Return'!$F$25,HLOOKUP('GMPP Return'!$C$25,'[4]1617-Q1'!$B$1:$HA$1000,B61,FALSE),INDIRECT("'" &amp; $C$1 &amp; "'!" &amp; C61))="","",IF($I$1&lt;&gt;'GMPP Return'!$F$25,HLOOKUP('GMPP Return'!$C$25,'[4]1617-Q1'!$B$1:$HA$1000,B61,FALSE),INDIRECT("'" &amp; $C$1 &amp; "'!" &amp; C61)))</f>
        <v>#N/A</v>
      </c>
      <c r="J61" s="576" t="str">
        <f ca="1">IF(IF($J$1&lt;&gt;'GMPP Return'!$F$25,HLOOKUP('GMPP Return'!$C$25,'[4]1617-Q2'!$B$1:$HA$1000,B61,FALSE),INDIRECT("'" &amp; $C$1 &amp; "'!" &amp; C61))="","",IF($J$1&lt;&gt;'GMPP Return'!$F$25,HLOOKUP('GMPP Return'!$C$25,'[4]1617-Q2'!$B$1:$HA$1000,B61,FALSE),INDIRECT("'" &amp; $C$1 &amp; "'!" &amp; C61)))</f>
        <v/>
      </c>
      <c r="K61" s="443" t="s">
        <v>2559</v>
      </c>
      <c r="L61" s="329" t="s">
        <v>2560</v>
      </c>
      <c r="M61" s="302"/>
      <c r="N61" s="346" t="str">
        <f t="shared" ca="1" si="0"/>
        <v/>
      </c>
    </row>
    <row r="62" spans="1:14" ht="31.5" customHeight="1" x14ac:dyDescent="0.25">
      <c r="A62" s="222" t="s">
        <v>459</v>
      </c>
      <c r="B62" s="145">
        <v>61</v>
      </c>
      <c r="C62" s="145" t="s">
        <v>1213</v>
      </c>
      <c r="D62" s="145"/>
      <c r="E62" s="145"/>
      <c r="F62" s="145"/>
      <c r="G62" s="440"/>
      <c r="H62" s="883" t="s">
        <v>459</v>
      </c>
      <c r="I62" s="443" t="e">
        <f ca="1">IF(IF($I$1&lt;&gt;'GMPP Return'!$F$25,HLOOKUP('GMPP Return'!$C$25,'[4]1617-Q1'!$B$1:$HA$1000,B62,FALSE),INDIRECT("'" &amp; $C$1 &amp; "'!" &amp; C62))="","",IF($I$1&lt;&gt;'GMPP Return'!$F$25,HLOOKUP('GMPP Return'!$C$25,'[4]1617-Q1'!$B$1:$HA$1000,B62,FALSE),INDIRECT("'" &amp; $C$1 &amp; "'!" &amp; C62)))</f>
        <v>#N/A</v>
      </c>
      <c r="J62" s="576" t="str">
        <f ca="1">IF(IF($J$1&lt;&gt;'GMPP Return'!$F$25,HLOOKUP('GMPP Return'!$C$25,'[4]1617-Q2'!$B$1:$HA$1000,B62,FALSE),INDIRECT("'" &amp; $C$1 &amp; "'!" &amp; C62))="","",IF($J$1&lt;&gt;'GMPP Return'!$F$25,HLOOKUP('GMPP Return'!$C$25,'[4]1617-Q2'!$B$1:$HA$1000,B62,FALSE),INDIRECT("'" &amp; $C$1 &amp; "'!" &amp; C62)))</f>
        <v/>
      </c>
      <c r="K62" s="443" t="s">
        <v>2561</v>
      </c>
      <c r="L62" s="329" t="s">
        <v>2562</v>
      </c>
      <c r="M62" s="302"/>
      <c r="N62" s="346" t="str">
        <f t="shared" ca="1" si="0"/>
        <v/>
      </c>
    </row>
    <row r="63" spans="1:14" ht="33.75" customHeight="1" x14ac:dyDescent="0.25">
      <c r="A63" s="222" t="s">
        <v>460</v>
      </c>
      <c r="B63" s="145">
        <v>62</v>
      </c>
      <c r="C63" s="145" t="s">
        <v>1214</v>
      </c>
      <c r="D63" s="145"/>
      <c r="E63" s="145"/>
      <c r="F63" s="145"/>
      <c r="G63" s="440"/>
      <c r="H63" s="883" t="s">
        <v>460</v>
      </c>
      <c r="I63" s="443" t="e">
        <f ca="1">IF(IF($I$1&lt;&gt;'GMPP Return'!$F$25,HLOOKUP('GMPP Return'!$C$25,'[4]1617-Q1'!$B$1:$HA$1000,B63,FALSE),INDIRECT("'" &amp; $C$1 &amp; "'!" &amp; C63))="","",IF($I$1&lt;&gt;'GMPP Return'!$F$25,HLOOKUP('GMPP Return'!$C$25,'[4]1617-Q1'!$B$1:$HA$1000,B63,FALSE),INDIRECT("'" &amp; $C$1 &amp; "'!" &amp; C63)))</f>
        <v>#N/A</v>
      </c>
      <c r="J63" s="576" t="str">
        <f ca="1">IF(IF($J$1&lt;&gt;'GMPP Return'!$F$25,HLOOKUP('GMPP Return'!$C$25,'[4]1617-Q2'!$B$1:$HA$1000,B63,FALSE),INDIRECT("'" &amp; $C$1 &amp; "'!" &amp; C63))="","",IF($J$1&lt;&gt;'GMPP Return'!$F$25,HLOOKUP('GMPP Return'!$C$25,'[4]1617-Q2'!$B$1:$HA$1000,B63,FALSE),INDIRECT("'" &amp; $C$1 &amp; "'!" &amp; C63)))</f>
        <v/>
      </c>
      <c r="K63" s="443" t="s">
        <v>2563</v>
      </c>
      <c r="L63" s="329" t="s">
        <v>2564</v>
      </c>
      <c r="M63" s="302"/>
      <c r="N63" s="346" t="str">
        <f t="shared" ca="1" si="0"/>
        <v/>
      </c>
    </row>
    <row r="64" spans="1:14" ht="32.25" customHeight="1" x14ac:dyDescent="0.25">
      <c r="A64" s="222" t="s">
        <v>461</v>
      </c>
      <c r="B64" s="145">
        <v>63</v>
      </c>
      <c r="C64" s="145" t="s">
        <v>1215</v>
      </c>
      <c r="D64" s="145"/>
      <c r="E64" s="145"/>
      <c r="F64" s="145"/>
      <c r="G64" s="440"/>
      <c r="H64" s="883" t="s">
        <v>461</v>
      </c>
      <c r="I64" s="443" t="e">
        <f ca="1">IF(IF($I$1&lt;&gt;'GMPP Return'!$F$25,HLOOKUP('GMPP Return'!$C$25,'[4]1617-Q1'!$B$1:$HA$1000,B64,FALSE),INDIRECT("'" &amp; $C$1 &amp; "'!" &amp; C64))="","",IF($I$1&lt;&gt;'GMPP Return'!$F$25,HLOOKUP('GMPP Return'!$C$25,'[4]1617-Q1'!$B$1:$HA$1000,B64,FALSE),INDIRECT("'" &amp; $C$1 &amp; "'!" &amp; C64)))</f>
        <v>#N/A</v>
      </c>
      <c r="J64" s="576" t="str">
        <f ca="1">IF(IF($J$1&lt;&gt;'GMPP Return'!$F$25,HLOOKUP('GMPP Return'!$C$25,'[4]1617-Q2'!$B$1:$HA$1000,B64,FALSE),INDIRECT("'" &amp; $C$1 &amp; "'!" &amp; C64))="","",IF($J$1&lt;&gt;'GMPP Return'!$F$25,HLOOKUP('GMPP Return'!$C$25,'[4]1617-Q2'!$B$1:$HA$1000,B64,FALSE),INDIRECT("'" &amp; $C$1 &amp; "'!" &amp; C64)))</f>
        <v/>
      </c>
      <c r="K64" s="443" t="s">
        <v>2565</v>
      </c>
      <c r="L64" s="329" t="s">
        <v>2566</v>
      </c>
      <c r="M64" s="302"/>
      <c r="N64" s="346" t="str">
        <f t="shared" ca="1" si="0"/>
        <v/>
      </c>
    </row>
    <row r="65" spans="1:14" ht="24" customHeight="1" x14ac:dyDescent="0.25">
      <c r="A65" s="222" t="s">
        <v>462</v>
      </c>
      <c r="B65" s="145">
        <v>64</v>
      </c>
      <c r="C65" s="145" t="s">
        <v>1216</v>
      </c>
      <c r="D65" s="145"/>
      <c r="E65" s="145"/>
      <c r="F65" s="145"/>
      <c r="G65" s="440"/>
      <c r="H65" s="883" t="s">
        <v>462</v>
      </c>
      <c r="I65" s="443" t="e">
        <f ca="1">IF(IF($I$1&lt;&gt;'GMPP Return'!$F$25,HLOOKUP('GMPP Return'!$C$25,'[4]1617-Q1'!$B$1:$HA$1000,B65,FALSE),INDIRECT("'" &amp; $C$1 &amp; "'!" &amp; C65))="","",IF($I$1&lt;&gt;'GMPP Return'!$F$25,HLOOKUP('GMPP Return'!$C$25,'[4]1617-Q1'!$B$1:$HA$1000,B65,FALSE),INDIRECT("'" &amp; $C$1 &amp; "'!" &amp; C65)))</f>
        <v>#N/A</v>
      </c>
      <c r="J65" s="576" t="str">
        <f ca="1">IF(IF($J$1&lt;&gt;'GMPP Return'!$F$25,HLOOKUP('GMPP Return'!$C$25,'[4]1617-Q2'!$B$1:$HA$1000,B65,FALSE),INDIRECT("'" &amp; $C$1 &amp; "'!" &amp; C65))="","",IF($J$1&lt;&gt;'GMPP Return'!$F$25,HLOOKUP('GMPP Return'!$C$25,'[4]1617-Q2'!$B$1:$HA$1000,B65,FALSE),INDIRECT("'" &amp; $C$1 &amp; "'!" &amp; C65)))</f>
        <v/>
      </c>
      <c r="K65" s="443" t="s">
        <v>2567</v>
      </c>
      <c r="L65" s="329" t="s">
        <v>2568</v>
      </c>
      <c r="M65" s="302"/>
      <c r="N65" s="346" t="str">
        <f t="shared" ca="1" si="0"/>
        <v/>
      </c>
    </row>
    <row r="66" spans="1:14" ht="30" customHeight="1" x14ac:dyDescent="0.25">
      <c r="A66" s="223" t="s">
        <v>347</v>
      </c>
      <c r="B66" s="145">
        <v>65</v>
      </c>
      <c r="C66" s="145" t="s">
        <v>1825</v>
      </c>
      <c r="D66" s="146"/>
      <c r="E66" s="146"/>
      <c r="F66" s="146"/>
      <c r="G66" s="441"/>
      <c r="H66" s="884" t="s">
        <v>347</v>
      </c>
      <c r="I66" s="489" t="e">
        <f ca="1">IF(IF($I$1&lt;&gt;'GMPP Return'!$F$25,HLOOKUP('GMPP Return'!$C$25,'[4]1617-Q1'!$B$1:$HA$1000,B66,FALSE),INDIRECT("'" &amp; $C$1 &amp; "'!" &amp; C66))="","",IF($I$1&lt;&gt;'GMPP Return'!$F$25,HLOOKUP('GMPP Return'!$C$25,'[4]1617-Q1'!$B$1:$HA$1000,B66,FALSE),INDIRECT("'" &amp; $C$1 &amp; "'!" &amp; C66)))</f>
        <v>#N/A</v>
      </c>
      <c r="J66" s="577" t="str">
        <f ca="1">IF(IF($J$1&lt;&gt;'GMPP Return'!$F$25,HLOOKUP('GMPP Return'!$C$25,'[4]1617-Q2'!$B$1:$HA$1000,B66,FALSE),INDIRECT("'" &amp; $C$1 &amp; "'!" &amp; C66))="","",IF($J$1&lt;&gt;'GMPP Return'!$F$25,HLOOKUP('GMPP Return'!$C$25,'[4]1617-Q2'!$B$1:$HA$1000,B66,FALSE),INDIRECT("'" &amp; $C$1 &amp; "'!" &amp; C66)))</f>
        <v/>
      </c>
      <c r="K66" s="489" t="s">
        <v>2569</v>
      </c>
      <c r="L66" s="330" t="s">
        <v>2570</v>
      </c>
      <c r="M66" s="302"/>
      <c r="N66" s="346" t="str">
        <f t="shared" ca="1" si="0"/>
        <v/>
      </c>
    </row>
    <row r="67" spans="1:14" ht="26.25" customHeight="1" x14ac:dyDescent="0.25">
      <c r="A67" s="222" t="s">
        <v>361</v>
      </c>
      <c r="B67" s="145">
        <v>66</v>
      </c>
      <c r="C67" s="145" t="s">
        <v>1217</v>
      </c>
      <c r="D67" s="145"/>
      <c r="E67" s="145"/>
      <c r="F67" s="145"/>
      <c r="G67" s="440"/>
      <c r="H67" s="883" t="s">
        <v>361</v>
      </c>
      <c r="I67" s="443" t="e">
        <f ca="1">IF(IF($I$1&lt;&gt;'GMPP Return'!$F$25,HLOOKUP('GMPP Return'!$C$25,'[4]1617-Q1'!$B$1:$HA$1000,B67,FALSE),INDIRECT("'" &amp; $C$1 &amp; "'!" &amp; C67))="","",IF($I$1&lt;&gt;'GMPP Return'!$F$25,HLOOKUP('GMPP Return'!$C$25,'[4]1617-Q1'!$B$1:$HA$1000,B67,FALSE),INDIRECT("'" &amp; $C$1 &amp; "'!" &amp; C67)))</f>
        <v>#N/A</v>
      </c>
      <c r="J67" s="576" t="str">
        <f ca="1">IF(IF($J$1&lt;&gt;'GMPP Return'!$F$25,HLOOKUP('GMPP Return'!$C$25,'[4]1617-Q2'!$B$1:$HA$1000,B67,FALSE),INDIRECT("'" &amp; $C$1 &amp; "'!" &amp; C67))="","",IF($J$1&lt;&gt;'GMPP Return'!$F$25,HLOOKUP('GMPP Return'!$C$25,'[4]1617-Q2'!$B$1:$HA$1000,B67,FALSE),INDIRECT("'" &amp; $C$1 &amp; "'!" &amp; C67)))</f>
        <v/>
      </c>
      <c r="K67" s="443" t="s">
        <v>2571</v>
      </c>
      <c r="L67" s="329" t="s">
        <v>2572</v>
      </c>
      <c r="M67" s="302"/>
      <c r="N67" s="350"/>
    </row>
    <row r="68" spans="1:14" ht="27.75" customHeight="1" x14ac:dyDescent="0.25">
      <c r="A68" s="222" t="s">
        <v>463</v>
      </c>
      <c r="B68" s="145">
        <v>67</v>
      </c>
      <c r="C68" s="145" t="s">
        <v>1218</v>
      </c>
      <c r="D68" s="145"/>
      <c r="E68" s="145"/>
      <c r="F68" s="145"/>
      <c r="G68" s="440"/>
      <c r="H68" s="883" t="s">
        <v>463</v>
      </c>
      <c r="I68" s="443" t="e">
        <f ca="1">IF(IF($I$1&lt;&gt;'GMPP Return'!$F$25,HLOOKUP('GMPP Return'!$C$25,'[4]1617-Q1'!$B$1:$HA$1000,B68,FALSE),INDIRECT("'" &amp; $C$1 &amp; "'!" &amp; C68))="","",IF($I$1&lt;&gt;'GMPP Return'!$F$25,HLOOKUP('GMPP Return'!$C$25,'[4]1617-Q1'!$B$1:$HA$1000,B68,FALSE),INDIRECT("'" &amp; $C$1 &amp; "'!" &amp; C68)))</f>
        <v>#N/A</v>
      </c>
      <c r="J68" s="576" t="str">
        <f ca="1">IF(IF($J$1&lt;&gt;'GMPP Return'!$F$25,HLOOKUP('GMPP Return'!$C$25,'[4]1617-Q2'!$B$1:$HA$1000,B68,FALSE),INDIRECT("'" &amp; $C$1 &amp; "'!" &amp; C68))="","",IF($J$1&lt;&gt;'GMPP Return'!$F$25,HLOOKUP('GMPP Return'!$C$25,'[4]1617-Q2'!$B$1:$HA$1000,B68,FALSE),INDIRECT("'" &amp; $C$1 &amp; "'!" &amp; C68)))</f>
        <v/>
      </c>
      <c r="K68" s="443" t="s">
        <v>2573</v>
      </c>
      <c r="L68" s="329" t="s">
        <v>2574</v>
      </c>
      <c r="M68" s="302"/>
      <c r="N68" s="346" t="str">
        <f t="shared" ca="1" si="0"/>
        <v/>
      </c>
    </row>
    <row r="69" spans="1:14" ht="27.75" customHeight="1" x14ac:dyDescent="0.25">
      <c r="A69" s="222" t="s">
        <v>52</v>
      </c>
      <c r="B69" s="145">
        <v>68</v>
      </c>
      <c r="C69" s="145" t="s">
        <v>1219</v>
      </c>
      <c r="D69" s="145"/>
      <c r="E69" s="145"/>
      <c r="F69" s="145"/>
      <c r="G69" s="440"/>
      <c r="H69" s="883" t="s">
        <v>52</v>
      </c>
      <c r="I69" s="443" t="e">
        <f ca="1">IF(IF($I$1&lt;&gt;'GMPP Return'!$F$25,HLOOKUP('GMPP Return'!$C$25,'[4]1617-Q1'!$B$1:$HA$1000,B69,FALSE),INDIRECT("'" &amp; $C$1 &amp; "'!" &amp; C69))="","",IF($I$1&lt;&gt;'GMPP Return'!$F$25,HLOOKUP('GMPP Return'!$C$25,'[4]1617-Q1'!$B$1:$HA$1000,B69,FALSE),INDIRECT("'" &amp; $C$1 &amp; "'!" &amp; C69)))</f>
        <v>#N/A</v>
      </c>
      <c r="J69" s="576" t="str">
        <f ca="1">IF(IF($J$1&lt;&gt;'GMPP Return'!$F$25,HLOOKUP('GMPP Return'!$C$25,'[4]1617-Q2'!$B$1:$HA$1000,B69,FALSE),INDIRECT("'" &amp; $C$1 &amp; "'!" &amp; C69))="","",IF($J$1&lt;&gt;'GMPP Return'!$F$25,HLOOKUP('GMPP Return'!$C$25,'[4]1617-Q2'!$B$1:$HA$1000,B69,FALSE),INDIRECT("'" &amp; $C$1 &amp; "'!" &amp; C69)))</f>
        <v/>
      </c>
      <c r="K69" s="443" t="s">
        <v>2575</v>
      </c>
      <c r="L69" s="329" t="s">
        <v>2576</v>
      </c>
      <c r="M69" s="302"/>
      <c r="N69" s="344"/>
    </row>
    <row r="70" spans="1:14" ht="32.25" customHeight="1" x14ac:dyDescent="0.25">
      <c r="A70" s="222" t="s">
        <v>464</v>
      </c>
      <c r="B70" s="145">
        <v>69</v>
      </c>
      <c r="C70" s="145" t="s">
        <v>1220</v>
      </c>
      <c r="D70" s="145"/>
      <c r="E70" s="145"/>
      <c r="F70" s="145"/>
      <c r="G70" s="440"/>
      <c r="H70" s="883" t="s">
        <v>464</v>
      </c>
      <c r="I70" s="443" t="e">
        <f ca="1">IF(IF($I$1&lt;&gt;'GMPP Return'!$F$25,HLOOKUP('GMPP Return'!$C$25,'[4]1617-Q1'!$B$1:$HA$1000,B70,FALSE),INDIRECT("'" &amp; $C$1 &amp; "'!" &amp; C70))="","",IF($I$1&lt;&gt;'GMPP Return'!$F$25,HLOOKUP('GMPP Return'!$C$25,'[4]1617-Q1'!$B$1:$HA$1000,B70,FALSE),INDIRECT("'" &amp; $C$1 &amp; "'!" &amp; C70)))</f>
        <v>#N/A</v>
      </c>
      <c r="J70" s="576" t="str">
        <f ca="1">IF(IF($J$1&lt;&gt;'GMPP Return'!$F$25,HLOOKUP('GMPP Return'!$C$25,'[4]1617-Q2'!$B$1:$HA$1000,B70,FALSE),INDIRECT("'" &amp; $C$1 &amp; "'!" &amp; C70))="","",IF($J$1&lt;&gt;'GMPP Return'!$F$25,HLOOKUP('GMPP Return'!$C$25,'[4]1617-Q2'!$B$1:$HA$1000,B70,FALSE),INDIRECT("'" &amp; $C$1 &amp; "'!" &amp; C70)))</f>
        <v/>
      </c>
      <c r="K70" s="443" t="s">
        <v>2577</v>
      </c>
      <c r="L70" s="329" t="s">
        <v>2578</v>
      </c>
      <c r="M70" s="302"/>
      <c r="N70" s="346" t="str">
        <f t="shared" ca="1" si="0"/>
        <v/>
      </c>
    </row>
    <row r="71" spans="1:14" ht="24.75" customHeight="1" x14ac:dyDescent="0.25">
      <c r="A71" s="222" t="s">
        <v>465</v>
      </c>
      <c r="B71" s="145">
        <v>70</v>
      </c>
      <c r="C71" s="145" t="s">
        <v>1221</v>
      </c>
      <c r="D71" s="145"/>
      <c r="E71" s="145"/>
      <c r="F71" s="145"/>
      <c r="G71" s="440"/>
      <c r="H71" s="883" t="s">
        <v>465</v>
      </c>
      <c r="I71" s="443" t="e">
        <f ca="1">IF(IF($I$1&lt;&gt;'GMPP Return'!$F$25,HLOOKUP('GMPP Return'!$C$25,'[4]1617-Q1'!$B$1:$HA$1000,B71,FALSE),INDIRECT("'" &amp; $C$1 &amp; "'!" &amp; C71))="","",IF($I$1&lt;&gt;'GMPP Return'!$F$25,HLOOKUP('GMPP Return'!$C$25,'[4]1617-Q1'!$B$1:$HA$1000,B71,FALSE),INDIRECT("'" &amp; $C$1 &amp; "'!" &amp; C71)))</f>
        <v>#N/A</v>
      </c>
      <c r="J71" s="576" t="str">
        <f ca="1">IF(IF($J$1&lt;&gt;'GMPP Return'!$F$25,HLOOKUP('GMPP Return'!$C$25,'[4]1617-Q2'!$B$1:$HA$1000,B71,FALSE),INDIRECT("'" &amp; $C$1 &amp; "'!" &amp; C71))="","",IF($J$1&lt;&gt;'GMPP Return'!$F$25,HLOOKUP('GMPP Return'!$C$25,'[4]1617-Q2'!$B$1:$HA$1000,B71,FALSE),INDIRECT("'" &amp; $C$1 &amp; "'!" &amp; C71)))</f>
        <v/>
      </c>
      <c r="K71" s="443" t="s">
        <v>2579</v>
      </c>
      <c r="L71" s="329" t="s">
        <v>2580</v>
      </c>
      <c r="M71" s="302"/>
      <c r="N71" s="346" t="str">
        <f t="shared" ca="1" si="0"/>
        <v/>
      </c>
    </row>
    <row r="72" spans="1:14" ht="24.75" customHeight="1" x14ac:dyDescent="0.25">
      <c r="A72" s="222" t="s">
        <v>466</v>
      </c>
      <c r="B72" s="145">
        <v>71</v>
      </c>
      <c r="C72" s="145" t="s">
        <v>1222</v>
      </c>
      <c r="D72" s="145"/>
      <c r="E72" s="145"/>
      <c r="F72" s="145"/>
      <c r="G72" s="440"/>
      <c r="H72" s="883" t="s">
        <v>466</v>
      </c>
      <c r="I72" s="443" t="e">
        <f ca="1">IF(IF($I$1&lt;&gt;'GMPP Return'!$F$25,HLOOKUP('GMPP Return'!$C$25,'[4]1617-Q1'!$B$1:$HA$1000,B72,FALSE),INDIRECT("'" &amp; $C$1 &amp; "'!" &amp; C72))="","",IF($I$1&lt;&gt;'GMPP Return'!$F$25,HLOOKUP('GMPP Return'!$C$25,'[4]1617-Q1'!$B$1:$HA$1000,B72,FALSE),INDIRECT("'" &amp; $C$1 &amp; "'!" &amp; C72)))</f>
        <v>#N/A</v>
      </c>
      <c r="J72" s="576" t="str">
        <f ca="1">IF(IF($J$1&lt;&gt;'GMPP Return'!$F$25,HLOOKUP('GMPP Return'!$C$25,'[4]1617-Q2'!$B$1:$HA$1000,B72,FALSE),INDIRECT("'" &amp; $C$1 &amp; "'!" &amp; C72))="","",IF($J$1&lt;&gt;'GMPP Return'!$F$25,HLOOKUP('GMPP Return'!$C$25,'[4]1617-Q2'!$B$1:$HA$1000,B72,FALSE),INDIRECT("'" &amp; $C$1 &amp; "'!" &amp; C72)))</f>
        <v xml:space="preserve"> </v>
      </c>
      <c r="K72" s="443" t="s">
        <v>2581</v>
      </c>
      <c r="L72" s="329" t="s">
        <v>2582</v>
      </c>
      <c r="M72" s="302"/>
      <c r="N72" s="346" t="e">
        <f t="shared" ca="1" si="0"/>
        <v>#N/A</v>
      </c>
    </row>
    <row r="73" spans="1:14" ht="28.5" customHeight="1" x14ac:dyDescent="0.25">
      <c r="A73" s="222" t="s">
        <v>467</v>
      </c>
      <c r="B73" s="145">
        <v>72</v>
      </c>
      <c r="C73" s="145" t="s">
        <v>1223</v>
      </c>
      <c r="D73" s="145"/>
      <c r="E73" s="145"/>
      <c r="F73" s="145"/>
      <c r="G73" s="440"/>
      <c r="H73" s="883" t="s">
        <v>467</v>
      </c>
      <c r="I73" s="443" t="e">
        <f ca="1">IF(IF($I$1&lt;&gt;'GMPP Return'!$F$25,HLOOKUP('GMPP Return'!$C$25,'[4]1617-Q1'!$B$1:$HA$1000,B73,FALSE),INDIRECT("'" &amp; $C$1 &amp; "'!" &amp; C73))="","",IF($I$1&lt;&gt;'GMPP Return'!$F$25,HLOOKUP('GMPP Return'!$C$25,'[4]1617-Q1'!$B$1:$HA$1000,B73,FALSE),INDIRECT("'" &amp; $C$1 &amp; "'!" &amp; C73)))</f>
        <v>#N/A</v>
      </c>
      <c r="J73" s="576" t="str">
        <f ca="1">IF(IF($J$1&lt;&gt;'GMPP Return'!$F$25,HLOOKUP('GMPP Return'!$C$25,'[4]1617-Q2'!$B$1:$HA$1000,B73,FALSE),INDIRECT("'" &amp; $C$1 &amp; "'!" &amp; C73))="","",IF($J$1&lt;&gt;'GMPP Return'!$F$25,HLOOKUP('GMPP Return'!$C$25,'[4]1617-Q2'!$B$1:$HA$1000,B73,FALSE),INDIRECT("'" &amp; $C$1 &amp; "'!" &amp; C73)))</f>
        <v/>
      </c>
      <c r="K73" s="443" t="s">
        <v>2583</v>
      </c>
      <c r="L73" s="329" t="s">
        <v>2584</v>
      </c>
      <c r="M73" s="302"/>
      <c r="N73" s="346" t="str">
        <f t="shared" ca="1" si="0"/>
        <v/>
      </c>
    </row>
    <row r="74" spans="1:14" ht="30" customHeight="1" x14ac:dyDescent="0.25">
      <c r="A74" s="222" t="s">
        <v>468</v>
      </c>
      <c r="B74" s="145">
        <v>73</v>
      </c>
      <c r="C74" s="145" t="s">
        <v>1224</v>
      </c>
      <c r="D74" s="145"/>
      <c r="E74" s="145"/>
      <c r="F74" s="145"/>
      <c r="G74" s="440"/>
      <c r="H74" s="883" t="s">
        <v>468</v>
      </c>
      <c r="I74" s="443" t="e">
        <f ca="1">IF(IF($I$1&lt;&gt;'GMPP Return'!$F$25,HLOOKUP('GMPP Return'!$C$25,'[4]1617-Q1'!$B$1:$HA$1000,B74,FALSE),INDIRECT("'" &amp; $C$1 &amp; "'!" &amp; C74))="","",IF($I$1&lt;&gt;'GMPP Return'!$F$25,HLOOKUP('GMPP Return'!$C$25,'[4]1617-Q1'!$B$1:$HA$1000,B74,FALSE),INDIRECT("'" &amp; $C$1 &amp; "'!" &amp; C74)))</f>
        <v>#N/A</v>
      </c>
      <c r="J74" s="576" t="str">
        <f ca="1">IF(IF($J$1&lt;&gt;'GMPP Return'!$F$25,HLOOKUP('GMPP Return'!$C$25,'[4]1617-Q2'!$B$1:$HA$1000,B74,FALSE),INDIRECT("'" &amp; $C$1 &amp; "'!" &amp; C74))="","",IF($J$1&lt;&gt;'GMPP Return'!$F$25,HLOOKUP('GMPP Return'!$C$25,'[4]1617-Q2'!$B$1:$HA$1000,B74,FALSE),INDIRECT("'" &amp; $C$1 &amp; "'!" &amp; C74)))</f>
        <v/>
      </c>
      <c r="K74" s="443" t="s">
        <v>2585</v>
      </c>
      <c r="L74" s="329" t="s">
        <v>2586</v>
      </c>
      <c r="M74" s="302"/>
      <c r="N74" s="346" t="str">
        <f t="shared" ca="1" si="0"/>
        <v/>
      </c>
    </row>
    <row r="75" spans="1:14" ht="39.75" customHeight="1" x14ac:dyDescent="0.25">
      <c r="A75" s="222" t="s">
        <v>469</v>
      </c>
      <c r="B75" s="145">
        <v>74</v>
      </c>
      <c r="C75" s="145" t="s">
        <v>1225</v>
      </c>
      <c r="D75" s="145"/>
      <c r="E75" s="145"/>
      <c r="F75" s="145"/>
      <c r="G75" s="440"/>
      <c r="H75" s="883" t="s">
        <v>469</v>
      </c>
      <c r="I75" s="443" t="e">
        <f ca="1">IF(IF($I$1&lt;&gt;'GMPP Return'!$F$25,HLOOKUP('GMPP Return'!$C$25,'[4]1617-Q1'!$B$1:$HA$1000,B75,FALSE),INDIRECT("'" &amp; $C$1 &amp; "'!" &amp; C75))="","",IF($I$1&lt;&gt;'GMPP Return'!$F$25,HLOOKUP('GMPP Return'!$C$25,'[4]1617-Q1'!$B$1:$HA$1000,B75,FALSE),INDIRECT("'" &amp; $C$1 &amp; "'!" &amp; C75)))</f>
        <v>#N/A</v>
      </c>
      <c r="J75" s="576" t="str">
        <f ca="1">IF(IF($J$1&lt;&gt;'GMPP Return'!$F$25,HLOOKUP('GMPP Return'!$C$25,'[4]1617-Q2'!$B$1:$HA$1000,B75,FALSE),INDIRECT("'" &amp; $C$1 &amp; "'!" &amp; C75))="","",IF($J$1&lt;&gt;'GMPP Return'!$F$25,HLOOKUP('GMPP Return'!$C$25,'[4]1617-Q2'!$B$1:$HA$1000,B75,FALSE),INDIRECT("'" &amp; $C$1 &amp; "'!" &amp; C75)))</f>
        <v/>
      </c>
      <c r="K75" s="443" t="s">
        <v>2587</v>
      </c>
      <c r="L75" s="329" t="s">
        <v>2588</v>
      </c>
      <c r="M75" s="302"/>
      <c r="N75" s="346" t="str">
        <f t="shared" ca="1" si="0"/>
        <v/>
      </c>
    </row>
    <row r="76" spans="1:14" ht="28.5" customHeight="1" x14ac:dyDescent="0.25">
      <c r="A76" s="222" t="s">
        <v>470</v>
      </c>
      <c r="B76" s="145">
        <v>75</v>
      </c>
      <c r="C76" s="145" t="s">
        <v>1226</v>
      </c>
      <c r="D76" s="145"/>
      <c r="E76" s="145"/>
      <c r="F76" s="145"/>
      <c r="G76" s="440"/>
      <c r="H76" s="883" t="s">
        <v>470</v>
      </c>
      <c r="I76" s="443" t="e">
        <f ca="1">IF(IF($I$1&lt;&gt;'GMPP Return'!$F$25,HLOOKUP('GMPP Return'!$C$25,'[4]1617-Q1'!$B$1:$HA$1000,B76,FALSE),INDIRECT("'" &amp; $C$1 &amp; "'!" &amp; C76))="","",IF($I$1&lt;&gt;'GMPP Return'!$F$25,HLOOKUP('GMPP Return'!$C$25,'[4]1617-Q1'!$B$1:$HA$1000,B76,FALSE),INDIRECT("'" &amp; $C$1 &amp; "'!" &amp; C76)))</f>
        <v>#N/A</v>
      </c>
      <c r="J76" s="576" t="str">
        <f ca="1">IF(IF($J$1&lt;&gt;'GMPP Return'!$F$25,HLOOKUP('GMPP Return'!$C$25,'[4]1617-Q2'!$B$1:$HA$1000,B76,FALSE),INDIRECT("'" &amp; $C$1 &amp; "'!" &amp; C76))="","",IF($J$1&lt;&gt;'GMPP Return'!$F$25,HLOOKUP('GMPP Return'!$C$25,'[4]1617-Q2'!$B$1:$HA$1000,B76,FALSE),INDIRECT("'" &amp; $C$1 &amp; "'!" &amp; C76)))</f>
        <v/>
      </c>
      <c r="K76" s="443" t="s">
        <v>2589</v>
      </c>
      <c r="L76" s="329" t="s">
        <v>2590</v>
      </c>
      <c r="M76" s="302"/>
      <c r="N76" s="346" t="str">
        <f t="shared" ca="1" si="0"/>
        <v/>
      </c>
    </row>
    <row r="77" spans="1:14" ht="41.25" customHeight="1" x14ac:dyDescent="0.25">
      <c r="A77" s="222" t="s">
        <v>471</v>
      </c>
      <c r="B77" s="145">
        <v>76</v>
      </c>
      <c r="C77" s="145" t="s">
        <v>1227</v>
      </c>
      <c r="D77" s="145"/>
      <c r="E77" s="145"/>
      <c r="F77" s="145"/>
      <c r="G77" s="440"/>
      <c r="H77" s="883" t="s">
        <v>471</v>
      </c>
      <c r="I77" s="443" t="e">
        <f ca="1">IF(IF($I$1&lt;&gt;'GMPP Return'!$F$25,HLOOKUP('GMPP Return'!$C$25,'[4]1617-Q1'!$B$1:$HA$1000,B77,FALSE),INDIRECT("'" &amp; $C$1 &amp; "'!" &amp; C77))="","",IF($I$1&lt;&gt;'GMPP Return'!$F$25,HLOOKUP('GMPP Return'!$C$25,'[4]1617-Q1'!$B$1:$HA$1000,B77,FALSE),INDIRECT("'" &amp; $C$1 &amp; "'!" &amp; C77)))</f>
        <v>#N/A</v>
      </c>
      <c r="J77" s="576" t="str">
        <f ca="1">IF(IF($J$1&lt;&gt;'GMPP Return'!$F$25,HLOOKUP('GMPP Return'!$C$25,'[4]1617-Q2'!$B$1:$HA$1000,B77,FALSE),INDIRECT("'" &amp; $C$1 &amp; "'!" &amp; C77))="","",IF($J$1&lt;&gt;'GMPP Return'!$F$25,HLOOKUP('GMPP Return'!$C$25,'[4]1617-Q2'!$B$1:$HA$1000,B77,FALSE),INDIRECT("'" &amp; $C$1 &amp; "'!" &amp; C77)))</f>
        <v/>
      </c>
      <c r="K77" s="443" t="s">
        <v>2591</v>
      </c>
      <c r="L77" s="329" t="s">
        <v>2592</v>
      </c>
      <c r="M77" s="302"/>
      <c r="N77" s="346" t="str">
        <f t="shared" ca="1" si="0"/>
        <v/>
      </c>
    </row>
    <row r="78" spans="1:14" ht="42.75" customHeight="1" x14ac:dyDescent="0.25">
      <c r="A78" s="222" t="s">
        <v>472</v>
      </c>
      <c r="B78" s="145">
        <v>77</v>
      </c>
      <c r="C78" s="145" t="s">
        <v>1228</v>
      </c>
      <c r="D78" s="145"/>
      <c r="E78" s="145"/>
      <c r="F78" s="145"/>
      <c r="G78" s="440"/>
      <c r="H78" s="883" t="s">
        <v>472</v>
      </c>
      <c r="I78" s="443" t="e">
        <f ca="1">IF(IF($I$1&lt;&gt;'GMPP Return'!$F$25,HLOOKUP('GMPP Return'!$C$25,'[4]1617-Q1'!$B$1:$HA$1000,B78,FALSE),INDIRECT("'" &amp; $C$1 &amp; "'!" &amp; C78))="","",IF($I$1&lt;&gt;'GMPP Return'!$F$25,HLOOKUP('GMPP Return'!$C$25,'[4]1617-Q1'!$B$1:$HA$1000,B78,FALSE),INDIRECT("'" &amp; $C$1 &amp; "'!" &amp; C78)))</f>
        <v>#N/A</v>
      </c>
      <c r="J78" s="576" t="str">
        <f ca="1">IF(IF($J$1&lt;&gt;'GMPP Return'!$F$25,HLOOKUP('GMPP Return'!$C$25,'[4]1617-Q2'!$B$1:$HA$1000,B78,FALSE),INDIRECT("'" &amp; $C$1 &amp; "'!" &amp; C78))="","",IF($J$1&lt;&gt;'GMPP Return'!$F$25,HLOOKUP('GMPP Return'!$C$25,'[4]1617-Q2'!$B$1:$HA$1000,B78,FALSE),INDIRECT("'" &amp; $C$1 &amp; "'!" &amp; C78)))</f>
        <v/>
      </c>
      <c r="K78" s="443" t="s">
        <v>2593</v>
      </c>
      <c r="L78" s="329" t="s">
        <v>2594</v>
      </c>
      <c r="M78" s="302"/>
      <c r="N78" s="346" t="str">
        <f t="shared" ca="1" si="0"/>
        <v/>
      </c>
    </row>
    <row r="79" spans="1:14" ht="31.5" customHeight="1" x14ac:dyDescent="0.25">
      <c r="A79" s="222" t="s">
        <v>473</v>
      </c>
      <c r="B79" s="145">
        <v>78</v>
      </c>
      <c r="C79" s="145" t="s">
        <v>1229</v>
      </c>
      <c r="D79" s="145" t="s">
        <v>2398</v>
      </c>
      <c r="E79" s="145" t="s">
        <v>2398</v>
      </c>
      <c r="F79" s="145" t="s">
        <v>2398</v>
      </c>
      <c r="G79" s="440" t="s">
        <v>2398</v>
      </c>
      <c r="H79" s="883" t="s">
        <v>473</v>
      </c>
      <c r="I79" s="443" t="e">
        <f ca="1">IF(IF($I$1&lt;&gt;'GMPP Return'!$F$25,HLOOKUP('GMPP Return'!$C$25,'[4]1617-Q1'!$B$1:$HA$1000,B79,FALSE),INDIRECT("'" &amp; $C$1 &amp; "'!" &amp; C79))="","",IF($I$1&lt;&gt;'GMPP Return'!$F$25,HLOOKUP('GMPP Return'!$C$25,'[4]1617-Q1'!$B$1:$HA$1000,B79,FALSE),INDIRECT("'" &amp; $C$1 &amp; "'!" &amp; C79)))</f>
        <v>#N/A</v>
      </c>
      <c r="J79" s="576" t="str">
        <f ca="1">IF(IF($J$1&lt;&gt;'GMPP Return'!$F$25,HLOOKUP('GMPP Return'!$C$25,'[4]1617-Q2'!$B$1:$HA$1000,B79,FALSE),INDIRECT("'" &amp; $C$1 &amp; "'!" &amp; C79))="","",IF($J$1&lt;&gt;'GMPP Return'!$F$25,HLOOKUP('GMPP Return'!$C$25,'[4]1617-Q2'!$B$1:$HA$1000,B79,FALSE),INDIRECT("'" &amp; $C$1 &amp; "'!" &amp; C79)))</f>
        <v/>
      </c>
      <c r="K79" s="443" t="s">
        <v>2595</v>
      </c>
      <c r="L79" s="329" t="s">
        <v>2596</v>
      </c>
      <c r="M79" s="302"/>
      <c r="N79" s="346" t="str">
        <f t="shared" ca="1" si="0"/>
        <v/>
      </c>
    </row>
    <row r="80" spans="1:14" ht="32.25" customHeight="1" x14ac:dyDescent="0.25">
      <c r="A80" s="222" t="s">
        <v>362</v>
      </c>
      <c r="B80" s="145">
        <v>79</v>
      </c>
      <c r="C80" s="145" t="s">
        <v>1826</v>
      </c>
      <c r="D80" s="145" t="s">
        <v>2398</v>
      </c>
      <c r="E80" s="145" t="s">
        <v>2398</v>
      </c>
      <c r="F80" s="145" t="s">
        <v>2398</v>
      </c>
      <c r="G80" s="440" t="s">
        <v>2398</v>
      </c>
      <c r="H80" s="883" t="s">
        <v>362</v>
      </c>
      <c r="I80" s="443" t="e">
        <f ca="1">IF(IF($I$1&lt;&gt;'GMPP Return'!$F$25,HLOOKUP('GMPP Return'!$C$25,'[4]1617-Q1'!$B$1:$HA$1000,B80,FALSE),INDIRECT("'" &amp; $C$1 &amp; "'!" &amp; C80))="","",IF($I$1&lt;&gt;'GMPP Return'!$F$25,HLOOKUP('GMPP Return'!$C$25,'[4]1617-Q1'!$B$1:$HA$1000,B80,FALSE),INDIRECT("'" &amp; $C$1 &amp; "'!" &amp; C80)))</f>
        <v>#N/A</v>
      </c>
      <c r="J80" s="576" t="str">
        <f ca="1">IF(IF($J$1&lt;&gt;'GMPP Return'!$F$25,HLOOKUP('GMPP Return'!$C$25,'[4]1617-Q2'!$B$1:$HA$1000,B80,FALSE),INDIRECT("'" &amp; $C$1 &amp; "'!" &amp; C80))="","",IF($J$1&lt;&gt;'GMPP Return'!$F$25,HLOOKUP('GMPP Return'!$C$25,'[4]1617-Q2'!$B$1:$HA$1000,B80,FALSE),INDIRECT("'" &amp; $C$1 &amp; "'!" &amp; C80)))</f>
        <v/>
      </c>
      <c r="K80" s="443" t="s">
        <v>2597</v>
      </c>
      <c r="L80" s="329" t="s">
        <v>2598</v>
      </c>
      <c r="M80" s="302"/>
      <c r="N80" s="350"/>
    </row>
    <row r="81" spans="1:14" ht="33" customHeight="1" thickBot="1" x14ac:dyDescent="0.3">
      <c r="A81" s="224" t="s">
        <v>474</v>
      </c>
      <c r="B81" s="225">
        <v>80</v>
      </c>
      <c r="C81" s="225" t="s">
        <v>1827</v>
      </c>
      <c r="D81" s="225" t="s">
        <v>2398</v>
      </c>
      <c r="E81" s="225" t="s">
        <v>2398</v>
      </c>
      <c r="F81" s="225" t="s">
        <v>2398</v>
      </c>
      <c r="G81" s="442" t="s">
        <v>2398</v>
      </c>
      <c r="H81" s="914" t="s">
        <v>474</v>
      </c>
      <c r="I81" s="447" t="e">
        <f ca="1">IF(IF($I$1&lt;&gt;'GMPP Return'!$F$25,HLOOKUP('GMPP Return'!$C$25,'[4]1617-Q1'!$B$1:$HA$1000,B81,FALSE),INDIRECT("'" &amp; $C$1 &amp; "'!" &amp; C81))="","",IF($I$1&lt;&gt;'GMPP Return'!$F$25,HLOOKUP('GMPP Return'!$C$25,'[4]1617-Q1'!$B$1:$HA$1000,B81,FALSE),INDIRECT("'" &amp; $C$1 &amp; "'!" &amp; C81)))</f>
        <v>#N/A</v>
      </c>
      <c r="J81" s="578" t="str">
        <f ca="1">IF(IF($J$1&lt;&gt;'GMPP Return'!$F$25,HLOOKUP('GMPP Return'!$C$25,'[4]1617-Q2'!$B$1:$HA$1000,B81,FALSE),INDIRECT("'" &amp; $C$1 &amp; "'!" &amp; C81))="","",IF($J$1&lt;&gt;'GMPP Return'!$F$25,HLOOKUP('GMPP Return'!$C$25,'[4]1617-Q2'!$B$1:$HA$1000,B81,FALSE),INDIRECT("'" &amp; $C$1 &amp; "'!" &amp; C81)))</f>
        <v/>
      </c>
      <c r="K81" s="447" t="s">
        <v>2599</v>
      </c>
      <c r="L81" s="448" t="s">
        <v>2600</v>
      </c>
      <c r="M81" s="302"/>
      <c r="N81" s="347" t="str">
        <f t="shared" ca="1" si="0"/>
        <v/>
      </c>
    </row>
    <row r="82" spans="1:14" ht="31.5" customHeight="1" x14ac:dyDescent="0.25">
      <c r="A82" s="226" t="s">
        <v>411</v>
      </c>
      <c r="B82" s="227">
        <v>81</v>
      </c>
      <c r="C82" s="227" t="s">
        <v>1828</v>
      </c>
      <c r="D82" s="227"/>
      <c r="E82" s="227"/>
      <c r="F82" s="227"/>
      <c r="G82" s="444"/>
      <c r="H82" s="226" t="s">
        <v>411</v>
      </c>
      <c r="I82" s="449" t="e">
        <f ca="1">IF(IF($I$1&lt;&gt;'GMPP Return'!$F$25,HLOOKUP('GMPP Return'!$C$25,'[4]1617-Q1'!$B$1:$HA$1000,B82,FALSE),INDIRECT("'" &amp; $C$1 &amp; "'!" &amp; C82))="","",IF($I$1&lt;&gt;'GMPP Return'!$F$25,HLOOKUP('GMPP Return'!$C$25,'[4]1617-Q1'!$B$1:$HA$1000,B82,FALSE),INDIRECT("'" &amp; $C$1 &amp; "'!" &amp; C82)))</f>
        <v>#N/A</v>
      </c>
      <c r="J82" s="449" t="str">
        <f ca="1">IF(IF($J$1&lt;&gt;'GMPP Return'!$F$25,HLOOKUP('GMPP Return'!$C$25,'[4]1617-Q2'!$B$1:$HA$1000,B82,FALSE),INDIRECT("'" &amp; $C$1 &amp; "'!" &amp; C82))="","",IF($J$1&lt;&gt;'GMPP Return'!$F$25,HLOOKUP('GMPP Return'!$C$25,'[4]1617-Q2'!$B$1:$HA$1000,B82,FALSE),INDIRECT("'" &amp; $C$1 &amp; "'!" &amp; C82)))</f>
        <v/>
      </c>
      <c r="K82" s="449" t="s">
        <v>2601</v>
      </c>
      <c r="L82" s="331" t="s">
        <v>2602</v>
      </c>
      <c r="M82" s="567"/>
      <c r="N82" s="348" t="str">
        <f ca="1">IF(J82="","",IF(J82-I82=0,"",IF(J82-I82&gt;0,CONCATENATE("PUBLIC SECTOR EMPLOYEES INCREASED BY ",SUM(J82-I82)," PEOPLE"),IF(J82-I82&lt;0,CONCATENATE("PUBLIC SECTOR EMPLOYEES DECREASED BY ",SUM(J82-I82)*-1," PEOPLE")))))</f>
        <v/>
      </c>
    </row>
    <row r="83" spans="1:14" ht="31.5" customHeight="1" x14ac:dyDescent="0.25">
      <c r="A83" s="228" t="s">
        <v>157</v>
      </c>
      <c r="B83" s="147">
        <v>82</v>
      </c>
      <c r="C83" s="147" t="s">
        <v>1829</v>
      </c>
      <c r="D83" s="147"/>
      <c r="E83" s="147"/>
      <c r="F83" s="147"/>
      <c r="G83" s="445"/>
      <c r="H83" s="228" t="s">
        <v>157</v>
      </c>
      <c r="I83" s="450" t="e">
        <f ca="1">IF(IF($I$1&lt;&gt;'GMPP Return'!$F$25,HLOOKUP('GMPP Return'!$C$25,'[4]1617-Q1'!$B$1:$HA$1000,B83,FALSE),INDIRECT("'" &amp; $C$1 &amp; "'!" &amp; C83))="","",IF($I$1&lt;&gt;'GMPP Return'!$F$25,HLOOKUP('GMPP Return'!$C$25,'[4]1617-Q1'!$B$1:$HA$1000,B83,FALSE),INDIRECT("'" &amp; $C$1 &amp; "'!" &amp; C83)))</f>
        <v>#N/A</v>
      </c>
      <c r="J83" s="450" t="str">
        <f ca="1">IF(IF($J$1&lt;&gt;'GMPP Return'!$F$25,HLOOKUP('GMPP Return'!$C$25,'[4]1617-Q2'!$B$1:$HA$1000,B83,FALSE),INDIRECT("'" &amp; $C$1 &amp; "'!" &amp; C83))="","",IF($J$1&lt;&gt;'GMPP Return'!$F$25,HLOOKUP('GMPP Return'!$C$25,'[4]1617-Q2'!$B$1:$HA$1000,B83,FALSE),INDIRECT("'" &amp; $C$1 &amp; "'!" &amp; C83)))</f>
        <v/>
      </c>
      <c r="K83" s="450" t="s">
        <v>2603</v>
      </c>
      <c r="L83" s="332" t="s">
        <v>2604</v>
      </c>
      <c r="M83" s="567"/>
      <c r="N83" s="346" t="str">
        <f ca="1">IF(J83="","",IF(J83-I83=0,"",IF(J83-I83&gt;0,CONCATENATE("CONTRACTORS INCREASED BY ",SUM(J83-I83)," PEOPLE"),IF(J83-I83&lt;0,CONCATENATE("CONTRACTORS DECREASED BY ",SUM(J83-I83)*-1," PEOPLE")))))</f>
        <v/>
      </c>
    </row>
    <row r="84" spans="1:14" ht="31.5" customHeight="1" x14ac:dyDescent="0.25">
      <c r="A84" s="228" t="s">
        <v>330</v>
      </c>
      <c r="B84" s="147">
        <v>83</v>
      </c>
      <c r="C84" s="147" t="s">
        <v>1830</v>
      </c>
      <c r="D84" s="147"/>
      <c r="E84" s="147"/>
      <c r="F84" s="147"/>
      <c r="G84" s="445"/>
      <c r="H84" s="228" t="s">
        <v>330</v>
      </c>
      <c r="I84" s="450" t="e">
        <f ca="1">IF(IF($I$1&lt;&gt;'GMPP Return'!$F$25,HLOOKUP('GMPP Return'!$C$25,'[4]1617-Q1'!$B$1:$HA$1000,B84,FALSE),INDIRECT("'" &amp; $C$1 &amp; "'!" &amp; C84))="","",IF($I$1&lt;&gt;'GMPP Return'!$F$25,HLOOKUP('GMPP Return'!$C$25,'[4]1617-Q1'!$B$1:$HA$1000,B84,FALSE),INDIRECT("'" &amp; $C$1 &amp; "'!" &amp; C84)))</f>
        <v>#N/A</v>
      </c>
      <c r="J84" s="450" t="str">
        <f ca="1">IF(IF($J$1&lt;&gt;'GMPP Return'!$F$25,HLOOKUP('GMPP Return'!$C$25,'[4]1617-Q2'!$B$1:$HA$1000,B84,FALSE),INDIRECT("'" &amp; $C$1 &amp; "'!" &amp; C84))="","",IF($J$1&lt;&gt;'GMPP Return'!$F$25,HLOOKUP('GMPP Return'!$C$25,'[4]1617-Q2'!$B$1:$HA$1000,B84,FALSE),INDIRECT("'" &amp; $C$1 &amp; "'!" &amp; C84)))</f>
        <v/>
      </c>
      <c r="K84" s="450" t="s">
        <v>2605</v>
      </c>
      <c r="L84" s="332" t="s">
        <v>2606</v>
      </c>
      <c r="M84" s="567"/>
      <c r="N84" s="346" t="str">
        <f ca="1">IF(J84="","",IF(J84-I84=0,"",IF(J84-I84&gt;0,CONCATENATE("FUNDED EMPLOYEES INCREASED BY ",SUM(J84-I84)," PEOPLE"),IF(J84-I84&lt;0,CONCATENATE("FUNDED EMPLOYEES DECREASED BY ",SUM(J84-I84)*-1," PEOPLE")))))</f>
        <v/>
      </c>
    </row>
    <row r="85" spans="1:14" ht="31.5" customHeight="1" thickBot="1" x14ac:dyDescent="0.3">
      <c r="A85" s="229" t="s">
        <v>156</v>
      </c>
      <c r="B85" s="230">
        <v>84</v>
      </c>
      <c r="C85" s="230" t="s">
        <v>1230</v>
      </c>
      <c r="D85" s="374"/>
      <c r="E85" s="374"/>
      <c r="F85" s="374"/>
      <c r="G85" s="446"/>
      <c r="H85" s="229" t="s">
        <v>156</v>
      </c>
      <c r="I85" s="919" t="e">
        <f ca="1">IF(IF($I$1&lt;&gt;'GMPP Return'!$F$25,HLOOKUP('GMPP Return'!$C$25,'[4]1617-Q1'!$B$1:$HA$1000,B85,FALSE),INDIRECT("'" &amp; $C$1 &amp; "'!" &amp; C85))="","",IF($I$1&lt;&gt;'GMPP Return'!$F$25,HLOOKUP('GMPP Return'!$C$25,'[4]1617-Q1'!$B$1:$HA$1000,B85,FALSE),INDIRECT("'" &amp; $C$1 &amp; "'!" &amp; C85)))</f>
        <v>#N/A</v>
      </c>
      <c r="J85" s="919" t="str">
        <f ca="1">IF(IF($J$1&lt;&gt;'GMPP Return'!$F$25,HLOOKUP('GMPP Return'!$C$25,'[4]1617-Q2'!$B$1:$HA$1000,B85,FALSE),INDIRECT("'" &amp; $C$1 &amp; "'!" &amp; C85))="","",IF($J$1&lt;&gt;'GMPP Return'!$F$25,HLOOKUP('GMPP Return'!$C$25,'[4]1617-Q2'!$B$1:$HA$1000,B85,FALSE),INDIRECT("'" &amp; $C$1 &amp; "'!" &amp; C85)))</f>
        <v/>
      </c>
      <c r="K85" s="919" t="s">
        <v>2607</v>
      </c>
      <c r="L85" s="920" t="s">
        <v>2608</v>
      </c>
      <c r="M85" s="302"/>
      <c r="N85" s="347" t="str">
        <f t="shared" ref="N85" ca="1" si="1">IF(J85="","",IF(J85&lt;&gt;I85,"CHANGED SINCE LAST QUARTER",""))</f>
        <v/>
      </c>
    </row>
    <row r="86" spans="1:14" ht="31.5" customHeight="1" x14ac:dyDescent="0.25">
      <c r="A86" s="231" t="s">
        <v>419</v>
      </c>
      <c r="B86" s="232">
        <v>85</v>
      </c>
      <c r="C86" s="232" t="s">
        <v>1231</v>
      </c>
      <c r="D86" s="232"/>
      <c r="E86" s="232"/>
      <c r="F86" s="232"/>
      <c r="G86" s="451"/>
      <c r="H86" s="915" t="s">
        <v>419</v>
      </c>
      <c r="I86" s="917" t="e">
        <f ca="1">IF(IF($I$1&lt;&gt;'GMPP Return'!$F$25,HLOOKUP('GMPP Return'!$C$25,'[4]1617-Q1'!$B$1:$HA$1000,B86,FALSE),INDIRECT("'" &amp; $C$1 &amp; "'!" &amp; C86))="","",IF($I$1&lt;&gt;'GMPP Return'!$F$25,HLOOKUP('GMPP Return'!$C$25,'[4]1617-Q1'!$B$1:$HA$1000,B86,FALSE),INDIRECT("'" &amp; $C$1 &amp; "'!" &amp; C86)))</f>
        <v>#N/A</v>
      </c>
      <c r="J86" s="916" t="str">
        <f ca="1">IF(IF($J$1&lt;&gt;'GMPP Return'!$F$25,HLOOKUP('GMPP Return'!$C$25,'[4]1617-Q2'!$B$1:$HA$1000,B86,FALSE),INDIRECT("'" &amp; $C$1 &amp; "'!" &amp; C86))="","",IF($J$1&lt;&gt;'GMPP Return'!$F$25,HLOOKUP('GMPP Return'!$C$25,'[4]1617-Q2'!$B$1:$HA$1000,B86,FALSE),INDIRECT("'" &amp; $C$1 &amp; "'!" &amp; C86)))</f>
        <v/>
      </c>
      <c r="K86" s="917" t="s">
        <v>2609</v>
      </c>
      <c r="L86" s="918" t="s">
        <v>2610</v>
      </c>
      <c r="M86" s="302"/>
      <c r="N86" s="348" t="str">
        <f t="shared" ref="N86:N121" ca="1" si="2">IF(J86="","",IF(J86&lt;&gt;I86,"CHANGED SINCE LAST QUARTER",""))</f>
        <v/>
      </c>
    </row>
    <row r="87" spans="1:14" ht="31.5" customHeight="1" x14ac:dyDescent="0.25">
      <c r="A87" s="233" t="s">
        <v>420</v>
      </c>
      <c r="B87" s="148">
        <v>86</v>
      </c>
      <c r="C87" s="148" t="s">
        <v>1232</v>
      </c>
      <c r="D87" s="148"/>
      <c r="E87" s="148"/>
      <c r="F87" s="148"/>
      <c r="G87" s="452"/>
      <c r="H87" s="785" t="s">
        <v>420</v>
      </c>
      <c r="I87" s="454" t="e">
        <f ca="1">IF(IF($I$1&lt;&gt;'GMPP Return'!$F$25,HLOOKUP('GMPP Return'!$C$25,'[4]1617-Q1'!$B$1:$HA$1000,B87,FALSE),INDIRECT("'" &amp; $C$1 &amp; "'!" &amp; C87))="","",IF($I$1&lt;&gt;'GMPP Return'!$F$25,HLOOKUP('GMPP Return'!$C$25,'[4]1617-Q1'!$B$1:$HA$1000,B87,FALSE),INDIRECT("'" &amp; $C$1 &amp; "'!" &amp; C87)))</f>
        <v>#N/A</v>
      </c>
      <c r="J87" s="579" t="str">
        <f ca="1">IF(IF($J$1&lt;&gt;'GMPP Return'!$F$25,HLOOKUP('GMPP Return'!$C$25,'[4]1617-Q2'!$B$1:$HA$1000,B87,FALSE),INDIRECT("'" &amp; $C$1 &amp; "'!" &amp; C87))="","",IF($J$1&lt;&gt;'GMPP Return'!$F$25,HLOOKUP('GMPP Return'!$C$25,'[4]1617-Q2'!$B$1:$HA$1000,B87,FALSE),INDIRECT("'" &amp; $C$1 &amp; "'!" &amp; C87)))</f>
        <v/>
      </c>
      <c r="K87" s="454" t="s">
        <v>2611</v>
      </c>
      <c r="L87" s="333" t="s">
        <v>2612</v>
      </c>
      <c r="M87" s="302"/>
      <c r="N87" s="346" t="str">
        <f t="shared" ca="1" si="2"/>
        <v/>
      </c>
    </row>
    <row r="88" spans="1:14" ht="31.5" customHeight="1" x14ac:dyDescent="0.25">
      <c r="A88" s="233" t="s">
        <v>421</v>
      </c>
      <c r="B88" s="148">
        <v>87</v>
      </c>
      <c r="C88" s="148" t="s">
        <v>1233</v>
      </c>
      <c r="D88" s="148"/>
      <c r="E88" s="148"/>
      <c r="F88" s="148"/>
      <c r="G88" s="452"/>
      <c r="H88" s="785" t="s">
        <v>421</v>
      </c>
      <c r="I88" s="454" t="e">
        <f ca="1">IF(IF($I$1&lt;&gt;'GMPP Return'!$F$25,HLOOKUP('GMPP Return'!$C$25,'[4]1617-Q1'!$B$1:$HA$1000,B88,FALSE),INDIRECT("'" &amp; $C$1 &amp; "'!" &amp; C88))="","",IF($I$1&lt;&gt;'GMPP Return'!$F$25,HLOOKUP('GMPP Return'!$C$25,'[4]1617-Q1'!$B$1:$HA$1000,B88,FALSE),INDIRECT("'" &amp; $C$1 &amp; "'!" &amp; C88)))</f>
        <v>#N/A</v>
      </c>
      <c r="J88" s="579" t="str">
        <f ca="1">IF(IF($J$1&lt;&gt;'GMPP Return'!$F$25,HLOOKUP('GMPP Return'!$C$25,'[4]1617-Q2'!$B$1:$HA$1000,B88,FALSE),INDIRECT("'" &amp; $C$1 &amp; "'!" &amp; C88))="","",IF($J$1&lt;&gt;'GMPP Return'!$F$25,HLOOKUP('GMPP Return'!$C$25,'[4]1617-Q2'!$B$1:$HA$1000,B88,FALSE),INDIRECT("'" &amp; $C$1 &amp; "'!" &amp; C88)))</f>
        <v/>
      </c>
      <c r="K88" s="454" t="s">
        <v>2613</v>
      </c>
      <c r="L88" s="333" t="s">
        <v>2614</v>
      </c>
      <c r="M88" s="302"/>
      <c r="N88" s="346" t="str">
        <f t="shared" ca="1" si="2"/>
        <v/>
      </c>
    </row>
    <row r="89" spans="1:14" ht="31.5" customHeight="1" x14ac:dyDescent="0.25">
      <c r="A89" s="233" t="s">
        <v>422</v>
      </c>
      <c r="B89" s="148">
        <v>88</v>
      </c>
      <c r="C89" s="148" t="s">
        <v>1234</v>
      </c>
      <c r="D89" s="148"/>
      <c r="E89" s="148"/>
      <c r="F89" s="148"/>
      <c r="G89" s="452"/>
      <c r="H89" s="785" t="s">
        <v>422</v>
      </c>
      <c r="I89" s="454" t="e">
        <f ca="1">IF(IF($I$1&lt;&gt;'GMPP Return'!$F$25,HLOOKUP('GMPP Return'!$C$25,'[4]1617-Q1'!$B$1:$HA$1000,B89,FALSE),INDIRECT("'" &amp; $C$1 &amp; "'!" &amp; C89))="","",IF($I$1&lt;&gt;'GMPP Return'!$F$25,HLOOKUP('GMPP Return'!$C$25,'[4]1617-Q1'!$B$1:$HA$1000,B89,FALSE),INDIRECT("'" &amp; $C$1 &amp; "'!" &amp; C89)))</f>
        <v>#N/A</v>
      </c>
      <c r="J89" s="579" t="str">
        <f ca="1">IF(IF($J$1&lt;&gt;'GMPP Return'!$F$25,HLOOKUP('GMPP Return'!$C$25,'[4]1617-Q2'!$B$1:$HA$1000,B89,FALSE),INDIRECT("'" &amp; $C$1 &amp; "'!" &amp; C89))="","",IF($J$1&lt;&gt;'GMPP Return'!$F$25,HLOOKUP('GMPP Return'!$C$25,'[4]1617-Q2'!$B$1:$HA$1000,B89,FALSE),INDIRECT("'" &amp; $C$1 &amp; "'!" &amp; C89)))</f>
        <v/>
      </c>
      <c r="K89" s="454" t="s">
        <v>2615</v>
      </c>
      <c r="L89" s="333" t="s">
        <v>2616</v>
      </c>
      <c r="M89" s="302"/>
      <c r="N89" s="346" t="str">
        <f t="shared" ca="1" si="2"/>
        <v/>
      </c>
    </row>
    <row r="90" spans="1:14" ht="31.5" customHeight="1" x14ac:dyDescent="0.25">
      <c r="A90" s="233" t="s">
        <v>423</v>
      </c>
      <c r="B90" s="148">
        <v>89</v>
      </c>
      <c r="C90" s="148" t="s">
        <v>1235</v>
      </c>
      <c r="D90" s="148"/>
      <c r="E90" s="148"/>
      <c r="F90" s="148"/>
      <c r="G90" s="452"/>
      <c r="H90" s="785" t="s">
        <v>423</v>
      </c>
      <c r="I90" s="454" t="e">
        <f ca="1">IF(IF($I$1&lt;&gt;'GMPP Return'!$F$25,HLOOKUP('GMPP Return'!$C$25,'[4]1617-Q1'!$B$1:$HA$1000,B90,FALSE),INDIRECT("'" &amp; $C$1 &amp; "'!" &amp; C90))="","",IF($I$1&lt;&gt;'GMPP Return'!$F$25,HLOOKUP('GMPP Return'!$C$25,'[4]1617-Q1'!$B$1:$HA$1000,B90,FALSE),INDIRECT("'" &amp; $C$1 &amp; "'!" &amp; C90)))</f>
        <v>#N/A</v>
      </c>
      <c r="J90" s="579" t="str">
        <f ca="1">IF(IF($J$1&lt;&gt;'GMPP Return'!$F$25,HLOOKUP('GMPP Return'!$C$25,'[4]1617-Q2'!$B$1:$HA$1000,B90,FALSE),INDIRECT("'" &amp; $C$1 &amp; "'!" &amp; C90))="","",IF($J$1&lt;&gt;'GMPP Return'!$F$25,HLOOKUP('GMPP Return'!$C$25,'[4]1617-Q2'!$B$1:$HA$1000,B90,FALSE),INDIRECT("'" &amp; $C$1 &amp; "'!" &amp; C90)))</f>
        <v/>
      </c>
      <c r="K90" s="454" t="s">
        <v>2617</v>
      </c>
      <c r="L90" s="333" t="s">
        <v>2618</v>
      </c>
      <c r="M90" s="302"/>
      <c r="N90" s="346" t="str">
        <f t="shared" ca="1" si="2"/>
        <v/>
      </c>
    </row>
    <row r="91" spans="1:14" ht="31.5" customHeight="1" x14ac:dyDescent="0.25">
      <c r="A91" s="233" t="s">
        <v>424</v>
      </c>
      <c r="B91" s="148">
        <v>90</v>
      </c>
      <c r="C91" s="148" t="s">
        <v>1236</v>
      </c>
      <c r="D91" s="148"/>
      <c r="E91" s="148"/>
      <c r="F91" s="148"/>
      <c r="G91" s="452"/>
      <c r="H91" s="785" t="s">
        <v>424</v>
      </c>
      <c r="I91" s="454" t="e">
        <f ca="1">IF(IF($I$1&lt;&gt;'GMPP Return'!$F$25,HLOOKUP('GMPP Return'!$C$25,'[4]1617-Q1'!$B$1:$HA$1000,B91,FALSE),INDIRECT("'" &amp; $C$1 &amp; "'!" &amp; C91))="","",IF($I$1&lt;&gt;'GMPP Return'!$F$25,HLOOKUP('GMPP Return'!$C$25,'[4]1617-Q1'!$B$1:$HA$1000,B91,FALSE),INDIRECT("'" &amp; $C$1 &amp; "'!" &amp; C91)))</f>
        <v>#N/A</v>
      </c>
      <c r="J91" s="579" t="str">
        <f ca="1">IF(IF($J$1&lt;&gt;'GMPP Return'!$F$25,HLOOKUP('GMPP Return'!$C$25,'[4]1617-Q2'!$B$1:$HA$1000,B91,FALSE),INDIRECT("'" &amp; $C$1 &amp; "'!" &amp; C91))="","",IF($J$1&lt;&gt;'GMPP Return'!$F$25,HLOOKUP('GMPP Return'!$C$25,'[4]1617-Q2'!$B$1:$HA$1000,B91,FALSE),INDIRECT("'" &amp; $C$1 &amp; "'!" &amp; C91)))</f>
        <v/>
      </c>
      <c r="K91" s="454" t="s">
        <v>2619</v>
      </c>
      <c r="L91" s="333" t="s">
        <v>2620</v>
      </c>
      <c r="M91" s="302"/>
      <c r="N91" s="346" t="str">
        <f t="shared" ca="1" si="2"/>
        <v/>
      </c>
    </row>
    <row r="92" spans="1:14" ht="31.5" customHeight="1" x14ac:dyDescent="0.25">
      <c r="A92" s="233" t="s">
        <v>425</v>
      </c>
      <c r="B92" s="148">
        <v>91</v>
      </c>
      <c r="C92" s="148" t="s">
        <v>1237</v>
      </c>
      <c r="D92" s="148"/>
      <c r="E92" s="148"/>
      <c r="F92" s="148"/>
      <c r="G92" s="452"/>
      <c r="H92" s="785" t="s">
        <v>425</v>
      </c>
      <c r="I92" s="454" t="e">
        <f ca="1">IF(IF($I$1&lt;&gt;'GMPP Return'!$F$25,HLOOKUP('GMPP Return'!$C$25,'[4]1617-Q1'!$B$1:$HA$1000,B92,FALSE),INDIRECT("'" &amp; $C$1 &amp; "'!" &amp; C92))="","",IF($I$1&lt;&gt;'GMPP Return'!$F$25,HLOOKUP('GMPP Return'!$C$25,'[4]1617-Q1'!$B$1:$HA$1000,B92,FALSE),INDIRECT("'" &amp; $C$1 &amp; "'!" &amp; C92)))</f>
        <v>#N/A</v>
      </c>
      <c r="J92" s="579" t="str">
        <f ca="1">IF(IF($J$1&lt;&gt;'GMPP Return'!$F$25,HLOOKUP('GMPP Return'!$C$25,'[4]1617-Q2'!$B$1:$HA$1000,B92,FALSE),INDIRECT("'" &amp; $C$1 &amp; "'!" &amp; C92))="","",IF($J$1&lt;&gt;'GMPP Return'!$F$25,HLOOKUP('GMPP Return'!$C$25,'[4]1617-Q2'!$B$1:$HA$1000,B92,FALSE),INDIRECT("'" &amp; $C$1 &amp; "'!" &amp; C92)))</f>
        <v/>
      </c>
      <c r="K92" s="454" t="s">
        <v>2621</v>
      </c>
      <c r="L92" s="333" t="s">
        <v>2622</v>
      </c>
      <c r="M92" s="302"/>
      <c r="N92" s="346" t="str">
        <f t="shared" ca="1" si="2"/>
        <v/>
      </c>
    </row>
    <row r="93" spans="1:14" ht="31.5" customHeight="1" x14ac:dyDescent="0.25">
      <c r="A93" s="233" t="s">
        <v>426</v>
      </c>
      <c r="B93" s="148">
        <v>92</v>
      </c>
      <c r="C93" s="148" t="s">
        <v>1831</v>
      </c>
      <c r="D93" s="148"/>
      <c r="E93" s="148"/>
      <c r="F93" s="148"/>
      <c r="G93" s="452"/>
      <c r="H93" s="785" t="s">
        <v>426</v>
      </c>
      <c r="I93" s="454" t="e">
        <f ca="1">IF(IF($I$1&lt;&gt;'GMPP Return'!$F$25,HLOOKUP('GMPP Return'!$C$25,'[4]1617-Q1'!$B$1:$HA$1000,B93,FALSE),INDIRECT("'" &amp; $C$1 &amp; "'!" &amp; C93))="","",IF($I$1&lt;&gt;'GMPP Return'!$F$25,HLOOKUP('GMPP Return'!$C$25,'[4]1617-Q1'!$B$1:$HA$1000,B93,FALSE),INDIRECT("'" &amp; $C$1 &amp; "'!" &amp; C93)))</f>
        <v>#N/A</v>
      </c>
      <c r="J93" s="579" t="str">
        <f ca="1">IF(IF($J$1&lt;&gt;'GMPP Return'!$F$25,HLOOKUP('GMPP Return'!$C$25,'[4]1617-Q2'!$B$1:$HA$1000,B93,FALSE),INDIRECT("'" &amp; $C$1 &amp; "'!" &amp; C93))="","",IF($J$1&lt;&gt;'GMPP Return'!$F$25,HLOOKUP('GMPP Return'!$C$25,'[4]1617-Q2'!$B$1:$HA$1000,B93,FALSE),INDIRECT("'" &amp; $C$1 &amp; "'!" &amp; C93)))</f>
        <v/>
      </c>
      <c r="K93" s="454" t="s">
        <v>2623</v>
      </c>
      <c r="L93" s="333" t="s">
        <v>2624</v>
      </c>
      <c r="M93" s="302"/>
      <c r="N93" s="346" t="str">
        <f t="shared" ca="1" si="2"/>
        <v/>
      </c>
    </row>
    <row r="94" spans="1:14" ht="31.5" customHeight="1" x14ac:dyDescent="0.25">
      <c r="A94" s="233" t="s">
        <v>427</v>
      </c>
      <c r="B94" s="148">
        <v>93</v>
      </c>
      <c r="C94" s="148" t="s">
        <v>1238</v>
      </c>
      <c r="D94" s="148"/>
      <c r="E94" s="148"/>
      <c r="F94" s="148"/>
      <c r="G94" s="452"/>
      <c r="H94" s="785" t="s">
        <v>427</v>
      </c>
      <c r="I94" s="454" t="e">
        <f ca="1">IF(IF($I$1&lt;&gt;'GMPP Return'!$F$25,HLOOKUP('GMPP Return'!$C$25,'[4]1617-Q1'!$B$1:$HA$1000,B94,FALSE),INDIRECT("'" &amp; $C$1 &amp; "'!" &amp; C94))="","",IF($I$1&lt;&gt;'GMPP Return'!$F$25,HLOOKUP('GMPP Return'!$C$25,'[4]1617-Q1'!$B$1:$HA$1000,B94,FALSE),INDIRECT("'" &amp; $C$1 &amp; "'!" &amp; C94)))</f>
        <v>#N/A</v>
      </c>
      <c r="J94" s="579" t="str">
        <f ca="1">IF(IF($J$1&lt;&gt;'GMPP Return'!$F$25,HLOOKUP('GMPP Return'!$C$25,'[4]1617-Q2'!$B$1:$HA$1000,B94,FALSE),INDIRECT("'" &amp; $C$1 &amp; "'!" &amp; C94))="","",IF($J$1&lt;&gt;'GMPP Return'!$F$25,HLOOKUP('GMPP Return'!$C$25,'[4]1617-Q2'!$B$1:$HA$1000,B94,FALSE),INDIRECT("'" &amp; $C$1 &amp; "'!" &amp; C94)))</f>
        <v/>
      </c>
      <c r="K94" s="454" t="s">
        <v>2625</v>
      </c>
      <c r="L94" s="333" t="s">
        <v>2626</v>
      </c>
      <c r="M94" s="302"/>
      <c r="N94" s="346" t="str">
        <f t="shared" ca="1" si="2"/>
        <v/>
      </c>
    </row>
    <row r="95" spans="1:14" ht="31.5" customHeight="1" x14ac:dyDescent="0.25">
      <c r="A95" s="233" t="s">
        <v>428</v>
      </c>
      <c r="B95" s="148">
        <v>94</v>
      </c>
      <c r="C95" s="148" t="s">
        <v>1239</v>
      </c>
      <c r="D95" s="148"/>
      <c r="E95" s="148"/>
      <c r="F95" s="148"/>
      <c r="G95" s="452"/>
      <c r="H95" s="785" t="s">
        <v>428</v>
      </c>
      <c r="I95" s="454" t="e">
        <f ca="1">IF(IF($I$1&lt;&gt;'GMPP Return'!$F$25,HLOOKUP('GMPP Return'!$C$25,'[4]1617-Q1'!$B$1:$HA$1000,B95,FALSE),INDIRECT("'" &amp; $C$1 &amp; "'!" &amp; C95))="","",IF($I$1&lt;&gt;'GMPP Return'!$F$25,HLOOKUP('GMPP Return'!$C$25,'[4]1617-Q1'!$B$1:$HA$1000,B95,FALSE),INDIRECT("'" &amp; $C$1 &amp; "'!" &amp; C95)))</f>
        <v>#N/A</v>
      </c>
      <c r="J95" s="579" t="str">
        <f ca="1">IF(IF($J$1&lt;&gt;'GMPP Return'!$F$25,HLOOKUP('GMPP Return'!$C$25,'[4]1617-Q2'!$B$1:$HA$1000,B95,FALSE),INDIRECT("'" &amp; $C$1 &amp; "'!" &amp; C95))="","",IF($J$1&lt;&gt;'GMPP Return'!$F$25,HLOOKUP('GMPP Return'!$C$25,'[4]1617-Q2'!$B$1:$HA$1000,B95,FALSE),INDIRECT("'" &amp; $C$1 &amp; "'!" &amp; C95)))</f>
        <v/>
      </c>
      <c r="K95" s="454" t="s">
        <v>2627</v>
      </c>
      <c r="L95" s="333" t="s">
        <v>2628</v>
      </c>
      <c r="M95" s="302"/>
      <c r="N95" s="346" t="str">
        <f t="shared" ca="1" si="2"/>
        <v/>
      </c>
    </row>
    <row r="96" spans="1:14" ht="31.5" customHeight="1" x14ac:dyDescent="0.25">
      <c r="A96" s="233" t="s">
        <v>429</v>
      </c>
      <c r="B96" s="148">
        <v>95</v>
      </c>
      <c r="C96" s="148" t="s">
        <v>1240</v>
      </c>
      <c r="D96" s="148"/>
      <c r="E96" s="148"/>
      <c r="F96" s="148"/>
      <c r="G96" s="452"/>
      <c r="H96" s="785" t="s">
        <v>429</v>
      </c>
      <c r="I96" s="454" t="e">
        <f ca="1">IF(IF($I$1&lt;&gt;'GMPP Return'!$F$25,HLOOKUP('GMPP Return'!$C$25,'[4]1617-Q1'!$B$1:$HA$1000,B96,FALSE),INDIRECT("'" &amp; $C$1 &amp; "'!" &amp; C96))="","",IF($I$1&lt;&gt;'GMPP Return'!$F$25,HLOOKUP('GMPP Return'!$C$25,'[4]1617-Q1'!$B$1:$HA$1000,B96,FALSE),INDIRECT("'" &amp; $C$1 &amp; "'!" &amp; C96)))</f>
        <v>#N/A</v>
      </c>
      <c r="J96" s="579" t="str">
        <f ca="1">IF(IF($J$1&lt;&gt;'GMPP Return'!$F$25,HLOOKUP('GMPP Return'!$C$25,'[4]1617-Q2'!$B$1:$HA$1000,B96,FALSE),INDIRECT("'" &amp; $C$1 &amp; "'!" &amp; C96))="","",IF($J$1&lt;&gt;'GMPP Return'!$F$25,HLOOKUP('GMPP Return'!$C$25,'[4]1617-Q2'!$B$1:$HA$1000,B96,FALSE),INDIRECT("'" &amp; $C$1 &amp; "'!" &amp; C96)))</f>
        <v/>
      </c>
      <c r="K96" s="454" t="s">
        <v>2629</v>
      </c>
      <c r="L96" s="333" t="s">
        <v>2630</v>
      </c>
      <c r="M96" s="302"/>
      <c r="N96" s="346" t="str">
        <f t="shared" ca="1" si="2"/>
        <v/>
      </c>
    </row>
    <row r="97" spans="1:14" ht="31.5" customHeight="1" x14ac:dyDescent="0.25">
      <c r="A97" s="233" t="s">
        <v>430</v>
      </c>
      <c r="B97" s="148">
        <v>96</v>
      </c>
      <c r="C97" s="148" t="s">
        <v>1241</v>
      </c>
      <c r="D97" s="148"/>
      <c r="E97" s="148"/>
      <c r="F97" s="148"/>
      <c r="G97" s="452"/>
      <c r="H97" s="785" t="s">
        <v>430</v>
      </c>
      <c r="I97" s="454" t="e">
        <f ca="1">IF(IF($I$1&lt;&gt;'GMPP Return'!$F$25,HLOOKUP('GMPP Return'!$C$25,'[4]1617-Q1'!$B$1:$HA$1000,B97,FALSE),INDIRECT("'" &amp; $C$1 &amp; "'!" &amp; C97))="","",IF($I$1&lt;&gt;'GMPP Return'!$F$25,HLOOKUP('GMPP Return'!$C$25,'[4]1617-Q1'!$B$1:$HA$1000,B97,FALSE),INDIRECT("'" &amp; $C$1 &amp; "'!" &amp; C97)))</f>
        <v>#N/A</v>
      </c>
      <c r="J97" s="579" t="str">
        <f ca="1">IF(IF($J$1&lt;&gt;'GMPP Return'!$F$25,HLOOKUP('GMPP Return'!$C$25,'[4]1617-Q2'!$B$1:$HA$1000,B97,FALSE),INDIRECT("'" &amp; $C$1 &amp; "'!" &amp; C97))="","",IF($J$1&lt;&gt;'GMPP Return'!$F$25,HLOOKUP('GMPP Return'!$C$25,'[4]1617-Q2'!$B$1:$HA$1000,B97,FALSE),INDIRECT("'" &amp; $C$1 &amp; "'!" &amp; C97)))</f>
        <v/>
      </c>
      <c r="K97" s="454" t="s">
        <v>2631</v>
      </c>
      <c r="L97" s="333" t="s">
        <v>2632</v>
      </c>
      <c r="M97" s="302"/>
      <c r="N97" s="346" t="str">
        <f t="shared" ca="1" si="2"/>
        <v/>
      </c>
    </row>
    <row r="98" spans="1:14" ht="31.5" customHeight="1" x14ac:dyDescent="0.25">
      <c r="A98" s="233" t="s">
        <v>431</v>
      </c>
      <c r="B98" s="148">
        <v>97</v>
      </c>
      <c r="C98" s="148" t="s">
        <v>1242</v>
      </c>
      <c r="D98" s="148"/>
      <c r="E98" s="148"/>
      <c r="F98" s="148"/>
      <c r="G98" s="452"/>
      <c r="H98" s="785" t="s">
        <v>431</v>
      </c>
      <c r="I98" s="454" t="e">
        <f ca="1">IF(IF($I$1&lt;&gt;'GMPP Return'!$F$25,HLOOKUP('GMPP Return'!$C$25,'[4]1617-Q1'!$B$1:$HA$1000,B98,FALSE),INDIRECT("'" &amp; $C$1 &amp; "'!" &amp; C98))="","",IF($I$1&lt;&gt;'GMPP Return'!$F$25,HLOOKUP('GMPP Return'!$C$25,'[4]1617-Q1'!$B$1:$HA$1000,B98,FALSE),INDIRECT("'" &amp; $C$1 &amp; "'!" &amp; C98)))</f>
        <v>#N/A</v>
      </c>
      <c r="J98" s="579" t="str">
        <f ca="1">IF(IF($J$1&lt;&gt;'GMPP Return'!$F$25,HLOOKUP('GMPP Return'!$C$25,'[4]1617-Q2'!$B$1:$HA$1000,B98,FALSE),INDIRECT("'" &amp; $C$1 &amp; "'!" &amp; C98))="","",IF($J$1&lt;&gt;'GMPP Return'!$F$25,HLOOKUP('GMPP Return'!$C$25,'[4]1617-Q2'!$B$1:$HA$1000,B98,FALSE),INDIRECT("'" &amp; $C$1 &amp; "'!" &amp; C98)))</f>
        <v/>
      </c>
      <c r="K98" s="454" t="s">
        <v>2633</v>
      </c>
      <c r="L98" s="333" t="s">
        <v>2634</v>
      </c>
      <c r="M98" s="302"/>
      <c r="N98" s="346" t="str">
        <f t="shared" ca="1" si="2"/>
        <v/>
      </c>
    </row>
    <row r="99" spans="1:14" ht="31.5" customHeight="1" x14ac:dyDescent="0.25">
      <c r="A99" s="233" t="s">
        <v>432</v>
      </c>
      <c r="B99" s="148">
        <v>98</v>
      </c>
      <c r="C99" s="148" t="s">
        <v>1243</v>
      </c>
      <c r="D99" s="148"/>
      <c r="E99" s="148"/>
      <c r="F99" s="148"/>
      <c r="G99" s="452"/>
      <c r="H99" s="785" t="s">
        <v>432</v>
      </c>
      <c r="I99" s="454" t="e">
        <f ca="1">IF(IF($I$1&lt;&gt;'GMPP Return'!$F$25,HLOOKUP('GMPP Return'!$C$25,'[4]1617-Q1'!$B$1:$HA$1000,B99,FALSE),INDIRECT("'" &amp; $C$1 &amp; "'!" &amp; C99))="","",IF($I$1&lt;&gt;'GMPP Return'!$F$25,HLOOKUP('GMPP Return'!$C$25,'[4]1617-Q1'!$B$1:$HA$1000,B99,FALSE),INDIRECT("'" &amp; $C$1 &amp; "'!" &amp; C99)))</f>
        <v>#N/A</v>
      </c>
      <c r="J99" s="579" t="str">
        <f ca="1">IF(IF($J$1&lt;&gt;'GMPP Return'!$F$25,HLOOKUP('GMPP Return'!$C$25,'[4]1617-Q2'!$B$1:$HA$1000,B99,FALSE),INDIRECT("'" &amp; $C$1 &amp; "'!" &amp; C99))="","",IF($J$1&lt;&gt;'GMPP Return'!$F$25,HLOOKUP('GMPP Return'!$C$25,'[4]1617-Q2'!$B$1:$HA$1000,B99,FALSE),INDIRECT("'" &amp; $C$1 &amp; "'!" &amp; C99)))</f>
        <v/>
      </c>
      <c r="K99" s="454" t="s">
        <v>2635</v>
      </c>
      <c r="L99" s="333" t="s">
        <v>2636</v>
      </c>
      <c r="M99" s="302"/>
      <c r="N99" s="346" t="str">
        <f t="shared" ca="1" si="2"/>
        <v/>
      </c>
    </row>
    <row r="100" spans="1:14" ht="31.5" customHeight="1" x14ac:dyDescent="0.25">
      <c r="A100" s="233" t="s">
        <v>433</v>
      </c>
      <c r="B100" s="148">
        <v>99</v>
      </c>
      <c r="C100" s="148" t="s">
        <v>1244</v>
      </c>
      <c r="D100" s="148"/>
      <c r="E100" s="148"/>
      <c r="F100" s="148"/>
      <c r="G100" s="452"/>
      <c r="H100" s="785" t="s">
        <v>433</v>
      </c>
      <c r="I100" s="454" t="e">
        <f ca="1">IF(IF($I$1&lt;&gt;'GMPP Return'!$F$25,HLOOKUP('GMPP Return'!$C$25,'[4]1617-Q1'!$B$1:$HA$1000,B100,FALSE),INDIRECT("'" &amp; $C$1 &amp; "'!" &amp; C100))="","",IF($I$1&lt;&gt;'GMPP Return'!$F$25,HLOOKUP('GMPP Return'!$C$25,'[4]1617-Q1'!$B$1:$HA$1000,B100,FALSE),INDIRECT("'" &amp; $C$1 &amp; "'!" &amp; C100)))</f>
        <v>#N/A</v>
      </c>
      <c r="J100" s="579" t="str">
        <f ca="1">IF(IF($J$1&lt;&gt;'GMPP Return'!$F$25,HLOOKUP('GMPP Return'!$C$25,'[4]1617-Q2'!$B$1:$HA$1000,B100,FALSE),INDIRECT("'" &amp; $C$1 &amp; "'!" &amp; C100))="","",IF($J$1&lt;&gt;'GMPP Return'!$F$25,HLOOKUP('GMPP Return'!$C$25,'[4]1617-Q2'!$B$1:$HA$1000,B100,FALSE),INDIRECT("'" &amp; $C$1 &amp; "'!" &amp; C100)))</f>
        <v/>
      </c>
      <c r="K100" s="454" t="s">
        <v>2637</v>
      </c>
      <c r="L100" s="333" t="s">
        <v>2638</v>
      </c>
      <c r="M100" s="302"/>
      <c r="N100" s="346" t="str">
        <f t="shared" ca="1" si="2"/>
        <v/>
      </c>
    </row>
    <row r="101" spans="1:14" ht="31.5" customHeight="1" x14ac:dyDescent="0.25">
      <c r="A101" s="233" t="s">
        <v>434</v>
      </c>
      <c r="B101" s="148">
        <v>100</v>
      </c>
      <c r="C101" s="148" t="s">
        <v>1832</v>
      </c>
      <c r="D101" s="148"/>
      <c r="E101" s="148"/>
      <c r="F101" s="148"/>
      <c r="G101" s="452"/>
      <c r="H101" s="785" t="s">
        <v>434</v>
      </c>
      <c r="I101" s="454" t="e">
        <f ca="1">IF(IF($I$1&lt;&gt;'GMPP Return'!$F$25,HLOOKUP('GMPP Return'!$C$25,'[4]1617-Q1'!$B$1:$HA$1000,B101,FALSE),INDIRECT("'" &amp; $C$1 &amp; "'!" &amp; C101))="","",IF($I$1&lt;&gt;'GMPP Return'!$F$25,HLOOKUP('GMPP Return'!$C$25,'[4]1617-Q1'!$B$1:$HA$1000,B101,FALSE),INDIRECT("'" &amp; $C$1 &amp; "'!" &amp; C101)))</f>
        <v>#N/A</v>
      </c>
      <c r="J101" s="579" t="str">
        <f ca="1">IF(IF($J$1&lt;&gt;'GMPP Return'!$F$25,HLOOKUP('GMPP Return'!$C$25,'[4]1617-Q2'!$B$1:$HA$1000,B101,FALSE),INDIRECT("'" &amp; $C$1 &amp; "'!" &amp; C101))="","",IF($J$1&lt;&gt;'GMPP Return'!$F$25,HLOOKUP('GMPP Return'!$C$25,'[4]1617-Q2'!$B$1:$HA$1000,B101,FALSE),INDIRECT("'" &amp; $C$1 &amp; "'!" &amp; C101)))</f>
        <v/>
      </c>
      <c r="K101" s="454" t="s">
        <v>2639</v>
      </c>
      <c r="L101" s="333" t="s">
        <v>2640</v>
      </c>
      <c r="M101" s="302"/>
      <c r="N101" s="346" t="str">
        <f t="shared" ca="1" si="2"/>
        <v/>
      </c>
    </row>
    <row r="102" spans="1:14" ht="31.5" customHeight="1" x14ac:dyDescent="0.25">
      <c r="A102" s="233" t="s">
        <v>475</v>
      </c>
      <c r="B102" s="148">
        <v>101</v>
      </c>
      <c r="C102" s="148" t="s">
        <v>1245</v>
      </c>
      <c r="D102" s="148"/>
      <c r="E102" s="148"/>
      <c r="F102" s="148"/>
      <c r="G102" s="452"/>
      <c r="H102" s="785" t="s">
        <v>2030</v>
      </c>
      <c r="I102" s="454" t="e">
        <f ca="1">IF(IF($I$1&lt;&gt;'GMPP Return'!$F$25,HLOOKUP('GMPP Return'!$C$25,'[4]1617-Q1'!$B$1:$HA$1000,B102,FALSE),INDIRECT("'" &amp; $C$1 &amp; "'!" &amp; C102))="","",IF($I$1&lt;&gt;'GMPP Return'!$F$25,HLOOKUP('GMPP Return'!$C$25,'[4]1617-Q1'!$B$1:$HA$1000,B102,FALSE),INDIRECT("'" &amp; $C$1 &amp; "'!" &amp; C102)))</f>
        <v>#N/A</v>
      </c>
      <c r="J102" s="579" t="str">
        <f ca="1">IF(IF($J$1&lt;&gt;'GMPP Return'!$F$25,HLOOKUP('GMPP Return'!$C$25,'[4]1617-Q2'!$B$1:$HA$1000,B102,FALSE),INDIRECT("'" &amp; $C$1 &amp; "'!" &amp; C102))="","",IF($J$1&lt;&gt;'GMPP Return'!$F$25,HLOOKUP('GMPP Return'!$C$25,'[4]1617-Q2'!$B$1:$HA$1000,B102,FALSE),INDIRECT("'" &amp; $C$1 &amp; "'!" &amp; C102)))</f>
        <v>Analysis</v>
      </c>
      <c r="K102" s="454" t="s">
        <v>2641</v>
      </c>
      <c r="L102" s="333" t="s">
        <v>2642</v>
      </c>
      <c r="M102" s="302"/>
      <c r="N102" s="346" t="e">
        <f t="shared" ca="1" si="2"/>
        <v>#N/A</v>
      </c>
    </row>
    <row r="103" spans="1:14" ht="31.5" customHeight="1" x14ac:dyDescent="0.25">
      <c r="A103" s="233" t="s">
        <v>476</v>
      </c>
      <c r="B103" s="148">
        <v>102</v>
      </c>
      <c r="C103" s="148" t="s">
        <v>1246</v>
      </c>
      <c r="D103" s="148"/>
      <c r="E103" s="148"/>
      <c r="F103" s="148"/>
      <c r="G103" s="452"/>
      <c r="H103" s="785" t="s">
        <v>2132</v>
      </c>
      <c r="I103" s="454" t="e">
        <f ca="1">IF(IF($I$1&lt;&gt;'GMPP Return'!$F$25,HLOOKUP('GMPP Return'!$C$25,'[4]1617-Q1'!$B$1:$HA$1000,B103,FALSE),INDIRECT("'" &amp; $C$1 &amp; "'!" &amp; C103))="","",IF($I$1&lt;&gt;'GMPP Return'!$F$25,HLOOKUP('GMPP Return'!$C$25,'[4]1617-Q1'!$B$1:$HA$1000,B103,FALSE),INDIRECT("'" &amp; $C$1 &amp; "'!" &amp; C103)))</f>
        <v>#N/A</v>
      </c>
      <c r="J103" s="579" t="str">
        <f ca="1">IF(IF($J$1&lt;&gt;'GMPP Return'!$F$25,HLOOKUP('GMPP Return'!$C$25,'[4]1617-Q2'!$B$1:$HA$1000,B103,FALSE),INDIRECT("'" &amp; $C$1 &amp; "'!" &amp; C103))="","",IF($J$1&lt;&gt;'GMPP Return'!$F$25,HLOOKUP('GMPP Return'!$C$25,'[4]1617-Q2'!$B$1:$HA$1000,B103,FALSE),INDIRECT("'" &amp; $C$1 &amp; "'!" &amp; C103)))</f>
        <v/>
      </c>
      <c r="K103" s="454" t="s">
        <v>2643</v>
      </c>
      <c r="L103" s="333" t="s">
        <v>2644</v>
      </c>
      <c r="M103" s="302"/>
      <c r="N103" s="346" t="str">
        <f t="shared" ca="1" si="2"/>
        <v/>
      </c>
    </row>
    <row r="104" spans="1:14" ht="31.5" customHeight="1" x14ac:dyDescent="0.25">
      <c r="A104" s="233" t="s">
        <v>477</v>
      </c>
      <c r="B104" s="148">
        <v>103</v>
      </c>
      <c r="C104" s="148" t="s">
        <v>1247</v>
      </c>
      <c r="D104" s="148"/>
      <c r="E104" s="148"/>
      <c r="F104" s="148"/>
      <c r="G104" s="452"/>
      <c r="H104" s="785" t="s">
        <v>2133</v>
      </c>
      <c r="I104" s="454" t="e">
        <f ca="1">IF(IF($I$1&lt;&gt;'GMPP Return'!$F$25,HLOOKUP('GMPP Return'!$C$25,'[4]1617-Q1'!$B$1:$HA$1000,B104,FALSE),INDIRECT("'" &amp; $C$1 &amp; "'!" &amp; C104))="","",IF($I$1&lt;&gt;'GMPP Return'!$F$25,HLOOKUP('GMPP Return'!$C$25,'[4]1617-Q1'!$B$1:$HA$1000,B104,FALSE),INDIRECT("'" &amp; $C$1 &amp; "'!" &amp; C104)))</f>
        <v>#N/A</v>
      </c>
      <c r="J104" s="579" t="str">
        <f ca="1">IF(IF($J$1&lt;&gt;'GMPP Return'!$F$25,HLOOKUP('GMPP Return'!$C$25,'[4]1617-Q2'!$B$1:$HA$1000,B104,FALSE),INDIRECT("'" &amp; $C$1 &amp; "'!" &amp; C104))="","",IF($J$1&lt;&gt;'GMPP Return'!$F$25,HLOOKUP('GMPP Return'!$C$25,'[4]1617-Q2'!$B$1:$HA$1000,B104,FALSE),INDIRECT("'" &amp; $C$1 &amp; "'!" &amp; C104)))</f>
        <v/>
      </c>
      <c r="K104" s="454" t="s">
        <v>2645</v>
      </c>
      <c r="L104" s="333" t="s">
        <v>2646</v>
      </c>
      <c r="M104" s="302"/>
      <c r="N104" s="346" t="str">
        <f t="shared" ca="1" si="2"/>
        <v/>
      </c>
    </row>
    <row r="105" spans="1:14" ht="31.5" customHeight="1" x14ac:dyDescent="0.25">
      <c r="A105" s="233" t="s">
        <v>478</v>
      </c>
      <c r="B105" s="148">
        <v>104</v>
      </c>
      <c r="C105" s="148" t="s">
        <v>1248</v>
      </c>
      <c r="D105" s="148"/>
      <c r="E105" s="148"/>
      <c r="F105" s="148"/>
      <c r="G105" s="452"/>
      <c r="H105" s="785" t="s">
        <v>2119</v>
      </c>
      <c r="I105" s="454" t="e">
        <f ca="1">IF(IF($I$1&lt;&gt;'GMPP Return'!$F$25,HLOOKUP('GMPP Return'!$C$25,'[4]1617-Q1'!$B$1:$HA$1000,B105,FALSE),INDIRECT("'" &amp; $C$1 &amp; "'!" &amp; C105))="","",IF($I$1&lt;&gt;'GMPP Return'!$F$25,HLOOKUP('GMPP Return'!$C$25,'[4]1617-Q1'!$B$1:$HA$1000,B105,FALSE),INDIRECT("'" &amp; $C$1 &amp; "'!" &amp; C105)))</f>
        <v>#N/A</v>
      </c>
      <c r="J105" s="579" t="str">
        <f ca="1">IF(IF($J$1&lt;&gt;'GMPP Return'!$F$25,HLOOKUP('GMPP Return'!$C$25,'[4]1617-Q2'!$B$1:$HA$1000,B105,FALSE),INDIRECT("'" &amp; $C$1 &amp; "'!" &amp; C105))="","",IF($J$1&lt;&gt;'GMPP Return'!$F$25,HLOOKUP('GMPP Return'!$C$25,'[4]1617-Q2'!$B$1:$HA$1000,B105,FALSE),INDIRECT("'" &amp; $C$1 &amp; "'!" &amp; C105)))</f>
        <v>Communications, &amp; Stakeholder Engagement</v>
      </c>
      <c r="K105" s="454" t="s">
        <v>2647</v>
      </c>
      <c r="L105" s="333" t="s">
        <v>2648</v>
      </c>
      <c r="M105" s="302"/>
      <c r="N105" s="346" t="e">
        <f t="shared" ca="1" si="2"/>
        <v>#N/A</v>
      </c>
    </row>
    <row r="106" spans="1:14" ht="31.5" customHeight="1" x14ac:dyDescent="0.25">
      <c r="A106" s="233" t="s">
        <v>479</v>
      </c>
      <c r="B106" s="148">
        <v>105</v>
      </c>
      <c r="C106" s="148" t="s">
        <v>1249</v>
      </c>
      <c r="D106" s="148"/>
      <c r="E106" s="148"/>
      <c r="F106" s="148"/>
      <c r="G106" s="452"/>
      <c r="H106" s="785" t="s">
        <v>2134</v>
      </c>
      <c r="I106" s="454" t="e">
        <f ca="1">IF(IF($I$1&lt;&gt;'GMPP Return'!$F$25,HLOOKUP('GMPP Return'!$C$25,'[4]1617-Q1'!$B$1:$HA$1000,B106,FALSE),INDIRECT("'" &amp; $C$1 &amp; "'!" &amp; C106))="","",IF($I$1&lt;&gt;'GMPP Return'!$F$25,HLOOKUP('GMPP Return'!$C$25,'[4]1617-Q1'!$B$1:$HA$1000,B106,FALSE),INDIRECT("'" &amp; $C$1 &amp; "'!" &amp; C106)))</f>
        <v>#N/A</v>
      </c>
      <c r="J106" s="579" t="str">
        <f ca="1">IF(IF($J$1&lt;&gt;'GMPP Return'!$F$25,HLOOKUP('GMPP Return'!$C$25,'[4]1617-Q2'!$B$1:$HA$1000,B106,FALSE),INDIRECT("'" &amp; $C$1 &amp; "'!" &amp; C106))="","",IF($J$1&lt;&gt;'GMPP Return'!$F$25,HLOOKUP('GMPP Return'!$C$25,'[4]1617-Q2'!$B$1:$HA$1000,B106,FALSE),INDIRECT("'" &amp; $C$1 &amp; "'!" &amp; C106)))</f>
        <v/>
      </c>
      <c r="K106" s="454" t="s">
        <v>2649</v>
      </c>
      <c r="L106" s="333" t="s">
        <v>2650</v>
      </c>
      <c r="M106" s="302"/>
      <c r="N106" s="346" t="str">
        <f t="shared" ca="1" si="2"/>
        <v/>
      </c>
    </row>
    <row r="107" spans="1:14" ht="31.5" customHeight="1" x14ac:dyDescent="0.25">
      <c r="A107" s="233" t="s">
        <v>480</v>
      </c>
      <c r="B107" s="148">
        <v>106</v>
      </c>
      <c r="C107" s="148" t="s">
        <v>1250</v>
      </c>
      <c r="D107" s="148"/>
      <c r="E107" s="148"/>
      <c r="F107" s="148"/>
      <c r="G107" s="452"/>
      <c r="H107" s="785" t="s">
        <v>2135</v>
      </c>
      <c r="I107" s="454" t="e">
        <f ca="1">IF(IF($I$1&lt;&gt;'GMPP Return'!$F$25,HLOOKUP('GMPP Return'!$C$25,'[4]1617-Q1'!$B$1:$HA$1000,B107,FALSE),INDIRECT("'" &amp; $C$1 &amp; "'!" &amp; C107))="","",IF($I$1&lt;&gt;'GMPP Return'!$F$25,HLOOKUP('GMPP Return'!$C$25,'[4]1617-Q1'!$B$1:$HA$1000,B107,FALSE),INDIRECT("'" &amp; $C$1 &amp; "'!" &amp; C107)))</f>
        <v>#N/A</v>
      </c>
      <c r="J107" s="579" t="str">
        <f ca="1">IF(IF($J$1&lt;&gt;'GMPP Return'!$F$25,HLOOKUP('GMPP Return'!$C$25,'[4]1617-Q2'!$B$1:$HA$1000,B107,FALSE),INDIRECT("'" &amp; $C$1 &amp; "'!" &amp; C107))="","",IF($J$1&lt;&gt;'GMPP Return'!$F$25,HLOOKUP('GMPP Return'!$C$25,'[4]1617-Q2'!$B$1:$HA$1000,B107,FALSE),INDIRECT("'" &amp; $C$1 &amp; "'!" &amp; C107)))</f>
        <v/>
      </c>
      <c r="K107" s="454" t="s">
        <v>2651</v>
      </c>
      <c r="L107" s="333" t="s">
        <v>2652</v>
      </c>
      <c r="M107" s="302"/>
      <c r="N107" s="346" t="str">
        <f t="shared" ca="1" si="2"/>
        <v/>
      </c>
    </row>
    <row r="108" spans="1:14" ht="31.5" customHeight="1" x14ac:dyDescent="0.25">
      <c r="A108" s="233" t="s">
        <v>481</v>
      </c>
      <c r="B108" s="148">
        <v>107</v>
      </c>
      <c r="C108" s="148" t="s">
        <v>1251</v>
      </c>
      <c r="D108" s="148"/>
      <c r="E108" s="148"/>
      <c r="F108" s="148"/>
      <c r="G108" s="452"/>
      <c r="H108" s="785" t="s">
        <v>475</v>
      </c>
      <c r="I108" s="454" t="e">
        <f ca="1">IF(IF($I$1&lt;&gt;'GMPP Return'!$F$25,HLOOKUP('GMPP Return'!$C$25,'[4]1617-Q1'!$B$1:$HA$1000,B108,FALSE),INDIRECT("'" &amp; $C$1 &amp; "'!" &amp; C108))="","",IF($I$1&lt;&gt;'GMPP Return'!$F$25,HLOOKUP('GMPP Return'!$C$25,'[4]1617-Q1'!$B$1:$HA$1000,B108,FALSE),INDIRECT("'" &amp; $C$1 &amp; "'!" &amp; C108)))</f>
        <v>#N/A</v>
      </c>
      <c r="J108" s="579" t="str">
        <f ca="1">IF(IF($J$1&lt;&gt;'GMPP Return'!$F$25,HLOOKUP('GMPP Return'!$C$25,'[4]1617-Q2'!$B$1:$HA$1000,B108,FALSE),INDIRECT("'" &amp; $C$1 &amp; "'!" &amp; C108))="","",IF($J$1&lt;&gt;'GMPP Return'!$F$25,HLOOKUP('GMPP Return'!$C$25,'[4]1617-Q2'!$B$1:$HA$1000,B108,FALSE),INDIRECT("'" &amp; $C$1 &amp; "'!" &amp; C108)))</f>
        <v/>
      </c>
      <c r="K108" s="454" t="s">
        <v>2653</v>
      </c>
      <c r="L108" s="333" t="s">
        <v>2654</v>
      </c>
      <c r="M108" s="302"/>
      <c r="N108" s="346" t="str">
        <f t="shared" ca="1" si="2"/>
        <v/>
      </c>
    </row>
    <row r="109" spans="1:14" ht="31.5" customHeight="1" x14ac:dyDescent="0.25">
      <c r="A109" s="233" t="s">
        <v>482</v>
      </c>
      <c r="B109" s="148">
        <v>108</v>
      </c>
      <c r="C109" s="148" t="s">
        <v>1252</v>
      </c>
      <c r="D109" s="148"/>
      <c r="E109" s="148"/>
      <c r="F109" s="148"/>
      <c r="G109" s="452"/>
      <c r="H109" s="785" t="s">
        <v>2341</v>
      </c>
      <c r="I109" s="454" t="e">
        <f ca="1">IF(IF($I$1&lt;&gt;'GMPP Return'!$F$25,HLOOKUP('GMPP Return'!$C$25,'[4]1617-Q1'!$B$1:$HA$1000,B109,FALSE),INDIRECT("'" &amp; $C$1 &amp; "'!" &amp; C109))="","",IF($I$1&lt;&gt;'GMPP Return'!$F$25,HLOOKUP('GMPP Return'!$C$25,'[4]1617-Q1'!$B$1:$HA$1000,B109,FALSE),INDIRECT("'" &amp; $C$1 &amp; "'!" &amp; C109)))</f>
        <v>#N/A</v>
      </c>
      <c r="J109" s="579" t="str">
        <f ca="1">IF(IF($J$1&lt;&gt;'GMPP Return'!$F$25,HLOOKUP('GMPP Return'!$C$25,'[4]1617-Q2'!$B$1:$HA$1000,B109,FALSE),INDIRECT("'" &amp; $C$1 &amp; "'!" &amp; C109))="","",IF($J$1&lt;&gt;'GMPP Return'!$F$25,HLOOKUP('GMPP Return'!$C$25,'[4]1617-Q2'!$B$1:$HA$1000,B109,FALSE),INDIRECT("'" &amp; $C$1 &amp; "'!" &amp; C109)))</f>
        <v/>
      </c>
      <c r="K109" s="454" t="s">
        <v>2655</v>
      </c>
      <c r="L109" s="333" t="s">
        <v>2656</v>
      </c>
      <c r="M109" s="302"/>
      <c r="N109" s="346" t="str">
        <f t="shared" ca="1" si="2"/>
        <v/>
      </c>
    </row>
    <row r="110" spans="1:14" ht="31.5" customHeight="1" x14ac:dyDescent="0.25">
      <c r="A110" s="233" t="s">
        <v>483</v>
      </c>
      <c r="B110" s="148">
        <v>109</v>
      </c>
      <c r="C110" s="148" t="s">
        <v>1253</v>
      </c>
      <c r="D110" s="148"/>
      <c r="E110" s="148"/>
      <c r="F110" s="148"/>
      <c r="G110" s="452"/>
      <c r="H110" s="785" t="s">
        <v>477</v>
      </c>
      <c r="I110" s="454" t="e">
        <f ca="1">IF(IF($I$1&lt;&gt;'GMPP Return'!$F$25,HLOOKUP('GMPP Return'!$C$25,'[4]1617-Q1'!$B$1:$HA$1000,B110,FALSE),INDIRECT("'" &amp; $C$1 &amp; "'!" &amp; C110))="","",IF($I$1&lt;&gt;'GMPP Return'!$F$25,HLOOKUP('GMPP Return'!$C$25,'[4]1617-Q1'!$B$1:$HA$1000,B110,FALSE),INDIRECT("'" &amp; $C$1 &amp; "'!" &amp; C110)))</f>
        <v>#N/A</v>
      </c>
      <c r="J110" s="579" t="str">
        <f ca="1">IF(IF($J$1&lt;&gt;'GMPP Return'!$F$25,HLOOKUP('GMPP Return'!$C$25,'[4]1617-Q2'!$B$1:$HA$1000,B110,FALSE),INDIRECT("'" &amp; $C$1 &amp; "'!" &amp; C110))="","",IF($J$1&lt;&gt;'GMPP Return'!$F$25,HLOOKUP('GMPP Return'!$C$25,'[4]1617-Q2'!$B$1:$HA$1000,B110,FALSE),INDIRECT("'" &amp; $C$1 &amp; "'!" &amp; C110)))</f>
        <v/>
      </c>
      <c r="K110" s="454" t="s">
        <v>2657</v>
      </c>
      <c r="L110" s="333" t="s">
        <v>2658</v>
      </c>
      <c r="M110" s="302"/>
      <c r="N110" s="346" t="str">
        <f t="shared" ca="1" si="2"/>
        <v/>
      </c>
    </row>
    <row r="111" spans="1:14" ht="31.5" customHeight="1" x14ac:dyDescent="0.25">
      <c r="A111" s="233" t="s">
        <v>484</v>
      </c>
      <c r="B111" s="148">
        <v>110</v>
      </c>
      <c r="C111" s="148" t="s">
        <v>1254</v>
      </c>
      <c r="D111" s="148"/>
      <c r="E111" s="148"/>
      <c r="F111" s="148"/>
      <c r="G111" s="452"/>
      <c r="H111" s="785" t="s">
        <v>478</v>
      </c>
      <c r="I111" s="454" t="e">
        <f ca="1">IF(IF($I$1&lt;&gt;'GMPP Return'!$F$25,HLOOKUP('GMPP Return'!$C$25,'[4]1617-Q1'!$B$1:$HA$1000,B111,FALSE),INDIRECT("'" &amp; $C$1 &amp; "'!" &amp; C111))="","",IF($I$1&lt;&gt;'GMPP Return'!$F$25,HLOOKUP('GMPP Return'!$C$25,'[4]1617-Q1'!$B$1:$HA$1000,B111,FALSE),INDIRECT("'" &amp; $C$1 &amp; "'!" &amp; C111)))</f>
        <v>#N/A</v>
      </c>
      <c r="J111" s="579" t="str">
        <f ca="1">IF(IF($J$1&lt;&gt;'GMPP Return'!$F$25,HLOOKUP('GMPP Return'!$C$25,'[4]1617-Q2'!$B$1:$HA$1000,B111,FALSE),INDIRECT("'" &amp; $C$1 &amp; "'!" &amp; C111))="","",IF($J$1&lt;&gt;'GMPP Return'!$F$25,HLOOKUP('GMPP Return'!$C$25,'[4]1617-Q2'!$B$1:$HA$1000,B111,FALSE),INDIRECT("'" &amp; $C$1 &amp; "'!" &amp; C111)))</f>
        <v/>
      </c>
      <c r="K111" s="454" t="s">
        <v>2659</v>
      </c>
      <c r="L111" s="333" t="s">
        <v>2660</v>
      </c>
      <c r="M111" s="302"/>
      <c r="N111" s="346" t="str">
        <f t="shared" ca="1" si="2"/>
        <v/>
      </c>
    </row>
    <row r="112" spans="1:14" ht="31.5" customHeight="1" x14ac:dyDescent="0.25">
      <c r="A112" s="233" t="s">
        <v>485</v>
      </c>
      <c r="B112" s="148">
        <v>111</v>
      </c>
      <c r="C112" s="148" t="s">
        <v>1255</v>
      </c>
      <c r="D112" s="148"/>
      <c r="E112" s="148"/>
      <c r="F112" s="148"/>
      <c r="G112" s="452"/>
      <c r="H112" s="785" t="s">
        <v>479</v>
      </c>
      <c r="I112" s="454" t="e">
        <f ca="1">IF(IF($I$1&lt;&gt;'GMPP Return'!$F$25,HLOOKUP('GMPP Return'!$C$25,'[4]1617-Q1'!$B$1:$HA$1000,B112,FALSE),INDIRECT("'" &amp; $C$1 &amp; "'!" &amp; C112))="","",IF($I$1&lt;&gt;'GMPP Return'!$F$25,HLOOKUP('GMPP Return'!$C$25,'[4]1617-Q1'!$B$1:$HA$1000,B112,FALSE),INDIRECT("'" &amp; $C$1 &amp; "'!" &amp; C112)))</f>
        <v>#N/A</v>
      </c>
      <c r="J112" s="579" t="str">
        <f ca="1">IF(IF($J$1&lt;&gt;'GMPP Return'!$F$25,HLOOKUP('GMPP Return'!$C$25,'[4]1617-Q2'!$B$1:$HA$1000,B112,FALSE),INDIRECT("'" &amp; $C$1 &amp; "'!" &amp; C112))="","",IF($J$1&lt;&gt;'GMPP Return'!$F$25,HLOOKUP('GMPP Return'!$C$25,'[4]1617-Q2'!$B$1:$HA$1000,B112,FALSE),INDIRECT("'" &amp; $C$1 &amp; "'!" &amp; C112)))</f>
        <v/>
      </c>
      <c r="K112" s="454" t="s">
        <v>2661</v>
      </c>
      <c r="L112" s="333" t="s">
        <v>2662</v>
      </c>
      <c r="M112" s="302"/>
      <c r="N112" s="346" t="str">
        <f t="shared" ca="1" si="2"/>
        <v/>
      </c>
    </row>
    <row r="113" spans="1:14" ht="31.5" customHeight="1" x14ac:dyDescent="0.25">
      <c r="A113" s="233" t="s">
        <v>486</v>
      </c>
      <c r="B113" s="148">
        <v>112</v>
      </c>
      <c r="C113" s="148" t="s">
        <v>1256</v>
      </c>
      <c r="D113" s="148"/>
      <c r="E113" s="148"/>
      <c r="F113" s="148"/>
      <c r="G113" s="452"/>
      <c r="H113" s="785" t="s">
        <v>480</v>
      </c>
      <c r="I113" s="454" t="e">
        <f ca="1">IF(IF($I$1&lt;&gt;'GMPP Return'!$F$25,HLOOKUP('GMPP Return'!$C$25,'[4]1617-Q1'!$B$1:$HA$1000,B113,FALSE),INDIRECT("'" &amp; $C$1 &amp; "'!" &amp; C113))="","",IF($I$1&lt;&gt;'GMPP Return'!$F$25,HLOOKUP('GMPP Return'!$C$25,'[4]1617-Q1'!$B$1:$HA$1000,B113,FALSE),INDIRECT("'" &amp; $C$1 &amp; "'!" &amp; C113)))</f>
        <v>#N/A</v>
      </c>
      <c r="J113" s="579" t="str">
        <f ca="1">IF(IF($J$1&lt;&gt;'GMPP Return'!$F$25,HLOOKUP('GMPP Return'!$C$25,'[4]1617-Q2'!$B$1:$HA$1000,B113,FALSE),INDIRECT("'" &amp; $C$1 &amp; "'!" &amp; C113))="","",IF($J$1&lt;&gt;'GMPP Return'!$F$25,HLOOKUP('GMPP Return'!$C$25,'[4]1617-Q2'!$B$1:$HA$1000,B113,FALSE),INDIRECT("'" &amp; $C$1 &amp; "'!" &amp; C113)))</f>
        <v/>
      </c>
      <c r="K113" s="454" t="s">
        <v>2663</v>
      </c>
      <c r="L113" s="333" t="s">
        <v>2664</v>
      </c>
      <c r="M113" s="302"/>
      <c r="N113" s="346" t="str">
        <f t="shared" ca="1" si="2"/>
        <v/>
      </c>
    </row>
    <row r="114" spans="1:14" ht="31.5" customHeight="1" thickBot="1" x14ac:dyDescent="0.3">
      <c r="A114" s="234" t="s">
        <v>487</v>
      </c>
      <c r="B114" s="235">
        <v>113</v>
      </c>
      <c r="C114" s="235" t="s">
        <v>1257</v>
      </c>
      <c r="D114" s="375"/>
      <c r="E114" s="375"/>
      <c r="F114" s="375"/>
      <c r="G114" s="453"/>
      <c r="H114" s="921" t="s">
        <v>487</v>
      </c>
      <c r="I114" s="460" t="e">
        <f ca="1">IF(IF($I$1&lt;&gt;'GMPP Return'!$F$25,HLOOKUP('GMPP Return'!$C$25,'[4]1617-Q1'!$B$1:$HA$1000,B114,FALSE),INDIRECT("'" &amp; $C$1 &amp; "'!" &amp; C114))="","",IF($I$1&lt;&gt;'GMPP Return'!$F$25,HLOOKUP('GMPP Return'!$C$25,'[4]1617-Q1'!$B$1:$HA$1000,B114,FALSE),INDIRECT("'" &amp; $C$1 &amp; "'!" &amp; C114)))</f>
        <v>#N/A</v>
      </c>
      <c r="J114" s="580" t="str">
        <f ca="1">IF(IF($J$1&lt;&gt;'GMPP Return'!$F$25,HLOOKUP('GMPP Return'!$C$25,'[4]1617-Q2'!$B$1:$HA$1000,B114,FALSE),INDIRECT("'" &amp; $C$1 &amp; "'!" &amp; C114))="","",IF($J$1&lt;&gt;'GMPP Return'!$F$25,HLOOKUP('GMPP Return'!$C$25,'[4]1617-Q2'!$B$1:$HA$1000,B114,FALSE),INDIRECT("'" &amp; $C$1 &amp; "'!" &amp; C114)))</f>
        <v/>
      </c>
      <c r="K114" s="460" t="s">
        <v>2665</v>
      </c>
      <c r="L114" s="461" t="s">
        <v>2666</v>
      </c>
      <c r="M114" s="302"/>
      <c r="N114" s="347" t="str">
        <f t="shared" ca="1" si="2"/>
        <v/>
      </c>
    </row>
    <row r="115" spans="1:14" ht="31.5" customHeight="1" x14ac:dyDescent="0.25">
      <c r="A115" s="236" t="s">
        <v>151</v>
      </c>
      <c r="B115" s="237">
        <v>114</v>
      </c>
      <c r="C115" s="237" t="s">
        <v>1258</v>
      </c>
      <c r="D115" s="237"/>
      <c r="E115" s="237"/>
      <c r="F115" s="237"/>
      <c r="G115" s="455"/>
      <c r="H115" s="885" t="s">
        <v>151</v>
      </c>
      <c r="I115" s="1024" t="e">
        <f ca="1">IF(IF($I$1&lt;&gt;'GMPP Return'!$F$25,HLOOKUP('GMPP Return'!$C$25,'[4]1617-Q1'!$B$1:$HA$1000,B115,FALSE),INDIRECT("'" &amp; $C$1 &amp; "'!" &amp; C115))="","",IF($I$1&lt;&gt;'GMPP Return'!$F$25,HLOOKUP('GMPP Return'!$C$25,'[4]1617-Q1'!$B$1:$HA$1000,B115,FALSE),INDIRECT("'" &amp; $C$1 &amp; "'!" &amp; C115)))</f>
        <v>#N/A</v>
      </c>
      <c r="J115" s="581" t="str">
        <f ca="1">IF(IF($J$1&lt;&gt;'GMPP Return'!$F$25,HLOOKUP('GMPP Return'!$C$25,'[4]1617-Q2'!$B$1:$HA$1000,B115,FALSE),INDIRECT("'" &amp; $C$1 &amp; "'!" &amp; C115))="","",IF($J$1&lt;&gt;'GMPP Return'!$F$25,HLOOKUP('GMPP Return'!$C$25,'[4]1617-Q2'!$B$1:$HA$1000,B115,FALSE),INDIRECT("'" &amp; $C$1 &amp; "'!" &amp; C115)))</f>
        <v/>
      </c>
      <c r="K115" s="462" t="s">
        <v>2667</v>
      </c>
      <c r="L115" s="463" t="s">
        <v>2668</v>
      </c>
      <c r="M115" s="302"/>
      <c r="N115" s="348" t="str">
        <f t="shared" ca="1" si="2"/>
        <v/>
      </c>
    </row>
    <row r="116" spans="1:14" ht="31.5" customHeight="1" x14ac:dyDescent="0.25">
      <c r="A116" s="238" t="s">
        <v>413</v>
      </c>
      <c r="B116" s="149">
        <v>115</v>
      </c>
      <c r="C116" s="149" t="s">
        <v>1259</v>
      </c>
      <c r="D116" s="150"/>
      <c r="E116" s="150"/>
      <c r="F116" s="150"/>
      <c r="G116" s="456"/>
      <c r="H116" s="786" t="s">
        <v>413</v>
      </c>
      <c r="I116" s="464" t="e">
        <f ca="1">IF(IF($I$1&lt;&gt;'GMPP Return'!$F$25,HLOOKUP('GMPP Return'!$C$25,'[4]1617-Q1'!$B$1:$HA$1000,B116,FALSE),INDIRECT("'" &amp; $C$1 &amp; "'!" &amp; C116))="","",IF($I$1&lt;&gt;'GMPP Return'!$F$25,HLOOKUP('GMPP Return'!$C$25,'[4]1617-Q1'!$B$1:$HA$1000,B116,FALSE),INDIRECT("'" &amp; $C$1 &amp; "'!" &amp; C116)))</f>
        <v>#N/A</v>
      </c>
      <c r="J116" s="582" t="str">
        <f ca="1">IF(IF($J$1&lt;&gt;'GMPP Return'!$F$25,HLOOKUP('GMPP Return'!$C$25,'[4]1617-Q2'!$B$1:$HA$1000,B116,FALSE),INDIRECT("'" &amp; $C$1 &amp; "'!" &amp; C116))="","",IF($J$1&lt;&gt;'GMPP Return'!$F$25,HLOOKUP('GMPP Return'!$C$25,'[4]1617-Q2'!$B$1:$HA$1000,B116,FALSE),INDIRECT("'" &amp; $C$1 &amp; "'!" &amp; C116)))</f>
        <v/>
      </c>
      <c r="K116" s="464" t="s">
        <v>2669</v>
      </c>
      <c r="L116" s="465" t="s">
        <v>2670</v>
      </c>
      <c r="M116" s="302"/>
      <c r="N116" s="346" t="str">
        <f t="shared" ca="1" si="2"/>
        <v/>
      </c>
    </row>
    <row r="117" spans="1:14" ht="31.5" customHeight="1" x14ac:dyDescent="0.25">
      <c r="A117" s="238" t="s">
        <v>414</v>
      </c>
      <c r="B117" s="149">
        <v>116</v>
      </c>
      <c r="C117" s="149" t="s">
        <v>1260</v>
      </c>
      <c r="D117" s="149"/>
      <c r="E117" s="149"/>
      <c r="F117" s="149"/>
      <c r="G117" s="457"/>
      <c r="H117" s="786" t="s">
        <v>414</v>
      </c>
      <c r="I117" s="464" t="e">
        <f ca="1">IF(IF($I$1&lt;&gt;'GMPP Return'!$F$25,HLOOKUP('GMPP Return'!$C$25,'[4]1617-Q1'!$B$1:$HA$1000,B117,FALSE),INDIRECT("'" &amp; $C$1 &amp; "'!" &amp; C117))="","",IF($I$1&lt;&gt;'GMPP Return'!$F$25,HLOOKUP('GMPP Return'!$C$25,'[4]1617-Q1'!$B$1:$HA$1000,B117,FALSE),INDIRECT("'" &amp; $C$1 &amp; "'!" &amp; C117)))</f>
        <v>#N/A</v>
      </c>
      <c r="J117" s="582" t="str">
        <f ca="1">IF(IF($J$1&lt;&gt;'GMPP Return'!$F$25,HLOOKUP('GMPP Return'!$C$25,'[4]1617-Q2'!$B$1:$HA$1000,B117,FALSE),INDIRECT("'" &amp; $C$1 &amp; "'!" &amp; C117))="","",IF($J$1&lt;&gt;'GMPP Return'!$F$25,HLOOKUP('GMPP Return'!$C$25,'[4]1617-Q2'!$B$1:$HA$1000,B117,FALSE),INDIRECT("'" &amp; $C$1 &amp; "'!" &amp; C117)))</f>
        <v/>
      </c>
      <c r="K117" s="464" t="s">
        <v>2671</v>
      </c>
      <c r="L117" s="465" t="s">
        <v>2672</v>
      </c>
      <c r="M117" s="302"/>
      <c r="N117" s="346" t="str">
        <f t="shared" ca="1" si="2"/>
        <v/>
      </c>
    </row>
    <row r="118" spans="1:14" ht="31.5" customHeight="1" x14ac:dyDescent="0.25">
      <c r="A118" s="238" t="s">
        <v>85</v>
      </c>
      <c r="B118" s="149">
        <v>117</v>
      </c>
      <c r="C118" s="149" t="s">
        <v>1261</v>
      </c>
      <c r="D118" s="149"/>
      <c r="E118" s="149"/>
      <c r="F118" s="149"/>
      <c r="G118" s="457"/>
      <c r="H118" s="786" t="s">
        <v>85</v>
      </c>
      <c r="I118" s="464" t="e">
        <f ca="1">IF(IF($I$1&lt;&gt;'GMPP Return'!$F$25,HLOOKUP('GMPP Return'!$C$25,'[4]1617-Q1'!$B$1:$HA$1000,B118,FALSE),INDIRECT("'" &amp; $C$1 &amp; "'!" &amp; C118))="","",IF($I$1&lt;&gt;'GMPP Return'!$F$25,HLOOKUP('GMPP Return'!$C$25,'[4]1617-Q1'!$B$1:$HA$1000,B118,FALSE),INDIRECT("'" &amp; $C$1 &amp; "'!" &amp; C118)))</f>
        <v>#N/A</v>
      </c>
      <c r="J118" s="582" t="str">
        <f ca="1">IF(IF($J$1&lt;&gt;'GMPP Return'!$F$25,HLOOKUP('GMPP Return'!$C$25,'[4]1617-Q2'!$B$1:$HA$1000,B118,FALSE),INDIRECT("'" &amp; $C$1 &amp; "'!" &amp; C118))="","",IF($J$1&lt;&gt;'GMPP Return'!$F$25,HLOOKUP('GMPP Return'!$C$25,'[4]1617-Q2'!$B$1:$HA$1000,B118,FALSE),INDIRECT("'" &amp; $C$1 &amp; "'!" &amp; C118)))</f>
        <v/>
      </c>
      <c r="K118" s="464" t="s">
        <v>2673</v>
      </c>
      <c r="L118" s="465" t="s">
        <v>2674</v>
      </c>
      <c r="M118" s="302"/>
      <c r="N118" s="346" t="str">
        <f t="shared" ca="1" si="2"/>
        <v/>
      </c>
    </row>
    <row r="119" spans="1:14" ht="31.5" customHeight="1" x14ac:dyDescent="0.25">
      <c r="A119" s="154"/>
      <c r="B119" s="149">
        <v>691</v>
      </c>
      <c r="C119" s="149" t="s">
        <v>2131</v>
      </c>
      <c r="D119" s="154"/>
      <c r="E119" s="154"/>
      <c r="F119" s="154"/>
      <c r="G119" s="755"/>
      <c r="H119" s="786" t="s">
        <v>2029</v>
      </c>
      <c r="I119" s="464" t="e">
        <f ca="1">IF(IF($I$1&lt;&gt;'GMPP Return'!$F$25,HLOOKUP('GMPP Return'!$C$25,'[4]1617-Q1'!$B$1:$HA$1000,B119,FALSE),INDIRECT("'" &amp; $C$1 &amp; "'!" &amp; C119))="","",IF($I$1&lt;&gt;'GMPP Return'!$F$25,HLOOKUP('GMPP Return'!$C$25,'[4]1617-Q1'!$B$1:$HA$1000,B119,FALSE),INDIRECT("'" &amp; $C$1 &amp; "'!" &amp; C119)))</f>
        <v>#N/A</v>
      </c>
      <c r="J119" s="582" t="str">
        <f ca="1">IF(IF($J$1&lt;&gt;'GMPP Return'!$F$25,HLOOKUP('GMPP Return'!$C$25,'[4]1617-Q2'!$B$1:$HA$1000,B119,FALSE),INDIRECT("'" &amp; $C$1 &amp; "'!" &amp; C119))="","",IF($J$1&lt;&gt;'GMPP Return'!$F$25,HLOOKUP('GMPP Return'!$C$25,'[4]1617-Q2'!$B$1:$HA$1000,B119,FALSE),INDIRECT("'" &amp; $C$1 &amp; "'!" &amp; C119)))</f>
        <v/>
      </c>
      <c r="K119" s="464" t="s">
        <v>2675</v>
      </c>
      <c r="L119" s="465" t="s">
        <v>2676</v>
      </c>
      <c r="M119" s="302"/>
      <c r="N119" s="346" t="str">
        <f t="shared" ca="1" si="2"/>
        <v/>
      </c>
    </row>
    <row r="120" spans="1:14" ht="31.5" customHeight="1" x14ac:dyDescent="0.25">
      <c r="A120" s="239" t="s">
        <v>149</v>
      </c>
      <c r="B120" s="149">
        <v>118</v>
      </c>
      <c r="C120" s="151" t="s">
        <v>1262</v>
      </c>
      <c r="D120" s="151"/>
      <c r="E120" s="151"/>
      <c r="F120" s="151"/>
      <c r="G120" s="458"/>
      <c r="H120" s="886" t="s">
        <v>149</v>
      </c>
      <c r="I120" s="490" t="e">
        <f ca="1">IF(IF($I$1&lt;&gt;'GMPP Return'!$F$25,HLOOKUP('GMPP Return'!$C$25,'[4]1617-Q1'!$B$1:$HA$1000,B120,FALSE),INDIRECT("'" &amp; $C$1 &amp; "'!" &amp; C120))="","",IF($I$1&lt;&gt;'GMPP Return'!$F$25,HLOOKUP('GMPP Return'!$C$25,'[4]1617-Q1'!$B$1:$HA$1000,B120,FALSE),INDIRECT("'" &amp; $C$1 &amp; "'!" &amp; C120)))</f>
        <v>#N/A</v>
      </c>
      <c r="J120" s="583" t="str">
        <f ca="1">IF(IF($J$1&lt;&gt;'GMPP Return'!$F$25,HLOOKUP('GMPP Return'!$C$25,'[4]1617-Q2'!$B$1:$HA$1000,B120,FALSE),INDIRECT("'" &amp; $C$1 &amp; "'!" &amp; C120))="","",IF($J$1&lt;&gt;'GMPP Return'!$F$25,HLOOKUP('GMPP Return'!$C$25,'[4]1617-Q2'!$B$1:$HA$1000,B120,FALSE),INDIRECT("'" &amp; $C$1 &amp; "'!" &amp; C120)))</f>
        <v/>
      </c>
      <c r="K120" s="490" t="s">
        <v>2677</v>
      </c>
      <c r="L120" s="491" t="s">
        <v>2678</v>
      </c>
      <c r="M120" s="567"/>
      <c r="N120" s="346" t="str">
        <f ca="1">IF(J120="","",IF(J120-I120=0,"",IF(J120-I120&gt;0,CONCATENATE("TAP DATE LENGTHENED BY ",SUM(J120-I120)," DAY/S"),IF(J120-I120&lt;0,CONCATENATE("TAP DATE SHORTENED BY ",SUM(J120-I120)*-1," DAY/S")))))</f>
        <v/>
      </c>
    </row>
    <row r="121" spans="1:14" ht="31.5" customHeight="1" x14ac:dyDescent="0.25">
      <c r="A121" s="238" t="s">
        <v>307</v>
      </c>
      <c r="B121" s="149">
        <v>119</v>
      </c>
      <c r="C121" s="149" t="s">
        <v>1263</v>
      </c>
      <c r="D121" s="149"/>
      <c r="E121" s="149"/>
      <c r="F121" s="149"/>
      <c r="G121" s="457"/>
      <c r="H121" s="786" t="s">
        <v>307</v>
      </c>
      <c r="I121" s="464" t="e">
        <f ca="1">IF(IF($I$1&lt;&gt;'GMPP Return'!$F$25,HLOOKUP('GMPP Return'!$C$25,'[4]1617-Q1'!$B$1:$HA$1000,B121,FALSE),INDIRECT("'" &amp; $C$1 &amp; "'!" &amp; C121))="","",IF($I$1&lt;&gt;'GMPP Return'!$F$25,HLOOKUP('GMPP Return'!$C$25,'[4]1617-Q1'!$B$1:$HA$1000,B121,FALSE),INDIRECT("'" &amp; $C$1 &amp; "'!" &amp; C121)))</f>
        <v>#N/A</v>
      </c>
      <c r="J121" s="582" t="str">
        <f ca="1">IF(IF($J$1&lt;&gt;'GMPP Return'!$F$25,HLOOKUP('GMPP Return'!$C$25,'[4]1617-Q2'!$B$1:$HA$1000,B121,FALSE),INDIRECT("'" &amp; $C$1 &amp; "'!" &amp; C121))="","",IF($J$1&lt;&gt;'GMPP Return'!$F$25,HLOOKUP('GMPP Return'!$C$25,'[4]1617-Q2'!$B$1:$HA$1000,B121,FALSE),INDIRECT("'" &amp; $C$1 &amp; "'!" &amp; C121)))</f>
        <v/>
      </c>
      <c r="K121" s="464" t="s">
        <v>2679</v>
      </c>
      <c r="L121" s="465" t="s">
        <v>2680</v>
      </c>
      <c r="M121" s="302"/>
      <c r="N121" s="346" t="str">
        <f t="shared" ca="1" si="2"/>
        <v/>
      </c>
    </row>
    <row r="122" spans="1:14" ht="31.5" customHeight="1" thickBot="1" x14ac:dyDescent="0.3">
      <c r="A122" s="240" t="s">
        <v>306</v>
      </c>
      <c r="B122" s="241">
        <v>120</v>
      </c>
      <c r="C122" s="242" t="s">
        <v>1264</v>
      </c>
      <c r="D122" s="242"/>
      <c r="E122" s="242"/>
      <c r="F122" s="242"/>
      <c r="G122" s="459"/>
      <c r="H122" s="887" t="s">
        <v>306</v>
      </c>
      <c r="I122" s="1025" t="e">
        <f ca="1">IF(IF($I$1&lt;&gt;'GMPP Return'!$F$25,HLOOKUP('GMPP Return'!$C$25,'[4]1617-Q1'!$B$1:$HA$1000,B122,FALSE),INDIRECT("'" &amp; $C$1 &amp; "'!" &amp; C122))="","",IF($I$1&lt;&gt;'GMPP Return'!$F$25,HLOOKUP('GMPP Return'!$C$25,'[4]1617-Q1'!$B$1:$HA$1000,B122,FALSE),INDIRECT("'" &amp; $C$1 &amp; "'!" &amp; C122)))</f>
        <v>#N/A</v>
      </c>
      <c r="J122" s="926" t="str">
        <f ca="1">IF(IF($J$1&lt;&gt;'GMPP Return'!$F$25,HLOOKUP('GMPP Return'!$C$25,'[4]1617-Q2'!$B$1:$HA$1000,B122,FALSE),INDIRECT("'" &amp; $C$1 &amp; "'!" &amp; C122))="","",IF($J$1&lt;&gt;'GMPP Return'!$F$25,HLOOKUP('GMPP Return'!$C$25,'[4]1617-Q2'!$B$1:$HA$1000,B122,FALSE),INDIRECT("'" &amp; $C$1 &amp; "'!" &amp; C122)))</f>
        <v/>
      </c>
      <c r="K122" s="927" t="s">
        <v>2681</v>
      </c>
      <c r="L122" s="928" t="s">
        <v>2682</v>
      </c>
      <c r="M122" s="567"/>
      <c r="N122" s="346" t="str">
        <f ca="1">IF(J122="","",IF(J122-I122=0,"",IF(J122-I122&gt;0,CONCATENATE("DATE LENGTHENED BY ",SUM(J122-I122)," DAY/S"),IF(J122-I122&lt;0,CONCATENATE("DATE SHORTENED BY ",SUM(J122-I122)*-1," DAY/S")))))</f>
        <v/>
      </c>
    </row>
    <row r="123" spans="1:14" s="334" customFormat="1" ht="31.5" customHeight="1" x14ac:dyDescent="0.25">
      <c r="A123" s="382" t="s">
        <v>600</v>
      </c>
      <c r="B123" s="383">
        <v>121</v>
      </c>
      <c r="C123" s="384" t="s">
        <v>1265</v>
      </c>
      <c r="D123" s="383"/>
      <c r="E123" s="383"/>
      <c r="F123" s="383"/>
      <c r="G123" s="501"/>
      <c r="H123" s="922" t="s">
        <v>108</v>
      </c>
      <c r="I123" s="929" t="e">
        <f ca="1">IF(IF($I$1&lt;&gt;'GMPP Return'!$F$25,HLOOKUP('GMPP Return'!$C$25,'[4]1617-Q1'!$B$1:$HA$1000,B123,FALSE),INDIRECT("'" &amp; $C$1 &amp; "'!" &amp; C123))="","",IF($I$1&lt;&gt;'GMPP Return'!$F$25,HLOOKUP('GMPP Return'!$C$25,'[4]1617-Q1'!$B$1:$HA$1000,B123,FALSE),INDIRECT("'" &amp; $C$1 &amp; "'!" &amp; C123)))</f>
        <v>#N/A</v>
      </c>
      <c r="J123" s="923" t="str">
        <f ca="1">IF(IF($J$1&lt;&gt;'GMPP Return'!$F$25,HLOOKUP('GMPP Return'!$C$25,'[4]1617-Q2'!$B$1:$HA$1000,B123,FALSE),INDIRECT("'" &amp; $C$1 &amp; "'!" &amp; C123))="","",IF($J$1&lt;&gt;'GMPP Return'!$F$25,HLOOKUP('GMPP Return'!$C$25,'[4]1617-Q2'!$B$1:$HA$1000,B123,FALSE),INDIRECT("'" &amp; $C$1 &amp; "'!" &amp; C123)))</f>
        <v>Start Date</v>
      </c>
      <c r="K123" s="924" t="s">
        <v>2683</v>
      </c>
      <c r="L123" s="925" t="s">
        <v>2684</v>
      </c>
      <c r="M123" s="171"/>
      <c r="N123" s="351"/>
    </row>
    <row r="124" spans="1:14" ht="31.5" customHeight="1" x14ac:dyDescent="0.25">
      <c r="A124" s="243" t="s">
        <v>601</v>
      </c>
      <c r="B124" s="152">
        <v>122</v>
      </c>
      <c r="C124" s="153" t="s">
        <v>1266</v>
      </c>
      <c r="D124" s="153"/>
      <c r="E124" s="153"/>
      <c r="F124" s="153"/>
      <c r="G124" s="466"/>
      <c r="H124" s="787" t="s">
        <v>63</v>
      </c>
      <c r="I124" s="930" t="e">
        <f ca="1">IF(IF($I$1&lt;&gt;'GMPP Return'!$F$25,HLOOKUP('GMPP Return'!$C$25,'[4]1617-Q1'!$B$1:$HA$1000,B124,FALSE),INDIRECT("'" &amp; $C$1 &amp; "'!" &amp; C124))="","",IF($I$1&lt;&gt;'GMPP Return'!$F$25,HLOOKUP('GMPP Return'!$C$25,'[4]1617-Q1'!$B$1:$HA$1000,B124,FALSE),INDIRECT("'" &amp; $C$1 &amp; "'!" &amp; C124)))</f>
        <v>#N/A</v>
      </c>
      <c r="J124" s="585" t="str">
        <f ca="1">IF(IF($J$1&lt;&gt;'GMPP Return'!$F$25,HLOOKUP('GMPP Return'!$C$25,'[4]1617-Q2'!$B$1:$HA$1000,B124,FALSE),INDIRECT("'" &amp; $C$1 &amp; "'!" &amp; C124))="","",IF($J$1&lt;&gt;'GMPP Return'!$F$25,HLOOKUP('GMPP Return'!$C$25,'[4]1617-Q2'!$B$1:$HA$1000,B124,FALSE),INDIRECT("'" &amp; $C$1 &amp; "'!" &amp; C124)))</f>
        <v/>
      </c>
      <c r="K124" s="378" t="s">
        <v>2685</v>
      </c>
      <c r="L124" s="492" t="s">
        <v>2686</v>
      </c>
      <c r="M124" s="567"/>
      <c r="N124" s="346" t="str">
        <f ca="1">IF(J124="","",IF(J124-I124=0,"",IF(J124-I124&gt;0,CONCATENATE("BASELINE SLIPPED SINCE LAST QUARTER BY ",SUM(J124-I124)," DAY/S"),IF(J124-I124&lt;0,CONCATENATE("BASELINE SHORTENED SINCE LAST QUARTER BY ",SUM(J124-I124)*-1," DAY/S")))))</f>
        <v/>
      </c>
    </row>
    <row r="125" spans="1:14" ht="31.5" customHeight="1" x14ac:dyDescent="0.25">
      <c r="A125" s="243" t="s">
        <v>602</v>
      </c>
      <c r="B125" s="152">
        <v>123</v>
      </c>
      <c r="C125" s="153" t="s">
        <v>1267</v>
      </c>
      <c r="D125" s="153"/>
      <c r="E125" s="153"/>
      <c r="F125" s="153"/>
      <c r="G125" s="466"/>
      <c r="H125" s="787" t="s">
        <v>148</v>
      </c>
      <c r="I125" s="930" t="e">
        <f ca="1">IF(IF($I$1&lt;&gt;'GMPP Return'!$F$25,HLOOKUP('GMPP Return'!$C$25,'[4]1617-Q1'!$B$1:$HA$1000,B125,FALSE),INDIRECT("'" &amp; $C$1 &amp; "'!" &amp; C125))="","",IF($I$1&lt;&gt;'GMPP Return'!$F$25,HLOOKUP('GMPP Return'!$C$25,'[4]1617-Q1'!$B$1:$HA$1000,B125,FALSE),INDIRECT("'" &amp; $C$1 &amp; "'!" &amp; C125)))</f>
        <v>#N/A</v>
      </c>
      <c r="J125" s="585" t="str">
        <f ca="1">IF(IF($J$1&lt;&gt;'GMPP Return'!$F$25,HLOOKUP('GMPP Return'!$C$25,'[4]1617-Q2'!$B$1:$HA$1000,B125,FALSE),INDIRECT("'" &amp; $C$1 &amp; "'!" &amp; C125))="","",IF($J$1&lt;&gt;'GMPP Return'!$F$25,HLOOKUP('GMPP Return'!$C$25,'[4]1617-Q2'!$B$1:$HA$1000,B125,FALSE),INDIRECT("'" &amp; $C$1 &amp; "'!" &amp; C125)))</f>
        <v/>
      </c>
      <c r="K125" s="378" t="s">
        <v>2687</v>
      </c>
      <c r="L125" s="492" t="s">
        <v>2688</v>
      </c>
      <c r="M125" s="567"/>
      <c r="N125" s="346" t="str">
        <f ca="1">IF(J125="","",IF(J125-I125=0,"",IF(J125-I125&gt;0,CONCATENATE("APPROVED REBASELINE SLIPPED SINCE LAST QUARTER BY ",SUM(J125-I125)," DAY/S"),IF(J125-I125&lt;0,CONCATENATE("APPROVED REBASELINE SHORTENED SINCE LAST QUARTER BY ",SUM(J125-I125)*-1," DAY/S")))))</f>
        <v/>
      </c>
    </row>
    <row r="126" spans="1:14" ht="31.5" customHeight="1" x14ac:dyDescent="0.25">
      <c r="A126" s="243" t="s">
        <v>603</v>
      </c>
      <c r="B126" s="152">
        <v>124</v>
      </c>
      <c r="C126" s="153" t="s">
        <v>1268</v>
      </c>
      <c r="D126" s="153"/>
      <c r="E126" s="153"/>
      <c r="F126" s="153"/>
      <c r="G126" s="466"/>
      <c r="H126" s="787" t="s">
        <v>2351</v>
      </c>
      <c r="I126" s="930" t="e">
        <f ca="1">IF(IF($I$1&lt;&gt;'GMPP Return'!$F$25,HLOOKUP('GMPP Return'!$C$25,'[4]1617-Q1'!$B$1:$HA$1000,B126,FALSE),INDIRECT("'" &amp; $C$1 &amp; "'!" &amp; C126))="","",IF($I$1&lt;&gt;'GMPP Return'!$F$25,HLOOKUP('GMPP Return'!$C$25,'[4]1617-Q1'!$B$1:$HA$1000,B126,FALSE),INDIRECT("'" &amp; $C$1 &amp; "'!" &amp; C126)))</f>
        <v>#N/A</v>
      </c>
      <c r="J126" s="585" t="str">
        <f ca="1">IF(IF($J$1&lt;&gt;'GMPP Return'!$F$25,HLOOKUP('GMPP Return'!$C$25,'[4]1617-Q2'!$B$1:$HA$1000,B126,FALSE),INDIRECT("'" &amp; $C$1 &amp; "'!" &amp; C126))="","",IF($J$1&lt;&gt;'GMPP Return'!$F$25,HLOOKUP('GMPP Return'!$C$25,'[4]1617-Q2'!$B$1:$HA$1000,B126,FALSE),INDIRECT("'" &amp; $C$1 &amp; "'!" &amp; C126)))</f>
        <v/>
      </c>
      <c r="K126" s="378" t="s">
        <v>2689</v>
      </c>
      <c r="L126" s="492" t="s">
        <v>2690</v>
      </c>
      <c r="M126" s="567"/>
      <c r="N126" s="346" t="str">
        <f t="shared" ref="N126" ca="1" si="3">IF(J126="","",IF(J126-I126=0,"",IF(J126-I126&gt;0,CONCATENATE("BASELINE SLIPPED SINCE LAST QUARTER BY ",SUM(J126-I126)," DAY/S"),IF(J126-I126&lt;0,CONCATENATE("BASELINE SHORTENED SINCE LAST QUARTER BY ",SUM(J126-I126)*-1," DAY/S")))))</f>
        <v/>
      </c>
    </row>
    <row r="127" spans="1:14" ht="31.5" customHeight="1" x14ac:dyDescent="0.25">
      <c r="A127" s="243" t="s">
        <v>604</v>
      </c>
      <c r="B127" s="152">
        <v>125</v>
      </c>
      <c r="C127" s="153" t="s">
        <v>1269</v>
      </c>
      <c r="D127" s="152"/>
      <c r="E127" s="152"/>
      <c r="F127" s="152"/>
      <c r="G127" s="504"/>
      <c r="H127" s="787" t="s">
        <v>147</v>
      </c>
      <c r="I127" s="930" t="e">
        <f ca="1">IF(IF($I$1&lt;&gt;'GMPP Return'!$F$25,HLOOKUP('GMPP Return'!$C$25,'[4]1617-Q1'!$B$1:$HA$1000,B127,FALSE),INDIRECT("'" &amp; $C$1 &amp; "'!" &amp; C127))="","",IF($I$1&lt;&gt;'GMPP Return'!$F$25,HLOOKUP('GMPP Return'!$C$25,'[4]1617-Q1'!$B$1:$HA$1000,B127,FALSE),INDIRECT("'" &amp; $C$1 &amp; "'!" &amp; C127)))</f>
        <v>#N/A</v>
      </c>
      <c r="J127" s="586" t="str">
        <f ca="1">IF(IF($J$1&lt;&gt;'GMPP Return'!$F$25,HLOOKUP('GMPP Return'!$C$25,'[4]1617-Q2'!$B$1:$HA$1000,B127,FALSE),INDIRECT("'" &amp; $C$1 &amp; "'!" &amp; C127))="","",IF($J$1&lt;&gt;'GMPP Return'!$F$25,HLOOKUP('GMPP Return'!$C$25,'[4]1617-Q2'!$B$1:$HA$1000,B127,FALSE),INDIRECT("'" &amp; $C$1 &amp; "'!" &amp; C127)))</f>
        <v>Project - Start Date</v>
      </c>
      <c r="K127" s="505" t="s">
        <v>2691</v>
      </c>
      <c r="L127" s="506" t="s">
        <v>2692</v>
      </c>
      <c r="M127" s="302"/>
      <c r="N127" s="352"/>
    </row>
    <row r="128" spans="1:14" ht="31.5" customHeight="1" thickBot="1" x14ac:dyDescent="0.3">
      <c r="A128" s="243" t="s">
        <v>605</v>
      </c>
      <c r="B128" s="152">
        <v>126</v>
      </c>
      <c r="C128" s="153" t="s">
        <v>1270</v>
      </c>
      <c r="D128" s="376"/>
      <c r="E128" s="376"/>
      <c r="F128" s="376"/>
      <c r="G128" s="504"/>
      <c r="H128" s="788" t="s">
        <v>2352</v>
      </c>
      <c r="I128" s="930" t="e">
        <f ca="1">IF(IF($I$1&lt;&gt;'GMPP Return'!$F$25,HLOOKUP('GMPP Return'!$C$25,'[4]1617-Q1'!$B$1:$HA$1000,B128,FALSE),INDIRECT("'" &amp; $C$1 &amp; "'!" &amp; C128))="","",IF($I$1&lt;&gt;'GMPP Return'!$F$25,HLOOKUP('GMPP Return'!$C$25,'[4]1617-Q1'!$B$1:$HA$1000,B128,FALSE),INDIRECT("'" &amp; $C$1 &amp; "'!" &amp; C128)))</f>
        <v>#N/A</v>
      </c>
      <c r="J128" s="586" t="str">
        <f ca="1">IF(IF($J$1&lt;&gt;'GMPP Return'!$F$25,HLOOKUP('GMPP Return'!$C$25,'[4]1617-Q2'!$B$1:$HA$1000,B128,FALSE),INDIRECT("'" &amp; $C$1 &amp; "'!" &amp; C128))="","",IF($J$1&lt;&gt;'GMPP Return'!$F$25,HLOOKUP('GMPP Return'!$C$25,'[4]1617-Q2'!$B$1:$HA$1000,B128,FALSE),INDIRECT("'" &amp; $C$1 &amp; "'!" &amp; C128)))</f>
        <v/>
      </c>
      <c r="K128" s="505" t="s">
        <v>2693</v>
      </c>
      <c r="L128" s="506" t="s">
        <v>2694</v>
      </c>
      <c r="M128" s="302"/>
      <c r="N128" s="353"/>
    </row>
    <row r="129" spans="1:14" s="334" customFormat="1" ht="31.5" customHeight="1" x14ac:dyDescent="0.25">
      <c r="A129" s="377" t="s">
        <v>606</v>
      </c>
      <c r="B129" s="376">
        <v>127</v>
      </c>
      <c r="C129" s="378" t="s">
        <v>1271</v>
      </c>
      <c r="D129" s="376"/>
      <c r="E129" s="376"/>
      <c r="F129" s="376"/>
      <c r="G129" s="504"/>
      <c r="H129" s="788" t="s">
        <v>2363</v>
      </c>
      <c r="I129" s="930" t="e">
        <f ca="1">IF(IF($I$1&lt;&gt;'GMPP Return'!$F$25,HLOOKUP('GMPP Return'!$C$25,'[4]1617-Q1'!$B$1:$HA$1000,B129,FALSE),INDIRECT("'" &amp; $C$1 &amp; "'!" &amp; C129))="","",IF($I$1&lt;&gt;'GMPP Return'!$F$25,HLOOKUP('GMPP Return'!$C$25,'[4]1617-Q1'!$B$1:$HA$1000,B129,FALSE),INDIRECT("'" &amp; $C$1 &amp; "'!" &amp; C129)))</f>
        <v>#N/A</v>
      </c>
      <c r="J129" s="586" t="str">
        <f ca="1">IF(IF($J$1&lt;&gt;'GMPP Return'!$F$25,HLOOKUP('GMPP Return'!$C$25,'[4]1617-Q2'!$B$1:$HA$1000,B129,FALSE),INDIRECT("'" &amp; $C$1 &amp; "'!" &amp; C129))="","",IF($J$1&lt;&gt;'GMPP Return'!$F$25,HLOOKUP('GMPP Return'!$C$25,'[4]1617-Q2'!$B$1:$HA$1000,B129,FALSE),INDIRECT("'" &amp; $C$1 &amp; "'!" &amp; C129)))</f>
        <v>Project Closure (End Date)</v>
      </c>
      <c r="K129" s="505" t="s">
        <v>2695</v>
      </c>
      <c r="L129" s="506" t="s">
        <v>2696</v>
      </c>
      <c r="M129" s="171"/>
      <c r="N129" s="351"/>
    </row>
    <row r="130" spans="1:14" ht="31.5" customHeight="1" x14ac:dyDescent="0.25">
      <c r="A130" s="243" t="s">
        <v>607</v>
      </c>
      <c r="B130" s="152">
        <v>128</v>
      </c>
      <c r="C130" s="153" t="s">
        <v>1272</v>
      </c>
      <c r="D130" s="153"/>
      <c r="E130" s="153"/>
      <c r="F130" s="153"/>
      <c r="G130" s="466"/>
      <c r="H130" s="787" t="s">
        <v>63</v>
      </c>
      <c r="I130" s="930" t="e">
        <f ca="1">IF(IF($I$1&lt;&gt;'GMPP Return'!$F$25,HLOOKUP('GMPP Return'!$C$25,'[4]1617-Q1'!$B$1:$HA$1000,B130,FALSE),INDIRECT("'" &amp; $C$1 &amp; "'!" &amp; C130))="","",IF($I$1&lt;&gt;'GMPP Return'!$F$25,HLOOKUP('GMPP Return'!$C$25,'[4]1617-Q1'!$B$1:$HA$1000,B130,FALSE),INDIRECT("'" &amp; $C$1 &amp; "'!" &amp; C130)))</f>
        <v>#N/A</v>
      </c>
      <c r="J130" s="585" t="str">
        <f ca="1">IF(IF($J$1&lt;&gt;'GMPP Return'!$F$25,HLOOKUP('GMPP Return'!$C$25,'[4]1617-Q2'!$B$1:$HA$1000,B130,FALSE),INDIRECT("'" &amp; $C$1 &amp; "'!" &amp; C130))="","",IF($J$1&lt;&gt;'GMPP Return'!$F$25,HLOOKUP('GMPP Return'!$C$25,'[4]1617-Q2'!$B$1:$HA$1000,B130,FALSE),INDIRECT("'" &amp; $C$1 &amp; "'!" &amp; C130)))</f>
        <v/>
      </c>
      <c r="K130" s="378" t="s">
        <v>2697</v>
      </c>
      <c r="L130" s="492" t="s">
        <v>2698</v>
      </c>
      <c r="M130" s="567"/>
      <c r="N130" s="346" t="str">
        <f ca="1">IF(J130="","",IF(J130-I130=0,"",IF(J130-I130&gt;0,CONCATENATE("BASELINE SLIPPED SINCE LAST QUARTER BY ",SUM(J130-I130)," DAY/S"),IF(J130-I130&lt;0,CONCATENATE("BASELINE SHORTENED SINCE LAST QUARTER BY ",SUM(J130-I130)*-1," DAY/S")))))</f>
        <v/>
      </c>
    </row>
    <row r="131" spans="1:14" ht="31.5" customHeight="1" x14ac:dyDescent="0.25">
      <c r="A131" s="243" t="s">
        <v>608</v>
      </c>
      <c r="B131" s="152">
        <v>129</v>
      </c>
      <c r="C131" s="153" t="s">
        <v>1273</v>
      </c>
      <c r="D131" s="153"/>
      <c r="E131" s="153"/>
      <c r="F131" s="153"/>
      <c r="G131" s="466"/>
      <c r="H131" s="787" t="s">
        <v>148</v>
      </c>
      <c r="I131" s="930" t="e">
        <f ca="1">IF(IF($I$1&lt;&gt;'GMPP Return'!$F$25,HLOOKUP('GMPP Return'!$C$25,'[4]1617-Q1'!$B$1:$HA$1000,B131,FALSE),INDIRECT("'" &amp; $C$1 &amp; "'!" &amp; C131))="","",IF($I$1&lt;&gt;'GMPP Return'!$F$25,HLOOKUP('GMPP Return'!$C$25,'[4]1617-Q1'!$B$1:$HA$1000,B131,FALSE),INDIRECT("'" &amp; $C$1 &amp; "'!" &amp; C131)))</f>
        <v>#N/A</v>
      </c>
      <c r="J131" s="585" t="str">
        <f ca="1">IF(IF($J$1&lt;&gt;'GMPP Return'!$F$25,HLOOKUP('GMPP Return'!$C$25,'[4]1617-Q2'!$B$1:$HA$1000,B131,FALSE),INDIRECT("'" &amp; $C$1 &amp; "'!" &amp; C131))="","",IF($J$1&lt;&gt;'GMPP Return'!$F$25,HLOOKUP('GMPP Return'!$C$25,'[4]1617-Q2'!$B$1:$HA$1000,B131,FALSE),INDIRECT("'" &amp; $C$1 &amp; "'!" &amp; C131)))</f>
        <v/>
      </c>
      <c r="K131" s="378" t="s">
        <v>2699</v>
      </c>
      <c r="L131" s="492" t="s">
        <v>2700</v>
      </c>
      <c r="M131" s="567"/>
      <c r="N131" s="346" t="str">
        <f ca="1">IF(J131="","",IF(J131-I131=0,"",IF(J131-I131&gt;0,CONCATENATE("APPROVED REBASELINE SLIPPED SINCE LAST QUARTER BY ",SUM(J131-I131)," DAY/S"),IF(J131-I131&lt;0,CONCATENATE("APPROVED REBASELINE SHORTENED SINCE LAST QUARTER BY ",SUM(J131-I131)*-1," DAY/S")))))</f>
        <v/>
      </c>
    </row>
    <row r="132" spans="1:14" ht="31.5" customHeight="1" x14ac:dyDescent="0.25">
      <c r="A132" s="243" t="s">
        <v>609</v>
      </c>
      <c r="B132" s="152">
        <v>130</v>
      </c>
      <c r="C132" s="153" t="s">
        <v>1274</v>
      </c>
      <c r="D132" s="153"/>
      <c r="E132" s="153"/>
      <c r="F132" s="153"/>
      <c r="G132" s="466"/>
      <c r="H132" s="787" t="s">
        <v>2351</v>
      </c>
      <c r="I132" s="930" t="e">
        <f ca="1">IF(IF($I$1&lt;&gt;'GMPP Return'!$F$25,HLOOKUP('GMPP Return'!$C$25,'[4]1617-Q1'!$B$1:$HA$1000,B132,FALSE),INDIRECT("'" &amp; $C$1 &amp; "'!" &amp; C132))="","",IF($I$1&lt;&gt;'GMPP Return'!$F$25,HLOOKUP('GMPP Return'!$C$25,'[4]1617-Q1'!$B$1:$HA$1000,B132,FALSE),INDIRECT("'" &amp; $C$1 &amp; "'!" &amp; C132)))</f>
        <v>#N/A</v>
      </c>
      <c r="J132" s="585" t="str">
        <f ca="1">IF(IF($J$1&lt;&gt;'GMPP Return'!$F$25,HLOOKUP('GMPP Return'!$C$25,'[4]1617-Q2'!$B$1:$HA$1000,B132,FALSE),INDIRECT("'" &amp; $C$1 &amp; "'!" &amp; C132))="","",IF($J$1&lt;&gt;'GMPP Return'!$F$25,HLOOKUP('GMPP Return'!$C$25,'[4]1617-Q2'!$B$1:$HA$1000,B132,FALSE),INDIRECT("'" &amp; $C$1 &amp; "'!" &amp; C132)))</f>
        <v/>
      </c>
      <c r="K132" s="378" t="s">
        <v>2701</v>
      </c>
      <c r="L132" s="492" t="s">
        <v>2702</v>
      </c>
      <c r="M132" s="567"/>
      <c r="N132" s="346" t="str">
        <f t="shared" ref="N132" ca="1" si="4">IF(J132="","",IF(J132-I132=0,"",IF(J132-I132&gt;0,CONCATENATE("BASELINE SLIPPED SINCE LAST QUARTER BY ",SUM(J132-I132)," DAY/S"),IF(J132-I132&lt;0,CONCATENATE("BASELINE SHORTENED SINCE LAST QUARTER BY ",SUM(J132-I132)*-1," DAY/S")))))</f>
        <v/>
      </c>
    </row>
    <row r="133" spans="1:14" ht="31.5" customHeight="1" x14ac:dyDescent="0.25">
      <c r="A133" s="243" t="s">
        <v>610</v>
      </c>
      <c r="B133" s="152">
        <v>131</v>
      </c>
      <c r="C133" s="153" t="s">
        <v>1275</v>
      </c>
      <c r="D133" s="152"/>
      <c r="E133" s="152"/>
      <c r="F133" s="152"/>
      <c r="G133" s="504"/>
      <c r="H133" s="787" t="s">
        <v>147</v>
      </c>
      <c r="I133" s="930" t="e">
        <f ca="1">IF(IF($I$1&lt;&gt;'GMPP Return'!$F$25,HLOOKUP('GMPP Return'!$C$25,'[4]1617-Q1'!$B$1:$HA$1000,B133,FALSE),INDIRECT("'" &amp; $C$1 &amp; "'!" &amp; C133))="","",IF($I$1&lt;&gt;'GMPP Return'!$F$25,HLOOKUP('GMPP Return'!$C$25,'[4]1617-Q1'!$B$1:$HA$1000,B133,FALSE),INDIRECT("'" &amp; $C$1 &amp; "'!" &amp; C133)))</f>
        <v>#N/A</v>
      </c>
      <c r="J133" s="586" t="str">
        <f ca="1">IF(IF($J$1&lt;&gt;'GMPP Return'!$F$25,HLOOKUP('GMPP Return'!$C$25,'[4]1617-Q2'!$B$1:$HA$1000,B133,FALSE),INDIRECT("'" &amp; $C$1 &amp; "'!" &amp; C133))="","",IF($J$1&lt;&gt;'GMPP Return'!$F$25,HLOOKUP('GMPP Return'!$C$25,'[4]1617-Q2'!$B$1:$HA$1000,B133,FALSE),INDIRECT("'" &amp; $C$1 &amp; "'!" &amp; C133)))</f>
        <v>Project - End Date</v>
      </c>
      <c r="K133" s="505" t="s">
        <v>2703</v>
      </c>
      <c r="L133" s="506" t="s">
        <v>2704</v>
      </c>
      <c r="M133" s="302"/>
      <c r="N133" s="352"/>
    </row>
    <row r="134" spans="1:14" s="334" customFormat="1" ht="31.5" customHeight="1" thickBot="1" x14ac:dyDescent="0.3">
      <c r="A134" s="377" t="s">
        <v>611</v>
      </c>
      <c r="B134" s="376">
        <v>132</v>
      </c>
      <c r="C134" s="378" t="s">
        <v>1276</v>
      </c>
      <c r="D134" s="376"/>
      <c r="E134" s="376"/>
      <c r="F134" s="376"/>
      <c r="G134" s="504"/>
      <c r="H134" s="788" t="s">
        <v>2352</v>
      </c>
      <c r="I134" s="930" t="e">
        <f ca="1">IF(IF($I$1&lt;&gt;'GMPP Return'!$F$25,HLOOKUP('GMPP Return'!$C$25,'[4]1617-Q1'!$B$1:$HA$1000,B134,FALSE),INDIRECT("'" &amp; $C$1 &amp; "'!" &amp; C134))="","",IF($I$1&lt;&gt;'GMPP Return'!$F$25,HLOOKUP('GMPP Return'!$C$25,'[4]1617-Q1'!$B$1:$HA$1000,B134,FALSE),INDIRECT("'" &amp; $C$1 &amp; "'!" &amp; C134)))</f>
        <v>#N/A</v>
      </c>
      <c r="J134" s="586" t="str">
        <f ca="1">IF(IF($J$1&lt;&gt;'GMPP Return'!$F$25,HLOOKUP('GMPP Return'!$C$25,'[4]1617-Q2'!$B$1:$HA$1000,B134,FALSE),INDIRECT("'" &amp; $C$1 &amp; "'!" &amp; C134))="","",IF($J$1&lt;&gt;'GMPP Return'!$F$25,HLOOKUP('GMPP Return'!$C$25,'[4]1617-Q2'!$B$1:$HA$1000,B134,FALSE),INDIRECT("'" &amp; $C$1 &amp; "'!" &amp; C134)))</f>
        <v/>
      </c>
      <c r="K134" s="505" t="s">
        <v>2705</v>
      </c>
      <c r="L134" s="506" t="s">
        <v>2706</v>
      </c>
      <c r="M134" s="171"/>
      <c r="N134" s="353"/>
    </row>
    <row r="135" spans="1:14" s="334" customFormat="1" ht="31.5" customHeight="1" x14ac:dyDescent="0.25">
      <c r="A135" s="377" t="s">
        <v>612</v>
      </c>
      <c r="B135" s="376">
        <v>133</v>
      </c>
      <c r="C135" s="378" t="s">
        <v>1277</v>
      </c>
      <c r="D135" s="376"/>
      <c r="E135" s="376"/>
      <c r="F135" s="376"/>
      <c r="G135" s="504"/>
      <c r="H135" s="788" t="s">
        <v>2364</v>
      </c>
      <c r="I135" s="930" t="e">
        <f ca="1">IF(IF($I$1&lt;&gt;'GMPP Return'!$F$25,HLOOKUP('GMPP Return'!$C$25,'[4]1617-Q1'!$B$1:$HA$1000,B135,FALSE),INDIRECT("'" &amp; $C$1 &amp; "'!" &amp; C135))="","",IF($I$1&lt;&gt;'GMPP Return'!$F$25,HLOOKUP('GMPP Return'!$C$25,'[4]1617-Q1'!$B$1:$HA$1000,B135,FALSE),INDIRECT("'" &amp; $C$1 &amp; "'!" &amp; C135)))</f>
        <v>#N/A</v>
      </c>
      <c r="J135" s="586" t="str">
        <f ca="1">IF(IF($J$1&lt;&gt;'GMPP Return'!$F$25,HLOOKUP('GMPP Return'!$C$25,'[4]1617-Q2'!$B$1:$HA$1000,B135,FALSE),INDIRECT("'" &amp; $C$1 &amp; "'!" &amp; C135))="","",IF($J$1&lt;&gt;'GMPP Return'!$F$25,HLOOKUP('GMPP Return'!$C$25,'[4]1617-Q2'!$B$1:$HA$1000,B135,FALSE),INDIRECT("'" &amp; $C$1 &amp; "'!" &amp; C135)))</f>
        <v>Business Case End Date</v>
      </c>
      <c r="K135" s="505" t="s">
        <v>2707</v>
      </c>
      <c r="L135" s="506" t="s">
        <v>2708</v>
      </c>
      <c r="M135" s="171"/>
      <c r="N135" s="351"/>
    </row>
    <row r="136" spans="1:14" ht="31.5" customHeight="1" x14ac:dyDescent="0.25">
      <c r="A136" s="243" t="s">
        <v>613</v>
      </c>
      <c r="B136" s="152">
        <v>134</v>
      </c>
      <c r="C136" s="153" t="s">
        <v>1278</v>
      </c>
      <c r="D136" s="153"/>
      <c r="E136" s="153"/>
      <c r="F136" s="153"/>
      <c r="G136" s="466"/>
      <c r="H136" s="787" t="s">
        <v>63</v>
      </c>
      <c r="I136" s="930" t="e">
        <f ca="1">IF(IF($I$1&lt;&gt;'GMPP Return'!$F$25,HLOOKUP('GMPP Return'!$C$25,'[4]1617-Q1'!$B$1:$HA$1000,B136,FALSE),INDIRECT("'" &amp; $C$1 &amp; "'!" &amp; C136))="","",IF($I$1&lt;&gt;'GMPP Return'!$F$25,HLOOKUP('GMPP Return'!$C$25,'[4]1617-Q1'!$B$1:$HA$1000,B136,FALSE),INDIRECT("'" &amp; $C$1 &amp; "'!" &amp; C136)))</f>
        <v>#N/A</v>
      </c>
      <c r="J136" s="585" t="str">
        <f ca="1">IF(IF($J$1&lt;&gt;'GMPP Return'!$F$25,HLOOKUP('GMPP Return'!$C$25,'[4]1617-Q2'!$B$1:$HA$1000,B136,FALSE),INDIRECT("'" &amp; $C$1 &amp; "'!" &amp; C136))="","",IF($J$1&lt;&gt;'GMPP Return'!$F$25,HLOOKUP('GMPP Return'!$C$25,'[4]1617-Q2'!$B$1:$HA$1000,B136,FALSE),INDIRECT("'" &amp; $C$1 &amp; "'!" &amp; C136)))</f>
        <v/>
      </c>
      <c r="K136" s="378" t="s">
        <v>2709</v>
      </c>
      <c r="L136" s="492" t="s">
        <v>2710</v>
      </c>
      <c r="M136" s="567"/>
      <c r="N136" s="346" t="str">
        <f ca="1">IF(J136="","",IF(J136-I136=0,"",IF(J136-I136&gt;0,CONCATENATE("BASELINE SLIPPED SINCE LAST QUARTER BY ",SUM(J136-I136)," DAY/S"),IF(J136-I136&lt;0,CONCATENATE("BASELINE SHORTENED SINCE LAST QUARTER BY ",SUM(J136-I136)*-1," DAY/S")))))</f>
        <v/>
      </c>
    </row>
    <row r="137" spans="1:14" ht="31.5" customHeight="1" x14ac:dyDescent="0.25">
      <c r="A137" s="243" t="s">
        <v>614</v>
      </c>
      <c r="B137" s="152">
        <v>135</v>
      </c>
      <c r="C137" s="153" t="s">
        <v>1279</v>
      </c>
      <c r="D137" s="153"/>
      <c r="E137" s="153"/>
      <c r="F137" s="153"/>
      <c r="G137" s="466"/>
      <c r="H137" s="787" t="s">
        <v>148</v>
      </c>
      <c r="I137" s="930" t="e">
        <f ca="1">IF(IF($I$1&lt;&gt;'GMPP Return'!$F$25,HLOOKUP('GMPP Return'!$C$25,'[4]1617-Q1'!$B$1:$HA$1000,B137,FALSE),INDIRECT("'" &amp; $C$1 &amp; "'!" &amp; C137))="","",IF($I$1&lt;&gt;'GMPP Return'!$F$25,HLOOKUP('GMPP Return'!$C$25,'[4]1617-Q1'!$B$1:$HA$1000,B137,FALSE),INDIRECT("'" &amp; $C$1 &amp; "'!" &amp; C137)))</f>
        <v>#N/A</v>
      </c>
      <c r="J137" s="585" t="str">
        <f ca="1">IF(IF($J$1&lt;&gt;'GMPP Return'!$F$25,HLOOKUP('GMPP Return'!$C$25,'[4]1617-Q2'!$B$1:$HA$1000,B137,FALSE),INDIRECT("'" &amp; $C$1 &amp; "'!" &amp; C137))="","",IF($J$1&lt;&gt;'GMPP Return'!$F$25,HLOOKUP('GMPP Return'!$C$25,'[4]1617-Q2'!$B$1:$HA$1000,B137,FALSE),INDIRECT("'" &amp; $C$1 &amp; "'!" &amp; C137)))</f>
        <v/>
      </c>
      <c r="K137" s="378" t="s">
        <v>2711</v>
      </c>
      <c r="L137" s="492" t="s">
        <v>2712</v>
      </c>
      <c r="M137" s="567"/>
      <c r="N137" s="346" t="str">
        <f ca="1">IF(J137="","",IF(J137-I137=0,"",IF(J137-I137&gt;0,CONCATENATE("APPROVED REBASELINE SLIPPED SINCE LAST QUARTER BY ",SUM(J137-I137)," DAY/S"),IF(J137-I137&lt;0,CONCATENATE("APPROVED REBASELINE SHORTENED SINCE LAST QUARTER BY ",SUM(J137-I137)*-1," DAY/S")))))</f>
        <v/>
      </c>
    </row>
    <row r="138" spans="1:14" ht="31.5" customHeight="1" x14ac:dyDescent="0.25">
      <c r="A138" s="243" t="s">
        <v>615</v>
      </c>
      <c r="B138" s="152">
        <v>136</v>
      </c>
      <c r="C138" s="153" t="s">
        <v>1280</v>
      </c>
      <c r="D138" s="153"/>
      <c r="E138" s="153"/>
      <c r="F138" s="153"/>
      <c r="G138" s="466"/>
      <c r="H138" s="787" t="s">
        <v>2351</v>
      </c>
      <c r="I138" s="930" t="e">
        <f ca="1">IF(IF($I$1&lt;&gt;'GMPP Return'!$F$25,HLOOKUP('GMPP Return'!$C$25,'[4]1617-Q1'!$B$1:$HA$1000,B138,FALSE),INDIRECT("'" &amp; $C$1 &amp; "'!" &amp; C138))="","",IF($I$1&lt;&gt;'GMPP Return'!$F$25,HLOOKUP('GMPP Return'!$C$25,'[4]1617-Q1'!$B$1:$HA$1000,B138,FALSE),INDIRECT("'" &amp; $C$1 &amp; "'!" &amp; C138)))</f>
        <v>#N/A</v>
      </c>
      <c r="J138" s="585" t="str">
        <f ca="1">IF(IF($J$1&lt;&gt;'GMPP Return'!$F$25,HLOOKUP('GMPP Return'!$C$25,'[4]1617-Q2'!$B$1:$HA$1000,B138,FALSE),INDIRECT("'" &amp; $C$1 &amp; "'!" &amp; C138))="","",IF($J$1&lt;&gt;'GMPP Return'!$F$25,HLOOKUP('GMPP Return'!$C$25,'[4]1617-Q2'!$B$1:$HA$1000,B138,FALSE),INDIRECT("'" &amp; $C$1 &amp; "'!" &amp; C138)))</f>
        <v/>
      </c>
      <c r="K138" s="378" t="s">
        <v>2713</v>
      </c>
      <c r="L138" s="492" t="s">
        <v>2714</v>
      </c>
      <c r="M138" s="567"/>
      <c r="N138" s="346" t="str">
        <f t="shared" ref="N138" ca="1" si="5">IF(J138="","",IF(J138-I138=0,"",IF(J138-I138&gt;0,CONCATENATE("BASELINE SLIPPED SINCE LAST QUARTER BY ",SUM(J138-I138)," DAY/S"),IF(J138-I138&lt;0,CONCATENATE("BASELINE SHORTENED SINCE LAST QUARTER BY ",SUM(J138-I138)*-1," DAY/S")))))</f>
        <v/>
      </c>
    </row>
    <row r="139" spans="1:14" ht="31.5" customHeight="1" x14ac:dyDescent="0.25">
      <c r="A139" s="243" t="s">
        <v>616</v>
      </c>
      <c r="B139" s="152">
        <v>137</v>
      </c>
      <c r="C139" s="153" t="s">
        <v>1281</v>
      </c>
      <c r="D139" s="152"/>
      <c r="E139" s="152"/>
      <c r="F139" s="152"/>
      <c r="G139" s="504"/>
      <c r="H139" s="787" t="s">
        <v>147</v>
      </c>
      <c r="I139" s="930" t="e">
        <f ca="1">IF(IF($I$1&lt;&gt;'GMPP Return'!$F$25,HLOOKUP('GMPP Return'!$C$25,'[4]1617-Q1'!$B$1:$HA$1000,B139,FALSE),INDIRECT("'" &amp; $C$1 &amp; "'!" &amp; C139))="","",IF($I$1&lt;&gt;'GMPP Return'!$F$25,HLOOKUP('GMPP Return'!$C$25,'[4]1617-Q1'!$B$1:$HA$1000,B139,FALSE),INDIRECT("'" &amp; $C$1 &amp; "'!" &amp; C139)))</f>
        <v>#N/A</v>
      </c>
      <c r="J139" s="586" t="str">
        <f ca="1">IF(IF($J$1&lt;&gt;'GMPP Return'!$F$25,HLOOKUP('GMPP Return'!$C$25,'[4]1617-Q2'!$B$1:$HA$1000,B139,FALSE),INDIRECT("'" &amp; $C$1 &amp; "'!" &amp; C139))="","",IF($J$1&lt;&gt;'GMPP Return'!$F$25,HLOOKUP('GMPP Return'!$C$25,'[4]1617-Q2'!$B$1:$HA$1000,B139,FALSE),INDIRECT("'" &amp; $C$1 &amp; "'!" &amp; C139)))</f>
        <v>Business Case - End Date</v>
      </c>
      <c r="K139" s="505" t="s">
        <v>2715</v>
      </c>
      <c r="L139" s="506" t="s">
        <v>2716</v>
      </c>
      <c r="M139" s="302"/>
      <c r="N139" s="352"/>
    </row>
    <row r="140" spans="1:14" s="334" customFormat="1" ht="31.5" customHeight="1" thickBot="1" x14ac:dyDescent="0.3">
      <c r="A140" s="377" t="s">
        <v>617</v>
      </c>
      <c r="B140" s="376">
        <v>138</v>
      </c>
      <c r="C140" s="378" t="s">
        <v>1282</v>
      </c>
      <c r="D140" s="376"/>
      <c r="E140" s="376"/>
      <c r="F140" s="376"/>
      <c r="G140" s="504"/>
      <c r="H140" s="788" t="s">
        <v>2352</v>
      </c>
      <c r="I140" s="930" t="e">
        <f ca="1">IF(IF($I$1&lt;&gt;'GMPP Return'!$F$25,HLOOKUP('GMPP Return'!$C$25,'[4]1617-Q1'!$B$1:$HA$1000,B140,FALSE),INDIRECT("'" &amp; $C$1 &amp; "'!" &amp; C140))="","",IF($I$1&lt;&gt;'GMPP Return'!$F$25,HLOOKUP('GMPP Return'!$C$25,'[4]1617-Q1'!$B$1:$HA$1000,B140,FALSE),INDIRECT("'" &amp; $C$1 &amp; "'!" &amp; C140)))</f>
        <v>#N/A</v>
      </c>
      <c r="J140" s="586" t="str">
        <f ca="1">IF(IF($J$1&lt;&gt;'GMPP Return'!$F$25,HLOOKUP('GMPP Return'!$C$25,'[4]1617-Q2'!$B$1:$HA$1000,B140,FALSE),INDIRECT("'" &amp; $C$1 &amp; "'!" &amp; C140))="","",IF($J$1&lt;&gt;'GMPP Return'!$F$25,HLOOKUP('GMPP Return'!$C$25,'[4]1617-Q2'!$B$1:$HA$1000,B140,FALSE),INDIRECT("'" &amp; $C$1 &amp; "'!" &amp; C140)))</f>
        <v/>
      </c>
      <c r="K140" s="505" t="s">
        <v>2717</v>
      </c>
      <c r="L140" s="506" t="s">
        <v>2718</v>
      </c>
      <c r="M140" s="171"/>
      <c r="N140" s="353"/>
    </row>
    <row r="141" spans="1:14" s="334" customFormat="1" ht="31.5" customHeight="1" x14ac:dyDescent="0.25">
      <c r="A141" s="377" t="s">
        <v>618</v>
      </c>
      <c r="B141" s="376">
        <v>139</v>
      </c>
      <c r="C141" s="378" t="s">
        <v>1283</v>
      </c>
      <c r="D141" s="376"/>
      <c r="E141" s="376"/>
      <c r="F141" s="376"/>
      <c r="G141" s="504"/>
      <c r="H141" s="788" t="s">
        <v>2342</v>
      </c>
      <c r="I141" s="930" t="e">
        <f ca="1">IF(IF($I$1&lt;&gt;'GMPP Return'!$F$25,HLOOKUP('GMPP Return'!$C$25,'[4]1617-Q1'!$B$1:$HA$1000,B141,FALSE),INDIRECT("'" &amp; $C$1 &amp; "'!" &amp; C141))="","",IF($I$1&lt;&gt;'GMPP Return'!$F$25,HLOOKUP('GMPP Return'!$C$25,'[4]1617-Q1'!$B$1:$HA$1000,B141,FALSE),INDIRECT("'" &amp; $C$1 &amp; "'!" &amp; C141)))</f>
        <v>#N/A</v>
      </c>
      <c r="J141" s="586" t="str">
        <f ca="1">IF(IF($J$1&lt;&gt;'GMPP Return'!$F$25,HLOOKUP('GMPP Return'!$C$25,'[4]1617-Q2'!$B$1:$HA$1000,B141,FALSE),INDIRECT("'" &amp; $C$1 &amp; "'!" &amp; C141))="","",IF($J$1&lt;&gt;'GMPP Return'!$F$25,HLOOKUP('GMPP Return'!$C$25,'[4]1617-Q2'!$B$1:$HA$1000,B141,FALSE),INDIRECT("'" &amp; $C$1 &amp; "'!" &amp; C141)))</f>
        <v/>
      </c>
      <c r="K141" s="505" t="s">
        <v>2719</v>
      </c>
      <c r="L141" s="506" t="s">
        <v>2720</v>
      </c>
      <c r="M141" s="171"/>
      <c r="N141" s="351"/>
    </row>
    <row r="142" spans="1:14" ht="31.5" customHeight="1" x14ac:dyDescent="0.25">
      <c r="A142" s="243" t="s">
        <v>619</v>
      </c>
      <c r="B142" s="152">
        <v>140</v>
      </c>
      <c r="C142" s="153" t="s">
        <v>1284</v>
      </c>
      <c r="D142" s="153"/>
      <c r="E142" s="153"/>
      <c r="F142" s="153"/>
      <c r="G142" s="466"/>
      <c r="H142" s="787" t="s">
        <v>63</v>
      </c>
      <c r="I142" s="930" t="e">
        <f ca="1">IF(IF($I$1&lt;&gt;'GMPP Return'!$F$25,HLOOKUP('GMPP Return'!$C$25,'[4]1617-Q1'!$B$1:$HA$1000,B142,FALSE),INDIRECT("'" &amp; $C$1 &amp; "'!" &amp; C142))="","",IF($I$1&lt;&gt;'GMPP Return'!$F$25,HLOOKUP('GMPP Return'!$C$25,'[4]1617-Q1'!$B$1:$HA$1000,B142,FALSE),INDIRECT("'" &amp; $C$1 &amp; "'!" &amp; C142)))</f>
        <v>#N/A</v>
      </c>
      <c r="J142" s="585" t="str">
        <f ca="1">IF(IF($J$1&lt;&gt;'GMPP Return'!$F$25,HLOOKUP('GMPP Return'!$C$25,'[4]1617-Q2'!$B$1:$HA$1000,B142,FALSE),INDIRECT("'" &amp; $C$1 &amp; "'!" &amp; C142))="","",IF($J$1&lt;&gt;'GMPP Return'!$F$25,HLOOKUP('GMPP Return'!$C$25,'[4]1617-Q2'!$B$1:$HA$1000,B142,FALSE),INDIRECT("'" &amp; $C$1 &amp; "'!" &amp; C142)))</f>
        <v/>
      </c>
      <c r="K142" s="378" t="s">
        <v>2721</v>
      </c>
      <c r="L142" s="492" t="s">
        <v>2722</v>
      </c>
      <c r="M142" s="567"/>
      <c r="N142" s="346" t="str">
        <f ca="1">IF(J142="","",IF(J142-I142=0,"",IF(J142-I142&gt;0,CONCATENATE("BASELINE SLIPPED SINCE LAST QUARTER BY ",SUM(J142-I142)," DAY/S"),IF(J142-I142&lt;0,CONCATENATE("BASELINE SHORTENED SINCE LAST QUARTER BY ",SUM(J142-I142)*-1," DAY/S")))))</f>
        <v/>
      </c>
    </row>
    <row r="143" spans="1:14" ht="31.5" customHeight="1" x14ac:dyDescent="0.25">
      <c r="A143" s="243" t="s">
        <v>620</v>
      </c>
      <c r="B143" s="152">
        <v>141</v>
      </c>
      <c r="C143" s="153" t="s">
        <v>1285</v>
      </c>
      <c r="D143" s="153"/>
      <c r="E143" s="153"/>
      <c r="F143" s="153"/>
      <c r="G143" s="466"/>
      <c r="H143" s="787" t="s">
        <v>148</v>
      </c>
      <c r="I143" s="930" t="e">
        <f ca="1">IF(IF($I$1&lt;&gt;'GMPP Return'!$F$25,HLOOKUP('GMPP Return'!$C$25,'[4]1617-Q1'!$B$1:$HA$1000,B143,FALSE),INDIRECT("'" &amp; $C$1 &amp; "'!" &amp; C143))="","",IF($I$1&lt;&gt;'GMPP Return'!$F$25,HLOOKUP('GMPP Return'!$C$25,'[4]1617-Q1'!$B$1:$HA$1000,B143,FALSE),INDIRECT("'" &amp; $C$1 &amp; "'!" &amp; C143)))</f>
        <v>#N/A</v>
      </c>
      <c r="J143" s="585" t="str">
        <f ca="1">IF(IF($J$1&lt;&gt;'GMPP Return'!$F$25,HLOOKUP('GMPP Return'!$C$25,'[4]1617-Q2'!$B$1:$HA$1000,B143,FALSE),INDIRECT("'" &amp; $C$1 &amp; "'!" &amp; C143))="","",IF($J$1&lt;&gt;'GMPP Return'!$F$25,HLOOKUP('GMPP Return'!$C$25,'[4]1617-Q2'!$B$1:$HA$1000,B143,FALSE),INDIRECT("'" &amp; $C$1 &amp; "'!" &amp; C143)))</f>
        <v/>
      </c>
      <c r="K143" s="378" t="s">
        <v>2723</v>
      </c>
      <c r="L143" s="492" t="s">
        <v>2724</v>
      </c>
      <c r="M143" s="567"/>
      <c r="N143" s="346" t="str">
        <f ca="1">IF(J143="","",IF(J143-I143=0,"",IF(J143-I143&gt;0,CONCATENATE("APPROVED REBASELINE SLIPPED SINCE LAST QUARTER BY ",SUM(J143-I143)," DAY/S"),IF(J143-I143&lt;0,CONCATENATE("APPROVED REBASELINE SHORTENED SINCE LAST QUARTER BY ",SUM(J143-I143)*-1," DAY/S")))))</f>
        <v/>
      </c>
    </row>
    <row r="144" spans="1:14" ht="31.5" customHeight="1" x14ac:dyDescent="0.25">
      <c r="A144" s="243" t="s">
        <v>621</v>
      </c>
      <c r="B144" s="152">
        <v>142</v>
      </c>
      <c r="C144" s="153" t="s">
        <v>1286</v>
      </c>
      <c r="D144" s="153"/>
      <c r="E144" s="153"/>
      <c r="F144" s="153"/>
      <c r="G144" s="466"/>
      <c r="H144" s="787" t="s">
        <v>2351</v>
      </c>
      <c r="I144" s="930" t="e">
        <f ca="1">IF(IF($I$1&lt;&gt;'GMPP Return'!$F$25,HLOOKUP('GMPP Return'!$C$25,'[4]1617-Q1'!$B$1:$HA$1000,B144,FALSE),INDIRECT("'" &amp; $C$1 &amp; "'!" &amp; C144))="","",IF($I$1&lt;&gt;'GMPP Return'!$F$25,HLOOKUP('GMPP Return'!$C$25,'[4]1617-Q1'!$B$1:$HA$1000,B144,FALSE),INDIRECT("'" &amp; $C$1 &amp; "'!" &amp; C144)))</f>
        <v>#N/A</v>
      </c>
      <c r="J144" s="585" t="str">
        <f ca="1">IF(IF($J$1&lt;&gt;'GMPP Return'!$F$25,HLOOKUP('GMPP Return'!$C$25,'[4]1617-Q2'!$B$1:$HA$1000,B144,FALSE),INDIRECT("'" &amp; $C$1 &amp; "'!" &amp; C144))="","",IF($J$1&lt;&gt;'GMPP Return'!$F$25,HLOOKUP('GMPP Return'!$C$25,'[4]1617-Q2'!$B$1:$HA$1000,B144,FALSE),INDIRECT("'" &amp; $C$1 &amp; "'!" &amp; C144)))</f>
        <v/>
      </c>
      <c r="K144" s="378" t="s">
        <v>2725</v>
      </c>
      <c r="L144" s="492" t="s">
        <v>2726</v>
      </c>
      <c r="M144" s="567"/>
      <c r="N144" s="346" t="str">
        <f t="shared" ref="N144" ca="1" si="6">IF(J144="","",IF(J144-I144=0,"",IF(J144-I144&gt;0,CONCATENATE("BASELINE SLIPPED SINCE LAST QUARTER BY ",SUM(J144-I144)," DAY/S"),IF(J144-I144&lt;0,CONCATENATE("BASELINE SHORTENED SINCE LAST QUARTER BY ",SUM(J144-I144)*-1," DAY/S")))))</f>
        <v/>
      </c>
    </row>
    <row r="145" spans="1:14" ht="31.5" customHeight="1" x14ac:dyDescent="0.25">
      <c r="A145" s="243" t="s">
        <v>622</v>
      </c>
      <c r="B145" s="152">
        <v>143</v>
      </c>
      <c r="C145" s="153" t="s">
        <v>1287</v>
      </c>
      <c r="D145" s="152"/>
      <c r="E145" s="152"/>
      <c r="F145" s="152"/>
      <c r="G145" s="504"/>
      <c r="H145" s="787" t="s">
        <v>147</v>
      </c>
      <c r="I145" s="930" t="e">
        <f ca="1">IF(IF($I$1&lt;&gt;'GMPP Return'!$F$25,HLOOKUP('GMPP Return'!$C$25,'[4]1617-Q1'!$B$1:$HA$1000,B145,FALSE),INDIRECT("'" &amp; $C$1 &amp; "'!" &amp; C145))="","",IF($I$1&lt;&gt;'GMPP Return'!$F$25,HLOOKUP('GMPP Return'!$C$25,'[4]1617-Q1'!$B$1:$HA$1000,B145,FALSE),INDIRECT("'" &amp; $C$1 &amp; "'!" &amp; C145)))</f>
        <v>#N/A</v>
      </c>
      <c r="J145" s="586" t="str">
        <f ca="1">IF(IF($J$1&lt;&gt;'GMPP Return'!$F$25,HLOOKUP('GMPP Return'!$C$25,'[4]1617-Q2'!$B$1:$HA$1000,B145,FALSE),INDIRECT("'" &amp; $C$1 &amp; "'!" &amp; C145))="","",IF($J$1&lt;&gt;'GMPP Return'!$F$25,HLOOKUP('GMPP Return'!$C$25,'[4]1617-Q2'!$B$1:$HA$1000,B145,FALSE),INDIRECT("'" &amp; $C$1 &amp; "'!" &amp; C145)))</f>
        <v/>
      </c>
      <c r="K145" s="505" t="s">
        <v>2727</v>
      </c>
      <c r="L145" s="506" t="s">
        <v>2728</v>
      </c>
      <c r="M145" s="302"/>
      <c r="N145" s="352"/>
    </row>
    <row r="146" spans="1:14" s="334" customFormat="1" ht="31.5" customHeight="1" x14ac:dyDescent="0.25">
      <c r="A146" s="377" t="s">
        <v>623</v>
      </c>
      <c r="B146" s="376">
        <v>144</v>
      </c>
      <c r="C146" s="378" t="s">
        <v>1288</v>
      </c>
      <c r="D146" s="376"/>
      <c r="E146" s="376"/>
      <c r="F146" s="376"/>
      <c r="G146" s="504"/>
      <c r="H146" s="788" t="s">
        <v>2352</v>
      </c>
      <c r="I146" s="930" t="e">
        <f ca="1">IF(IF($I$1&lt;&gt;'GMPP Return'!$F$25,HLOOKUP('GMPP Return'!$C$25,'[4]1617-Q1'!$B$1:$HA$1000,B146,FALSE),INDIRECT("'" &amp; $C$1 &amp; "'!" &amp; C146))="","",IF($I$1&lt;&gt;'GMPP Return'!$F$25,HLOOKUP('GMPP Return'!$C$25,'[4]1617-Q1'!$B$1:$HA$1000,B146,FALSE),INDIRECT("'" &amp; $C$1 &amp; "'!" &amp; C146)))</f>
        <v>#N/A</v>
      </c>
      <c r="J146" s="586" t="str">
        <f ca="1">IF(IF($J$1&lt;&gt;'GMPP Return'!$F$25,HLOOKUP('GMPP Return'!$C$25,'[4]1617-Q2'!$B$1:$HA$1000,B146,FALSE),INDIRECT("'" &amp; $C$1 &amp; "'!" &amp; C146))="","",IF($J$1&lt;&gt;'GMPP Return'!$F$25,HLOOKUP('GMPP Return'!$C$25,'[4]1617-Q2'!$B$1:$HA$1000,B146,FALSE),INDIRECT("'" &amp; $C$1 &amp; "'!" &amp; C146)))</f>
        <v/>
      </c>
      <c r="K146" s="505" t="s">
        <v>2729</v>
      </c>
      <c r="L146" s="506" t="s">
        <v>2730</v>
      </c>
      <c r="M146" s="171"/>
      <c r="N146" s="352"/>
    </row>
    <row r="147" spans="1:14" s="334" customFormat="1" ht="31.5" customHeight="1" x14ac:dyDescent="0.25">
      <c r="A147" s="377" t="s">
        <v>624</v>
      </c>
      <c r="B147" s="376">
        <v>145</v>
      </c>
      <c r="C147" s="378" t="s">
        <v>2345</v>
      </c>
      <c r="D147" s="376"/>
      <c r="E147" s="376"/>
      <c r="F147" s="376"/>
      <c r="G147" s="504"/>
      <c r="H147" s="788" t="s">
        <v>2343</v>
      </c>
      <c r="I147" s="930" t="e">
        <f ca="1">IF(IF($I$1&lt;&gt;'GMPP Return'!$F$25,HLOOKUP('GMPP Return'!$C$25,'[4]1617-Q1'!$B$1:$HA$1000,B147,FALSE),INDIRECT("'" &amp; $C$1 &amp; "'!" &amp; C147))="","",IF($I$1&lt;&gt;'GMPP Return'!$F$25,HLOOKUP('GMPP Return'!$C$25,'[4]1617-Q1'!$B$1:$HA$1000,B147,FALSE),INDIRECT("'" &amp; $C$1 &amp; "'!" &amp; C147)))</f>
        <v>#N/A</v>
      </c>
      <c r="J147" s="586" t="str">
        <f ca="1">IF(IF($J$1&lt;&gt;'GMPP Return'!$F$25,HLOOKUP('GMPP Return'!$C$25,'[4]1617-Q2'!$B$1:$HA$1000,B147,FALSE),INDIRECT("'" &amp; $C$1 &amp; "'!" &amp; C147))="","",IF($J$1&lt;&gt;'GMPP Return'!$F$25,HLOOKUP('GMPP Return'!$C$25,'[4]1617-Q2'!$B$1:$HA$1000,B147,FALSE),INDIRECT("'" &amp; $C$1 &amp; "'!" &amp; C147)))</f>
        <v/>
      </c>
      <c r="K147" s="505" t="s">
        <v>2731</v>
      </c>
      <c r="L147" s="506" t="s">
        <v>2732</v>
      </c>
      <c r="M147" s="171"/>
      <c r="N147" s="352"/>
    </row>
    <row r="148" spans="1:14" ht="31.5" customHeight="1" x14ac:dyDescent="0.25">
      <c r="A148" s="243" t="s">
        <v>625</v>
      </c>
      <c r="B148" s="152">
        <v>146</v>
      </c>
      <c r="C148" s="153" t="s">
        <v>2346</v>
      </c>
      <c r="D148" s="153"/>
      <c r="E148" s="153"/>
      <c r="F148" s="153"/>
      <c r="G148" s="466"/>
      <c r="H148" s="787" t="s">
        <v>63</v>
      </c>
      <c r="I148" s="930" t="e">
        <f ca="1">IF(IF($I$1&lt;&gt;'GMPP Return'!$F$25,HLOOKUP('GMPP Return'!$C$25,'[4]1617-Q1'!$B$1:$HA$1000,B148,FALSE),INDIRECT("'" &amp; $C$1 &amp; "'!" &amp; C148))="","",IF($I$1&lt;&gt;'GMPP Return'!$F$25,HLOOKUP('GMPP Return'!$C$25,'[4]1617-Q1'!$B$1:$HA$1000,B148,FALSE),INDIRECT("'" &amp; $C$1 &amp; "'!" &amp; C148)))</f>
        <v>#N/A</v>
      </c>
      <c r="J148" s="585" t="str">
        <f ca="1">IF(IF($J$1&lt;&gt;'GMPP Return'!$F$25,HLOOKUP('GMPP Return'!$C$25,'[4]1617-Q2'!$B$1:$HA$1000,B148,FALSE),INDIRECT("'" &amp; $C$1 &amp; "'!" &amp; C148))="","",IF($J$1&lt;&gt;'GMPP Return'!$F$25,HLOOKUP('GMPP Return'!$C$25,'[4]1617-Q2'!$B$1:$HA$1000,B148,FALSE),INDIRECT("'" &amp; $C$1 &amp; "'!" &amp; C148)))</f>
        <v/>
      </c>
      <c r="K148" s="378" t="s">
        <v>2733</v>
      </c>
      <c r="L148" s="492" t="s">
        <v>2734</v>
      </c>
      <c r="M148" s="567"/>
      <c r="N148" s="346" t="str">
        <f ca="1">IF(J148="","",IF(J148-I148=0,"",IF(J148-I148&gt;0,CONCATENATE("BASELINE SLIPPED SINCE LAST QUARTER BY ",SUM(J148-I148)," DAY/S"),IF(J148-I148&lt;0,CONCATENATE("BASELINE SHORTENED SINCE LAST QUARTER BY ",SUM(J148-I148)*-1," DAY/S")))))</f>
        <v/>
      </c>
    </row>
    <row r="149" spans="1:14" ht="31.5" customHeight="1" x14ac:dyDescent="0.25">
      <c r="A149" s="243" t="s">
        <v>626</v>
      </c>
      <c r="B149" s="152">
        <v>147</v>
      </c>
      <c r="C149" s="153" t="s">
        <v>2347</v>
      </c>
      <c r="D149" s="153"/>
      <c r="E149" s="153"/>
      <c r="F149" s="153"/>
      <c r="G149" s="466"/>
      <c r="H149" s="787" t="s">
        <v>148</v>
      </c>
      <c r="I149" s="930" t="e">
        <f ca="1">IF(IF($I$1&lt;&gt;'GMPP Return'!$F$25,HLOOKUP('GMPP Return'!$C$25,'[4]1617-Q1'!$B$1:$HA$1000,B149,FALSE),INDIRECT("'" &amp; $C$1 &amp; "'!" &amp; C149))="","",IF($I$1&lt;&gt;'GMPP Return'!$F$25,HLOOKUP('GMPP Return'!$C$25,'[4]1617-Q1'!$B$1:$HA$1000,B149,FALSE),INDIRECT("'" &amp; $C$1 &amp; "'!" &amp; C149)))</f>
        <v>#N/A</v>
      </c>
      <c r="J149" s="585" t="str">
        <f ca="1">IF(IF($J$1&lt;&gt;'GMPP Return'!$F$25,HLOOKUP('GMPP Return'!$C$25,'[4]1617-Q2'!$B$1:$HA$1000,B149,FALSE),INDIRECT("'" &amp; $C$1 &amp; "'!" &amp; C149))="","",IF($J$1&lt;&gt;'GMPP Return'!$F$25,HLOOKUP('GMPP Return'!$C$25,'[4]1617-Q2'!$B$1:$HA$1000,B149,FALSE),INDIRECT("'" &amp; $C$1 &amp; "'!" &amp; C149)))</f>
        <v/>
      </c>
      <c r="K149" s="378" t="s">
        <v>2735</v>
      </c>
      <c r="L149" s="492" t="s">
        <v>2736</v>
      </c>
      <c r="M149" s="567"/>
      <c r="N149" s="346" t="str">
        <f ca="1">IF(J149="","",IF(J149-I149=0,"",IF(J149-I149&gt;0,CONCATENATE("APPROVED REBASELINE SLIPPED SINCE LAST QUARTER BY ",SUM(J149-I149)," DAY/S"),IF(J149-I149&lt;0,CONCATENATE("APPROVED REBASELINE SHORTENED SINCE LAST QUARTER BY ",SUM(J149-I149)*-1," DAY/S")))))</f>
        <v/>
      </c>
    </row>
    <row r="150" spans="1:14" ht="31.5" customHeight="1" x14ac:dyDescent="0.25">
      <c r="A150" s="243" t="s">
        <v>627</v>
      </c>
      <c r="B150" s="152">
        <v>148</v>
      </c>
      <c r="C150" s="153" t="s">
        <v>2348</v>
      </c>
      <c r="D150" s="153"/>
      <c r="E150" s="153"/>
      <c r="F150" s="153"/>
      <c r="G150" s="466"/>
      <c r="H150" s="787" t="s">
        <v>2351</v>
      </c>
      <c r="I150" s="930" t="e">
        <f ca="1">IF(IF($I$1&lt;&gt;'GMPP Return'!$F$25,HLOOKUP('GMPP Return'!$C$25,'[4]1617-Q1'!$B$1:$HA$1000,B150,FALSE),INDIRECT("'" &amp; $C$1 &amp; "'!" &amp; C150))="","",IF($I$1&lt;&gt;'GMPP Return'!$F$25,HLOOKUP('GMPP Return'!$C$25,'[4]1617-Q1'!$B$1:$HA$1000,B150,FALSE),INDIRECT("'" &amp; $C$1 &amp; "'!" &amp; C150)))</f>
        <v>#N/A</v>
      </c>
      <c r="J150" s="585" t="str">
        <f ca="1">IF(IF($J$1&lt;&gt;'GMPP Return'!$F$25,HLOOKUP('GMPP Return'!$C$25,'[4]1617-Q2'!$B$1:$HA$1000,B150,FALSE),INDIRECT("'" &amp; $C$1 &amp; "'!" &amp; C150))="","",IF($J$1&lt;&gt;'GMPP Return'!$F$25,HLOOKUP('GMPP Return'!$C$25,'[4]1617-Q2'!$B$1:$HA$1000,B150,FALSE),INDIRECT("'" &amp; $C$1 &amp; "'!" &amp; C150)))</f>
        <v/>
      </c>
      <c r="K150" s="378" t="s">
        <v>2737</v>
      </c>
      <c r="L150" s="492" t="s">
        <v>2738</v>
      </c>
      <c r="M150" s="567"/>
      <c r="N150" s="346" t="str">
        <f t="shared" ref="N150" ca="1" si="7">IF(J150="","",IF(J150-I150=0,"",IF(J150-I150&gt;0,CONCATENATE("BASELINE SLIPPED SINCE LAST QUARTER BY ",SUM(J150-I150)," DAY/S"),IF(J150-I150&lt;0,CONCATENATE("BASELINE SHORTENED SINCE LAST QUARTER BY ",SUM(J150-I150)*-1," DAY/S")))))</f>
        <v/>
      </c>
    </row>
    <row r="151" spans="1:14" ht="31.5" customHeight="1" x14ac:dyDescent="0.25">
      <c r="A151" s="243" t="s">
        <v>628</v>
      </c>
      <c r="B151" s="152">
        <v>149</v>
      </c>
      <c r="C151" s="153" t="s">
        <v>2349</v>
      </c>
      <c r="D151" s="152"/>
      <c r="E151" s="152"/>
      <c r="F151" s="152"/>
      <c r="G151" s="504"/>
      <c r="H151" s="787" t="s">
        <v>147</v>
      </c>
      <c r="I151" s="930" t="e">
        <f ca="1">IF(IF($I$1&lt;&gt;'GMPP Return'!$F$25,HLOOKUP('GMPP Return'!$C$25,'[4]1617-Q1'!$B$1:$HA$1000,B151,FALSE),INDIRECT("'" &amp; $C$1 &amp; "'!" &amp; C151))="","",IF($I$1&lt;&gt;'GMPP Return'!$F$25,HLOOKUP('GMPP Return'!$C$25,'[4]1617-Q1'!$B$1:$HA$1000,B151,FALSE),INDIRECT("'" &amp; $C$1 &amp; "'!" &amp; C151)))</f>
        <v>#N/A</v>
      </c>
      <c r="J151" s="586" t="str">
        <f ca="1">IF(IF($J$1&lt;&gt;'GMPP Return'!$F$25,HLOOKUP('GMPP Return'!$C$25,'[4]1617-Q2'!$B$1:$HA$1000,B151,FALSE),INDIRECT("'" &amp; $C$1 &amp; "'!" &amp; C151))="","",IF($J$1&lt;&gt;'GMPP Return'!$F$25,HLOOKUP('GMPP Return'!$C$25,'[4]1617-Q2'!$B$1:$HA$1000,B151,FALSE),INDIRECT("'" &amp; $C$1 &amp; "'!" &amp; C151)))</f>
        <v/>
      </c>
      <c r="K151" s="505" t="s">
        <v>2739</v>
      </c>
      <c r="L151" s="506" t="s">
        <v>2740</v>
      </c>
      <c r="M151" s="302"/>
      <c r="N151" s="352"/>
    </row>
    <row r="152" spans="1:14" s="334" customFormat="1" ht="31.5" customHeight="1" thickBot="1" x14ac:dyDescent="0.3">
      <c r="A152" s="377" t="s">
        <v>629</v>
      </c>
      <c r="B152" s="376">
        <v>150</v>
      </c>
      <c r="C152" s="378" t="s">
        <v>2350</v>
      </c>
      <c r="D152" s="376"/>
      <c r="E152" s="376"/>
      <c r="F152" s="376"/>
      <c r="G152" s="504"/>
      <c r="H152" s="788" t="s">
        <v>2352</v>
      </c>
      <c r="I152" s="930" t="e">
        <f ca="1">IF(IF($I$1&lt;&gt;'GMPP Return'!$F$25,HLOOKUP('GMPP Return'!$C$25,'[4]1617-Q1'!$B$1:$HA$1000,B152,FALSE),INDIRECT("'" &amp; $C$1 &amp; "'!" &amp; C152))="","",IF($I$1&lt;&gt;'GMPP Return'!$F$25,HLOOKUP('GMPP Return'!$C$25,'[4]1617-Q1'!$B$1:$HA$1000,B152,FALSE),INDIRECT("'" &amp; $C$1 &amp; "'!" &amp; C152)))</f>
        <v>#N/A</v>
      </c>
      <c r="J152" s="586" t="str">
        <f ca="1">IF(IF($J$1&lt;&gt;'GMPP Return'!$F$25,HLOOKUP('GMPP Return'!$C$25,'[4]1617-Q2'!$B$1:$HA$1000,B152,FALSE),INDIRECT("'" &amp; $C$1 &amp; "'!" &amp; C152))="","",IF($J$1&lt;&gt;'GMPP Return'!$F$25,HLOOKUP('GMPP Return'!$C$25,'[4]1617-Q2'!$B$1:$HA$1000,B152,FALSE),INDIRECT("'" &amp; $C$1 &amp; "'!" &amp; C152)))</f>
        <v/>
      </c>
      <c r="K152" s="505" t="s">
        <v>2741</v>
      </c>
      <c r="L152" s="506" t="s">
        <v>2742</v>
      </c>
      <c r="M152" s="171"/>
      <c r="N152" s="353"/>
    </row>
    <row r="153" spans="1:14" s="334" customFormat="1" ht="31.5" customHeight="1" x14ac:dyDescent="0.25">
      <c r="A153" s="377" t="s">
        <v>630</v>
      </c>
      <c r="B153" s="376">
        <v>151</v>
      </c>
      <c r="C153" s="378" t="s">
        <v>1289</v>
      </c>
      <c r="D153" s="376"/>
      <c r="E153" s="376"/>
      <c r="F153" s="376"/>
      <c r="G153" s="504"/>
      <c r="H153" s="788" t="s">
        <v>2344</v>
      </c>
      <c r="I153" s="930" t="e">
        <f ca="1">IF(IF($I$1&lt;&gt;'GMPP Return'!$F$25,HLOOKUP('GMPP Return'!$C$25,'[4]1617-Q1'!$B$1:$HA$1000,B153,FALSE),INDIRECT("'" &amp; $C$1 &amp; "'!" &amp; C153))="","",IF($I$1&lt;&gt;'GMPP Return'!$F$25,HLOOKUP('GMPP Return'!$C$25,'[4]1617-Q1'!$B$1:$HA$1000,B153,FALSE),INDIRECT("'" &amp; $C$1 &amp; "'!" &amp; C153)))</f>
        <v>#N/A</v>
      </c>
      <c r="J153" s="586" t="str">
        <f ca="1">IF(IF($J$1&lt;&gt;'GMPP Return'!$F$25,HLOOKUP('GMPP Return'!$C$25,'[4]1617-Q2'!$B$1:$HA$1000,B153,FALSE),INDIRECT("'" &amp; $C$1 &amp; "'!" &amp; C153))="","",IF($J$1&lt;&gt;'GMPP Return'!$F$25,HLOOKUP('GMPP Return'!$C$25,'[4]1617-Q2'!$B$1:$HA$1000,B153,FALSE),INDIRECT("'" &amp; $C$1 &amp; "'!" &amp; C153)))</f>
        <v/>
      </c>
      <c r="K153" s="505" t="s">
        <v>2743</v>
      </c>
      <c r="L153" s="506" t="s">
        <v>2744</v>
      </c>
      <c r="M153" s="171"/>
      <c r="N153" s="351"/>
    </row>
    <row r="154" spans="1:14" ht="31.5" customHeight="1" x14ac:dyDescent="0.25">
      <c r="A154" s="243" t="s">
        <v>631</v>
      </c>
      <c r="B154" s="152">
        <v>152</v>
      </c>
      <c r="C154" s="153" t="s">
        <v>1290</v>
      </c>
      <c r="D154" s="153"/>
      <c r="E154" s="153"/>
      <c r="F154" s="153"/>
      <c r="G154" s="466"/>
      <c r="H154" s="787" t="s">
        <v>63</v>
      </c>
      <c r="I154" s="930" t="e">
        <f ca="1">IF(IF($I$1&lt;&gt;'GMPP Return'!$F$25,HLOOKUP('GMPP Return'!$C$25,'[4]1617-Q1'!$B$1:$HA$1000,B154,FALSE),INDIRECT("'" &amp; $C$1 &amp; "'!" &amp; C154))="","",IF($I$1&lt;&gt;'GMPP Return'!$F$25,HLOOKUP('GMPP Return'!$C$25,'[4]1617-Q1'!$B$1:$HA$1000,B154,FALSE),INDIRECT("'" &amp; $C$1 &amp; "'!" &amp; C154)))</f>
        <v>#N/A</v>
      </c>
      <c r="J154" s="585" t="str">
        <f ca="1">IF(IF($J$1&lt;&gt;'GMPP Return'!$F$25,HLOOKUP('GMPP Return'!$C$25,'[4]1617-Q2'!$B$1:$HA$1000,B154,FALSE),INDIRECT("'" &amp; $C$1 &amp; "'!" &amp; C154))="","",IF($J$1&lt;&gt;'GMPP Return'!$F$25,HLOOKUP('GMPP Return'!$C$25,'[4]1617-Q2'!$B$1:$HA$1000,B154,FALSE),INDIRECT("'" &amp; $C$1 &amp; "'!" &amp; C154)))</f>
        <v/>
      </c>
      <c r="K154" s="378" t="s">
        <v>2745</v>
      </c>
      <c r="L154" s="492" t="s">
        <v>2746</v>
      </c>
      <c r="M154" s="567"/>
      <c r="N154" s="346" t="str">
        <f ca="1">IF(J154="","",IF(J154-I154=0,"",IF(J154-I154&gt;0,CONCATENATE("BASELINE SLIPPED SINCE LAST QUARTER BY ",SUM(J154-I154)," DAY/S"),IF(J154-I154&lt;0,CONCATENATE("BASELINE SHORTENED SINCE LAST QUARTER BY ",SUM(J154-I154)*-1," DAY/S")))))</f>
        <v/>
      </c>
    </row>
    <row r="155" spans="1:14" ht="31.5" customHeight="1" x14ac:dyDescent="0.25">
      <c r="A155" s="243" t="s">
        <v>632</v>
      </c>
      <c r="B155" s="152">
        <v>153</v>
      </c>
      <c r="C155" s="153" t="s">
        <v>1291</v>
      </c>
      <c r="D155" s="153"/>
      <c r="E155" s="153"/>
      <c r="F155" s="153"/>
      <c r="G155" s="466"/>
      <c r="H155" s="787" t="s">
        <v>148</v>
      </c>
      <c r="I155" s="930" t="e">
        <f ca="1">IF(IF($I$1&lt;&gt;'GMPP Return'!$F$25,HLOOKUP('GMPP Return'!$C$25,'[4]1617-Q1'!$B$1:$HA$1000,B155,FALSE),INDIRECT("'" &amp; $C$1 &amp; "'!" &amp; C155))="","",IF($I$1&lt;&gt;'GMPP Return'!$F$25,HLOOKUP('GMPP Return'!$C$25,'[4]1617-Q1'!$B$1:$HA$1000,B155,FALSE),INDIRECT("'" &amp; $C$1 &amp; "'!" &amp; C155)))</f>
        <v>#N/A</v>
      </c>
      <c r="J155" s="585" t="str">
        <f ca="1">IF(IF($J$1&lt;&gt;'GMPP Return'!$F$25,HLOOKUP('GMPP Return'!$C$25,'[4]1617-Q2'!$B$1:$HA$1000,B155,FALSE),INDIRECT("'" &amp; $C$1 &amp; "'!" &amp; C155))="","",IF($J$1&lt;&gt;'GMPP Return'!$F$25,HLOOKUP('GMPP Return'!$C$25,'[4]1617-Q2'!$B$1:$HA$1000,B155,FALSE),INDIRECT("'" &amp; $C$1 &amp; "'!" &amp; C155)))</f>
        <v/>
      </c>
      <c r="K155" s="378" t="s">
        <v>2747</v>
      </c>
      <c r="L155" s="492" t="s">
        <v>2748</v>
      </c>
      <c r="M155" s="567"/>
      <c r="N155" s="346" t="str">
        <f ca="1">IF(J155="","",IF(J155-I155=0,"",IF(J155-I155&gt;0,CONCATENATE("APPROVED REBASELINE SLIPPED SINCE LAST QUARTER BY ",SUM(J155-I155)," DAY/S"),IF(J155-I155&lt;0,CONCATENATE("APPROVED REBASELINE SHORTENED SINCE LAST QUARTER BY ",SUM(J155-I155)*-1," DAY/S")))))</f>
        <v/>
      </c>
    </row>
    <row r="156" spans="1:14" ht="31.5" customHeight="1" x14ac:dyDescent="0.25">
      <c r="A156" s="243" t="s">
        <v>633</v>
      </c>
      <c r="B156" s="152">
        <v>154</v>
      </c>
      <c r="C156" s="153" t="s">
        <v>1292</v>
      </c>
      <c r="D156" s="153"/>
      <c r="E156" s="153"/>
      <c r="F156" s="153"/>
      <c r="G156" s="466"/>
      <c r="H156" s="787" t="s">
        <v>2351</v>
      </c>
      <c r="I156" s="930" t="e">
        <f ca="1">IF(IF($I$1&lt;&gt;'GMPP Return'!$F$25,HLOOKUP('GMPP Return'!$C$25,'[4]1617-Q1'!$B$1:$HA$1000,B156,FALSE),INDIRECT("'" &amp; $C$1 &amp; "'!" &amp; C156))="","",IF($I$1&lt;&gt;'GMPP Return'!$F$25,HLOOKUP('GMPP Return'!$C$25,'[4]1617-Q1'!$B$1:$HA$1000,B156,FALSE),INDIRECT("'" &amp; $C$1 &amp; "'!" &amp; C156)))</f>
        <v>#N/A</v>
      </c>
      <c r="J156" s="585" t="str">
        <f ca="1">IF(IF($J$1&lt;&gt;'GMPP Return'!$F$25,HLOOKUP('GMPP Return'!$C$25,'[4]1617-Q2'!$B$1:$HA$1000,B156,FALSE),INDIRECT("'" &amp; $C$1 &amp; "'!" &amp; C156))="","",IF($J$1&lt;&gt;'GMPP Return'!$F$25,HLOOKUP('GMPP Return'!$C$25,'[4]1617-Q2'!$B$1:$HA$1000,B156,FALSE),INDIRECT("'" &amp; $C$1 &amp; "'!" &amp; C156)))</f>
        <v/>
      </c>
      <c r="K156" s="378" t="s">
        <v>2749</v>
      </c>
      <c r="L156" s="492" t="s">
        <v>2750</v>
      </c>
      <c r="M156" s="567"/>
      <c r="N156" s="346" t="str">
        <f t="shared" ref="N156" ca="1" si="8">IF(J156="","",IF(J156-I156=0,"",IF(J156-I156&gt;0,CONCATENATE("BASELINE SLIPPED SINCE LAST QUARTER BY ",SUM(J156-I156)," DAY/S"),IF(J156-I156&lt;0,CONCATENATE("BASELINE SHORTENED SINCE LAST QUARTER BY ",SUM(J156-I156)*-1," DAY/S")))))</f>
        <v/>
      </c>
    </row>
    <row r="157" spans="1:14" ht="31.5" customHeight="1" x14ac:dyDescent="0.25">
      <c r="A157" s="243" t="s">
        <v>634</v>
      </c>
      <c r="B157" s="152">
        <v>155</v>
      </c>
      <c r="C157" s="153" t="s">
        <v>1293</v>
      </c>
      <c r="D157" s="152"/>
      <c r="E157" s="152"/>
      <c r="F157" s="152"/>
      <c r="G157" s="504"/>
      <c r="H157" s="787" t="s">
        <v>147</v>
      </c>
      <c r="I157" s="930" t="e">
        <f ca="1">IF(IF($I$1&lt;&gt;'GMPP Return'!$F$25,HLOOKUP('GMPP Return'!$C$25,'[4]1617-Q1'!$B$1:$HA$1000,B157,FALSE),INDIRECT("'" &amp; $C$1 &amp; "'!" &amp; C157))="","",IF($I$1&lt;&gt;'GMPP Return'!$F$25,HLOOKUP('GMPP Return'!$C$25,'[4]1617-Q1'!$B$1:$HA$1000,B157,FALSE),INDIRECT("'" &amp; $C$1 &amp; "'!" &amp; C157)))</f>
        <v>#N/A</v>
      </c>
      <c r="J157" s="586" t="str">
        <f ca="1">IF(IF($J$1&lt;&gt;'GMPP Return'!$F$25,HLOOKUP('GMPP Return'!$C$25,'[4]1617-Q2'!$B$1:$HA$1000,B157,FALSE),INDIRECT("'" &amp; $C$1 &amp; "'!" &amp; C157))="","",IF($J$1&lt;&gt;'GMPP Return'!$F$25,HLOOKUP('GMPP Return'!$C$25,'[4]1617-Q2'!$B$1:$HA$1000,B157,FALSE),INDIRECT("'" &amp; $C$1 &amp; "'!" &amp; C157)))</f>
        <v/>
      </c>
      <c r="K157" s="505" t="s">
        <v>2751</v>
      </c>
      <c r="L157" s="506" t="s">
        <v>2752</v>
      </c>
      <c r="M157" s="302"/>
      <c r="N157" s="352"/>
    </row>
    <row r="158" spans="1:14" s="334" customFormat="1" ht="31.5" customHeight="1" thickBot="1" x14ac:dyDescent="0.3">
      <c r="A158" s="377" t="s">
        <v>635</v>
      </c>
      <c r="B158" s="376">
        <v>156</v>
      </c>
      <c r="C158" s="378" t="s">
        <v>1294</v>
      </c>
      <c r="D158" s="376"/>
      <c r="E158" s="376"/>
      <c r="F158" s="376"/>
      <c r="G158" s="504"/>
      <c r="H158" s="788" t="s">
        <v>2352</v>
      </c>
      <c r="I158" s="930" t="e">
        <f ca="1">IF(IF($I$1&lt;&gt;'GMPP Return'!$F$25,HLOOKUP('GMPP Return'!$C$25,'[4]1617-Q1'!$B$1:$HA$1000,B158,FALSE),INDIRECT("'" &amp; $C$1 &amp; "'!" &amp; C158))="","",IF($I$1&lt;&gt;'GMPP Return'!$F$25,HLOOKUP('GMPP Return'!$C$25,'[4]1617-Q1'!$B$1:$HA$1000,B158,FALSE),INDIRECT("'" &amp; $C$1 &amp; "'!" &amp; C158)))</f>
        <v>#N/A</v>
      </c>
      <c r="J158" s="586" t="str">
        <f ca="1">IF(IF($J$1&lt;&gt;'GMPP Return'!$F$25,HLOOKUP('GMPP Return'!$C$25,'[4]1617-Q2'!$B$1:$HA$1000,B158,FALSE),INDIRECT("'" &amp; $C$1 &amp; "'!" &amp; C158))="","",IF($J$1&lt;&gt;'GMPP Return'!$F$25,HLOOKUP('GMPP Return'!$C$25,'[4]1617-Q2'!$B$1:$HA$1000,B158,FALSE),INDIRECT("'" &amp; $C$1 &amp; "'!" &amp; C158)))</f>
        <v/>
      </c>
      <c r="K158" s="505" t="s">
        <v>2753</v>
      </c>
      <c r="L158" s="506" t="s">
        <v>2754</v>
      </c>
      <c r="M158" s="302"/>
      <c r="N158" s="353"/>
    </row>
    <row r="159" spans="1:14" s="334" customFormat="1" ht="31.5" customHeight="1" x14ac:dyDescent="0.25">
      <c r="A159" s="377" t="s">
        <v>636</v>
      </c>
      <c r="B159" s="376">
        <v>157</v>
      </c>
      <c r="C159" s="378" t="s">
        <v>1295</v>
      </c>
      <c r="D159" s="376"/>
      <c r="E159" s="376"/>
      <c r="F159" s="376"/>
      <c r="G159" s="504"/>
      <c r="H159" s="788" t="s">
        <v>83</v>
      </c>
      <c r="I159" s="930" t="e">
        <f ca="1">IF(IF($I$1&lt;&gt;'GMPP Return'!$F$25,HLOOKUP('GMPP Return'!$C$25,'[4]1617-Q1'!$B$1:$HA$1000,B159,FALSE),INDIRECT("'" &amp; $C$1 &amp; "'!" &amp; C159))="","",IF($I$1&lt;&gt;'GMPP Return'!$F$25,HLOOKUP('GMPP Return'!$C$25,'[4]1617-Q1'!$B$1:$HA$1000,B159,FALSE),INDIRECT("'" &amp; $C$1 &amp; "'!" &amp; C159)))</f>
        <v>#N/A</v>
      </c>
      <c r="J159" s="586" t="str">
        <f ca="1">IF(IF($J$1&lt;&gt;'GMPP Return'!$F$25,HLOOKUP('GMPP Return'!$C$25,'[4]1617-Q2'!$B$1:$HA$1000,B159,FALSE),INDIRECT("'" &amp; $C$1 &amp; "'!" &amp; C159))="","",IF($J$1&lt;&gt;'GMPP Return'!$F$25,HLOOKUP('GMPP Return'!$C$25,'[4]1617-Q2'!$B$1:$HA$1000,B159,FALSE),INDIRECT("'" &amp; $C$1 &amp; "'!" &amp; C159)))</f>
        <v>HMT PBC
(Please provide version in notes)</v>
      </c>
      <c r="K159" s="505" t="s">
        <v>2755</v>
      </c>
      <c r="L159" s="506" t="s">
        <v>2756</v>
      </c>
      <c r="M159" s="171"/>
      <c r="N159" s="351"/>
    </row>
    <row r="160" spans="1:14" ht="31.5" customHeight="1" x14ac:dyDescent="0.25">
      <c r="A160" s="243" t="s">
        <v>637</v>
      </c>
      <c r="B160" s="152">
        <v>158</v>
      </c>
      <c r="C160" s="153" t="s">
        <v>1296</v>
      </c>
      <c r="D160" s="153"/>
      <c r="E160" s="153"/>
      <c r="F160" s="153"/>
      <c r="G160" s="466"/>
      <c r="H160" s="787" t="s">
        <v>63</v>
      </c>
      <c r="I160" s="930" t="e">
        <f ca="1">IF(IF($I$1&lt;&gt;'GMPP Return'!$F$25,HLOOKUP('GMPP Return'!$C$25,'[4]1617-Q1'!$B$1:$HA$1000,B160,FALSE),INDIRECT("'" &amp; $C$1 &amp; "'!" &amp; C160))="","",IF($I$1&lt;&gt;'GMPP Return'!$F$25,HLOOKUP('GMPP Return'!$C$25,'[4]1617-Q1'!$B$1:$HA$1000,B160,FALSE),INDIRECT("'" &amp; $C$1 &amp; "'!" &amp; C160)))</f>
        <v>#N/A</v>
      </c>
      <c r="J160" s="585" t="str">
        <f ca="1">IF(IF($J$1&lt;&gt;'GMPP Return'!$F$25,HLOOKUP('GMPP Return'!$C$25,'[4]1617-Q2'!$B$1:$HA$1000,B160,FALSE),INDIRECT("'" &amp; $C$1 &amp; "'!" &amp; C160))="","",IF($J$1&lt;&gt;'GMPP Return'!$F$25,HLOOKUP('GMPP Return'!$C$25,'[4]1617-Q2'!$B$1:$HA$1000,B160,FALSE),INDIRECT("'" &amp; $C$1 &amp; "'!" &amp; C160)))</f>
        <v/>
      </c>
      <c r="K160" s="378" t="s">
        <v>2757</v>
      </c>
      <c r="L160" s="492" t="s">
        <v>2758</v>
      </c>
      <c r="M160" s="567"/>
      <c r="N160" s="346" t="str">
        <f ca="1">IF(J160="","",IF(J160-I160=0,"",IF(J160-I160&gt;0,CONCATENATE("BASELINE SLIPPED SINCE LAST QUARTER BY ",SUM(J160-I160)," DAY/S"),IF(J160-I160&lt;0,CONCATENATE("BASELINE SHORTENED SINCE LAST QUARTER BY ",SUM(J160-I160)*-1," DAY/S")))))</f>
        <v/>
      </c>
    </row>
    <row r="161" spans="1:14" ht="31.5" customHeight="1" x14ac:dyDescent="0.25">
      <c r="A161" s="243" t="s">
        <v>638</v>
      </c>
      <c r="B161" s="152">
        <v>159</v>
      </c>
      <c r="C161" s="153" t="s">
        <v>1297</v>
      </c>
      <c r="D161" s="153"/>
      <c r="E161" s="153"/>
      <c r="F161" s="153"/>
      <c r="G161" s="466"/>
      <c r="H161" s="787" t="s">
        <v>148</v>
      </c>
      <c r="I161" s="930" t="e">
        <f ca="1">IF(IF($I$1&lt;&gt;'GMPP Return'!$F$25,HLOOKUP('GMPP Return'!$C$25,'[4]1617-Q1'!$B$1:$HA$1000,B161,FALSE),INDIRECT("'" &amp; $C$1 &amp; "'!" &amp; C161))="","",IF($I$1&lt;&gt;'GMPP Return'!$F$25,HLOOKUP('GMPP Return'!$C$25,'[4]1617-Q1'!$B$1:$HA$1000,B161,FALSE),INDIRECT("'" &amp; $C$1 &amp; "'!" &amp; C161)))</f>
        <v>#N/A</v>
      </c>
      <c r="J161" s="585" t="str">
        <f ca="1">IF(IF($J$1&lt;&gt;'GMPP Return'!$F$25,HLOOKUP('GMPP Return'!$C$25,'[4]1617-Q2'!$B$1:$HA$1000,B161,FALSE),INDIRECT("'" &amp; $C$1 &amp; "'!" &amp; C161))="","",IF($J$1&lt;&gt;'GMPP Return'!$F$25,HLOOKUP('GMPP Return'!$C$25,'[4]1617-Q2'!$B$1:$HA$1000,B161,FALSE),INDIRECT("'" &amp; $C$1 &amp; "'!" &amp; C161)))</f>
        <v/>
      </c>
      <c r="K161" s="378" t="s">
        <v>2759</v>
      </c>
      <c r="L161" s="492" t="s">
        <v>2760</v>
      </c>
      <c r="M161" s="567"/>
      <c r="N161" s="346" t="str">
        <f ca="1">IF(J161="","",IF(J161-I161=0,"",IF(J161-I161&gt;0,CONCATENATE("APPROVED REBASELINE SLIPPED SINCE LAST QUARTER BY ",SUM(J161-I161)," DAY/S"),IF(J161-I161&lt;0,CONCATENATE("APPROVED REBASELINE SHORTENED SINCE LAST QUARTER BY ",SUM(J161-I161)*-1," DAY/S")))))</f>
        <v/>
      </c>
    </row>
    <row r="162" spans="1:14" ht="31.5" customHeight="1" x14ac:dyDescent="0.25">
      <c r="A162" s="243" t="s">
        <v>639</v>
      </c>
      <c r="B162" s="152">
        <v>160</v>
      </c>
      <c r="C162" s="153" t="s">
        <v>1298</v>
      </c>
      <c r="D162" s="153"/>
      <c r="E162" s="153"/>
      <c r="F162" s="153"/>
      <c r="G162" s="466"/>
      <c r="H162" s="787" t="s">
        <v>2351</v>
      </c>
      <c r="I162" s="930" t="e">
        <f ca="1">IF(IF($I$1&lt;&gt;'GMPP Return'!$F$25,HLOOKUP('GMPP Return'!$C$25,'[4]1617-Q1'!$B$1:$HA$1000,B162,FALSE),INDIRECT("'" &amp; $C$1 &amp; "'!" &amp; C162))="","",IF($I$1&lt;&gt;'GMPP Return'!$F$25,HLOOKUP('GMPP Return'!$C$25,'[4]1617-Q1'!$B$1:$HA$1000,B162,FALSE),INDIRECT("'" &amp; $C$1 &amp; "'!" &amp; C162)))</f>
        <v>#N/A</v>
      </c>
      <c r="J162" s="585" t="str">
        <f ca="1">IF(IF($J$1&lt;&gt;'GMPP Return'!$F$25,HLOOKUP('GMPP Return'!$C$25,'[4]1617-Q2'!$B$1:$HA$1000,B162,FALSE),INDIRECT("'" &amp; $C$1 &amp; "'!" &amp; C162))="","",IF($J$1&lt;&gt;'GMPP Return'!$F$25,HLOOKUP('GMPP Return'!$C$25,'[4]1617-Q2'!$B$1:$HA$1000,B162,FALSE),INDIRECT("'" &amp; $C$1 &amp; "'!" &amp; C162)))</f>
        <v/>
      </c>
      <c r="K162" s="378" t="s">
        <v>2761</v>
      </c>
      <c r="L162" s="492" t="s">
        <v>2762</v>
      </c>
      <c r="M162" s="567"/>
      <c r="N162" s="346" t="str">
        <f t="shared" ref="N162" ca="1" si="9">IF(J162="","",IF(J162-I162=0,"",IF(J162-I162&gt;0,CONCATENATE("BASELINE SLIPPED SINCE LAST QUARTER BY ",SUM(J162-I162)," DAY/S"),IF(J162-I162&lt;0,CONCATENATE("BASELINE SHORTENED SINCE LAST QUARTER BY ",SUM(J162-I162)*-1," DAY/S")))))</f>
        <v/>
      </c>
    </row>
    <row r="163" spans="1:14" ht="31.5" customHeight="1" x14ac:dyDescent="0.25">
      <c r="A163" s="243" t="s">
        <v>640</v>
      </c>
      <c r="B163" s="152">
        <v>161</v>
      </c>
      <c r="C163" s="153" t="s">
        <v>1299</v>
      </c>
      <c r="D163" s="152"/>
      <c r="E163" s="152"/>
      <c r="F163" s="152"/>
      <c r="G163" s="504"/>
      <c r="H163" s="787" t="s">
        <v>147</v>
      </c>
      <c r="I163" s="930" t="e">
        <f ca="1">IF(IF($I$1&lt;&gt;'GMPP Return'!$F$25,HLOOKUP('GMPP Return'!$C$25,'[4]1617-Q1'!$B$1:$HA$1000,B163,FALSE),INDIRECT("'" &amp; $C$1 &amp; "'!" &amp; C163))="","",IF($I$1&lt;&gt;'GMPP Return'!$F$25,HLOOKUP('GMPP Return'!$C$25,'[4]1617-Q1'!$B$1:$HA$1000,B163,FALSE),INDIRECT("'" &amp; $C$1 &amp; "'!" &amp; C163)))</f>
        <v>#N/A</v>
      </c>
      <c r="J163" s="586" t="str">
        <f ca="1">IF(IF($J$1&lt;&gt;'GMPP Return'!$F$25,HLOOKUP('GMPP Return'!$C$25,'[4]1617-Q2'!$B$1:$HA$1000,B163,FALSE),INDIRECT("'" &amp; $C$1 &amp; "'!" &amp; C163))="","",IF($J$1&lt;&gt;'GMPP Return'!$F$25,HLOOKUP('GMPP Return'!$C$25,'[4]1617-Q2'!$B$1:$HA$1000,B163,FALSE),INDIRECT("'" &amp; $C$1 &amp; "'!" &amp; C163)))</f>
        <v>Approval - HMT PBC</v>
      </c>
      <c r="K163" s="505" t="s">
        <v>2763</v>
      </c>
      <c r="L163" s="506" t="s">
        <v>2764</v>
      </c>
      <c r="M163" s="302"/>
      <c r="N163" s="352"/>
    </row>
    <row r="164" spans="1:14" s="334" customFormat="1" ht="31.5" customHeight="1" x14ac:dyDescent="0.25">
      <c r="A164" s="377" t="s">
        <v>641</v>
      </c>
      <c r="B164" s="376">
        <v>162</v>
      </c>
      <c r="C164" s="378" t="s">
        <v>1300</v>
      </c>
      <c r="D164" s="376"/>
      <c r="E164" s="376"/>
      <c r="F164" s="376"/>
      <c r="G164" s="504"/>
      <c r="H164" s="788" t="s">
        <v>2352</v>
      </c>
      <c r="I164" s="930" t="e">
        <f ca="1">IF(IF($I$1&lt;&gt;'GMPP Return'!$F$25,HLOOKUP('GMPP Return'!$C$25,'[4]1617-Q1'!$B$1:$HA$1000,B164,FALSE),INDIRECT("'" &amp; $C$1 &amp; "'!" &amp; C164))="","",IF($I$1&lt;&gt;'GMPP Return'!$F$25,HLOOKUP('GMPP Return'!$C$25,'[4]1617-Q1'!$B$1:$HA$1000,B164,FALSE),INDIRECT("'" &amp; $C$1 &amp; "'!" &amp; C164)))</f>
        <v>#N/A</v>
      </c>
      <c r="J164" s="586" t="str">
        <f ca="1">IF(IF($J$1&lt;&gt;'GMPP Return'!$F$25,HLOOKUP('GMPP Return'!$C$25,'[4]1617-Q2'!$B$1:$HA$1000,B164,FALSE),INDIRECT("'" &amp; $C$1 &amp; "'!" &amp; C164))="","",IF($J$1&lt;&gt;'GMPP Return'!$F$25,HLOOKUP('GMPP Return'!$C$25,'[4]1617-Q2'!$B$1:$HA$1000,B164,FALSE),INDIRECT("'" &amp; $C$1 &amp; "'!" &amp; C164)))</f>
        <v/>
      </c>
      <c r="K164" s="505" t="s">
        <v>2765</v>
      </c>
      <c r="L164" s="506" t="s">
        <v>2766</v>
      </c>
      <c r="M164" s="171"/>
      <c r="N164" s="352"/>
    </row>
    <row r="165" spans="1:14" s="334" customFormat="1" ht="31.5" customHeight="1" x14ac:dyDescent="0.25">
      <c r="A165" s="377" t="s">
        <v>642</v>
      </c>
      <c r="B165" s="376">
        <v>163</v>
      </c>
      <c r="C165" s="378" t="s">
        <v>1301</v>
      </c>
      <c r="D165" s="376"/>
      <c r="E165" s="376"/>
      <c r="F165" s="376"/>
      <c r="G165" s="504"/>
      <c r="H165" s="788" t="s">
        <v>364</v>
      </c>
      <c r="I165" s="930" t="e">
        <f ca="1">IF(IF($I$1&lt;&gt;'GMPP Return'!$F$25,HLOOKUP('GMPP Return'!$C$25,'[4]1617-Q1'!$B$1:$HA$1000,B165,FALSE),INDIRECT("'" &amp; $C$1 &amp; "'!" &amp; C165))="","",IF($I$1&lt;&gt;'GMPP Return'!$F$25,HLOOKUP('GMPP Return'!$C$25,'[4]1617-Q1'!$B$1:$HA$1000,B165,FALSE),INDIRECT("'" &amp; $C$1 &amp; "'!" &amp; C165)))</f>
        <v>#N/A</v>
      </c>
      <c r="J165" s="586" t="str">
        <f ca="1">IF(IF($J$1&lt;&gt;'GMPP Return'!$F$25,HLOOKUP('GMPP Return'!$C$25,'[4]1617-Q2'!$B$1:$HA$1000,B165,FALSE),INDIRECT("'" &amp; $C$1 &amp; "'!" &amp; C165))="","",IF($J$1&lt;&gt;'GMPP Return'!$F$25,HLOOKUP('GMPP Return'!$C$25,'[4]1617-Q2'!$B$1:$HA$1000,B165,FALSE),INDIRECT("'" &amp; $C$1 &amp; "'!" &amp; C165)))</f>
        <v>SOBC (or equivalent)</v>
      </c>
      <c r="K165" s="505" t="s">
        <v>2767</v>
      </c>
      <c r="L165" s="506" t="s">
        <v>2768</v>
      </c>
      <c r="M165" s="171"/>
      <c r="N165" s="352"/>
    </row>
    <row r="166" spans="1:14" ht="31.5" customHeight="1" x14ac:dyDescent="0.25">
      <c r="A166" s="243" t="s">
        <v>643</v>
      </c>
      <c r="B166" s="152">
        <v>164</v>
      </c>
      <c r="C166" s="153" t="s">
        <v>1302</v>
      </c>
      <c r="D166" s="153"/>
      <c r="E166" s="153"/>
      <c r="F166" s="153"/>
      <c r="G166" s="466"/>
      <c r="H166" s="787" t="s">
        <v>63</v>
      </c>
      <c r="I166" s="930" t="e">
        <f ca="1">IF(IF($I$1&lt;&gt;'GMPP Return'!$F$25,HLOOKUP('GMPP Return'!$C$25,'[4]1617-Q1'!$B$1:$HA$1000,B166,FALSE),INDIRECT("'" &amp; $C$1 &amp; "'!" &amp; C166))="","",IF($I$1&lt;&gt;'GMPP Return'!$F$25,HLOOKUP('GMPP Return'!$C$25,'[4]1617-Q1'!$B$1:$HA$1000,B166,FALSE),INDIRECT("'" &amp; $C$1 &amp; "'!" &amp; C166)))</f>
        <v>#N/A</v>
      </c>
      <c r="J166" s="585" t="str">
        <f ca="1">IF(IF($J$1&lt;&gt;'GMPP Return'!$F$25,HLOOKUP('GMPP Return'!$C$25,'[4]1617-Q2'!$B$1:$HA$1000,B166,FALSE),INDIRECT("'" &amp; $C$1 &amp; "'!" &amp; C166))="","",IF($J$1&lt;&gt;'GMPP Return'!$F$25,HLOOKUP('GMPP Return'!$C$25,'[4]1617-Q2'!$B$1:$HA$1000,B166,FALSE),INDIRECT("'" &amp; $C$1 &amp; "'!" &amp; C166)))</f>
        <v/>
      </c>
      <c r="K166" s="378" t="s">
        <v>2769</v>
      </c>
      <c r="L166" s="492" t="s">
        <v>2770</v>
      </c>
      <c r="M166" s="567"/>
      <c r="N166" s="346" t="str">
        <f ca="1">IF(J166="","",IF(J166-I166=0,"",IF(J166-I166&gt;0,CONCATENATE("BASELINE SLIPPED SINCE LAST QUARTER BY ",SUM(J166-I166)," DAY/S"),IF(J166-I166&lt;0,CONCATENATE("BASELINE SHORTENED SINCE LAST QUARTER BY ",SUM(J166-I166)*-1," DAY/S")))))</f>
        <v/>
      </c>
    </row>
    <row r="167" spans="1:14" ht="31.5" customHeight="1" x14ac:dyDescent="0.25">
      <c r="A167" s="243" t="s">
        <v>644</v>
      </c>
      <c r="B167" s="152">
        <v>165</v>
      </c>
      <c r="C167" s="153" t="s">
        <v>1303</v>
      </c>
      <c r="D167" s="153"/>
      <c r="E167" s="153"/>
      <c r="F167" s="153"/>
      <c r="G167" s="466"/>
      <c r="H167" s="787" t="s">
        <v>148</v>
      </c>
      <c r="I167" s="930" t="e">
        <f ca="1">IF(IF($I$1&lt;&gt;'GMPP Return'!$F$25,HLOOKUP('GMPP Return'!$C$25,'[4]1617-Q1'!$B$1:$HA$1000,B167,FALSE),INDIRECT("'" &amp; $C$1 &amp; "'!" &amp; C167))="","",IF($I$1&lt;&gt;'GMPP Return'!$F$25,HLOOKUP('GMPP Return'!$C$25,'[4]1617-Q1'!$B$1:$HA$1000,B167,FALSE),INDIRECT("'" &amp; $C$1 &amp; "'!" &amp; C167)))</f>
        <v>#N/A</v>
      </c>
      <c r="J167" s="585" t="str">
        <f ca="1">IF(IF($J$1&lt;&gt;'GMPP Return'!$F$25,HLOOKUP('GMPP Return'!$C$25,'[4]1617-Q2'!$B$1:$HA$1000,B167,FALSE),INDIRECT("'" &amp; $C$1 &amp; "'!" &amp; C167))="","",IF($J$1&lt;&gt;'GMPP Return'!$F$25,HLOOKUP('GMPP Return'!$C$25,'[4]1617-Q2'!$B$1:$HA$1000,B167,FALSE),INDIRECT("'" &amp; $C$1 &amp; "'!" &amp; C167)))</f>
        <v/>
      </c>
      <c r="K167" s="378" t="s">
        <v>2771</v>
      </c>
      <c r="L167" s="492" t="s">
        <v>2772</v>
      </c>
      <c r="M167" s="567"/>
      <c r="N167" s="346" t="str">
        <f ca="1">IF(J167="","",IF(J167-I167=0,"",IF(J167-I167&gt;0,CONCATENATE("APPROVED REBASELINE SLIPPED SINCE LAST QUARTER BY ",SUM(J167-I167)," DAY/S"),IF(J167-I167&lt;0,CONCATENATE("APPROVED REBASELINE SHORTENED SINCE LAST QUARTER BY ",SUM(J167-I167)*-1," DAY/S")))))</f>
        <v/>
      </c>
    </row>
    <row r="168" spans="1:14" ht="31.5" customHeight="1" x14ac:dyDescent="0.25">
      <c r="A168" s="243" t="s">
        <v>645</v>
      </c>
      <c r="B168" s="152">
        <v>166</v>
      </c>
      <c r="C168" s="153" t="s">
        <v>1304</v>
      </c>
      <c r="D168" s="153"/>
      <c r="E168" s="153"/>
      <c r="F168" s="153"/>
      <c r="G168" s="466"/>
      <c r="H168" s="787" t="s">
        <v>2351</v>
      </c>
      <c r="I168" s="930" t="e">
        <f ca="1">IF(IF($I$1&lt;&gt;'GMPP Return'!$F$25,HLOOKUP('GMPP Return'!$C$25,'[4]1617-Q1'!$B$1:$HA$1000,B168,FALSE),INDIRECT("'" &amp; $C$1 &amp; "'!" &amp; C168))="","",IF($I$1&lt;&gt;'GMPP Return'!$F$25,HLOOKUP('GMPP Return'!$C$25,'[4]1617-Q1'!$B$1:$HA$1000,B168,FALSE),INDIRECT("'" &amp; $C$1 &amp; "'!" &amp; C168)))</f>
        <v>#N/A</v>
      </c>
      <c r="J168" s="585" t="str">
        <f ca="1">IF(IF($J$1&lt;&gt;'GMPP Return'!$F$25,HLOOKUP('GMPP Return'!$C$25,'[4]1617-Q2'!$B$1:$HA$1000,B168,FALSE),INDIRECT("'" &amp; $C$1 &amp; "'!" &amp; C168))="","",IF($J$1&lt;&gt;'GMPP Return'!$F$25,HLOOKUP('GMPP Return'!$C$25,'[4]1617-Q2'!$B$1:$HA$1000,B168,FALSE),INDIRECT("'" &amp; $C$1 &amp; "'!" &amp; C168)))</f>
        <v/>
      </c>
      <c r="K168" s="378" t="s">
        <v>2773</v>
      </c>
      <c r="L168" s="492" t="s">
        <v>2774</v>
      </c>
      <c r="M168" s="567"/>
      <c r="N168" s="346" t="str">
        <f t="shared" ref="N168" ca="1" si="10">IF(J168="","",IF(J168-I168=0,"",IF(J168-I168&gt;0,CONCATENATE("BASELINE SLIPPED SINCE LAST QUARTER BY ",SUM(J168-I168)," DAY/S"),IF(J168-I168&lt;0,CONCATENATE("BASELINE SHORTENED SINCE LAST QUARTER BY ",SUM(J168-I168)*-1," DAY/S")))))</f>
        <v/>
      </c>
    </row>
    <row r="169" spans="1:14" ht="31.5" customHeight="1" x14ac:dyDescent="0.25">
      <c r="A169" s="243" t="s">
        <v>646</v>
      </c>
      <c r="B169" s="152">
        <v>167</v>
      </c>
      <c r="C169" s="153" t="s">
        <v>1305</v>
      </c>
      <c r="D169" s="152"/>
      <c r="E169" s="152"/>
      <c r="F169" s="152"/>
      <c r="G169" s="504"/>
      <c r="H169" s="787" t="s">
        <v>147</v>
      </c>
      <c r="I169" s="930" t="e">
        <f ca="1">IF(IF($I$1&lt;&gt;'GMPP Return'!$F$25,HLOOKUP('GMPP Return'!$C$25,'[4]1617-Q1'!$B$1:$HA$1000,B169,FALSE),INDIRECT("'" &amp; $C$1 &amp; "'!" &amp; C169))="","",IF($I$1&lt;&gt;'GMPP Return'!$F$25,HLOOKUP('GMPP Return'!$C$25,'[4]1617-Q1'!$B$1:$HA$1000,B169,FALSE),INDIRECT("'" &amp; $C$1 &amp; "'!" &amp; C169)))</f>
        <v>#N/A</v>
      </c>
      <c r="J169" s="586" t="str">
        <f ca="1">IF(IF($J$1&lt;&gt;'GMPP Return'!$F$25,HLOOKUP('GMPP Return'!$C$25,'[4]1617-Q2'!$B$1:$HA$1000,B169,FALSE),INDIRECT("'" &amp; $C$1 &amp; "'!" &amp; C169))="","",IF($J$1&lt;&gt;'GMPP Return'!$F$25,HLOOKUP('GMPP Return'!$C$25,'[4]1617-Q2'!$B$1:$HA$1000,B169,FALSE),INDIRECT("'" &amp; $C$1 &amp; "'!" &amp; C169)))</f>
        <v>Approval - HMT SOBC</v>
      </c>
      <c r="K169" s="505" t="s">
        <v>2775</v>
      </c>
      <c r="L169" s="506" t="s">
        <v>2776</v>
      </c>
      <c r="M169" s="302"/>
      <c r="N169" s="352"/>
    </row>
    <row r="170" spans="1:14" s="334" customFormat="1" ht="31.5" customHeight="1" x14ac:dyDescent="0.25">
      <c r="A170" s="377" t="s">
        <v>647</v>
      </c>
      <c r="B170" s="376">
        <v>168</v>
      </c>
      <c r="C170" s="378" t="s">
        <v>1306</v>
      </c>
      <c r="D170" s="376"/>
      <c r="E170" s="376"/>
      <c r="F170" s="376"/>
      <c r="G170" s="504"/>
      <c r="H170" s="788" t="s">
        <v>2352</v>
      </c>
      <c r="I170" s="930" t="e">
        <f ca="1">IF(IF($I$1&lt;&gt;'GMPP Return'!$F$25,HLOOKUP('GMPP Return'!$C$25,'[4]1617-Q1'!$B$1:$HA$1000,B170,FALSE),INDIRECT("'" &amp; $C$1 &amp; "'!" &amp; C170))="","",IF($I$1&lt;&gt;'GMPP Return'!$F$25,HLOOKUP('GMPP Return'!$C$25,'[4]1617-Q1'!$B$1:$HA$1000,B170,FALSE),INDIRECT("'" &amp; $C$1 &amp; "'!" &amp; C170)))</f>
        <v>#N/A</v>
      </c>
      <c r="J170" s="586" t="str">
        <f ca="1">IF(IF($J$1&lt;&gt;'GMPP Return'!$F$25,HLOOKUP('GMPP Return'!$C$25,'[4]1617-Q2'!$B$1:$HA$1000,B170,FALSE),INDIRECT("'" &amp; $C$1 &amp; "'!" &amp; C170))="","",IF($J$1&lt;&gt;'GMPP Return'!$F$25,HLOOKUP('GMPP Return'!$C$25,'[4]1617-Q2'!$B$1:$HA$1000,B170,FALSE),INDIRECT("'" &amp; $C$1 &amp; "'!" &amp; C170)))</f>
        <v/>
      </c>
      <c r="K170" s="505" t="s">
        <v>2777</v>
      </c>
      <c r="L170" s="506" t="s">
        <v>2778</v>
      </c>
      <c r="M170" s="171"/>
      <c r="N170" s="352"/>
    </row>
    <row r="171" spans="1:14" s="334" customFormat="1" ht="31.5" customHeight="1" x14ac:dyDescent="0.25">
      <c r="A171" s="377" t="s">
        <v>648</v>
      </c>
      <c r="B171" s="376">
        <v>169</v>
      </c>
      <c r="C171" s="378" t="s">
        <v>1307</v>
      </c>
      <c r="D171" s="376"/>
      <c r="E171" s="376"/>
      <c r="F171" s="376"/>
      <c r="G171" s="504"/>
      <c r="H171" s="788" t="s">
        <v>365</v>
      </c>
      <c r="I171" s="930" t="e">
        <f ca="1">IF(IF($I$1&lt;&gt;'GMPP Return'!$F$25,HLOOKUP('GMPP Return'!$C$25,'[4]1617-Q1'!$B$1:$HA$1000,B171,FALSE),INDIRECT("'" &amp; $C$1 &amp; "'!" &amp; C171))="","",IF($I$1&lt;&gt;'GMPP Return'!$F$25,HLOOKUP('GMPP Return'!$C$25,'[4]1617-Q1'!$B$1:$HA$1000,B171,FALSE),INDIRECT("'" &amp; $C$1 &amp; "'!" &amp; C171)))</f>
        <v>#N/A</v>
      </c>
      <c r="J171" s="586" t="str">
        <f ca="1">IF(IF($J$1&lt;&gt;'GMPP Return'!$F$25,HLOOKUP('GMPP Return'!$C$25,'[4]1617-Q2'!$B$1:$HA$1000,B171,FALSE),INDIRECT("'" &amp; $C$1 &amp; "'!" &amp; C171))="","",IF($J$1&lt;&gt;'GMPP Return'!$F$25,HLOOKUP('GMPP Return'!$C$25,'[4]1617-Q2'!$B$1:$HA$1000,B171,FALSE),INDIRECT("'" &amp; $C$1 &amp; "'!" &amp; C171)))</f>
        <v>OBC (or equivalent)</v>
      </c>
      <c r="K171" s="505" t="s">
        <v>2779</v>
      </c>
      <c r="L171" s="506" t="s">
        <v>2780</v>
      </c>
      <c r="M171" s="171"/>
      <c r="N171" s="352"/>
    </row>
    <row r="172" spans="1:14" ht="31.5" customHeight="1" x14ac:dyDescent="0.25">
      <c r="A172" s="243" t="s">
        <v>649</v>
      </c>
      <c r="B172" s="152">
        <v>170</v>
      </c>
      <c r="C172" s="153" t="s">
        <v>1308</v>
      </c>
      <c r="D172" s="153"/>
      <c r="E172" s="153"/>
      <c r="F172" s="153"/>
      <c r="G172" s="466"/>
      <c r="H172" s="787" t="s">
        <v>63</v>
      </c>
      <c r="I172" s="930" t="e">
        <f ca="1">IF(IF($I$1&lt;&gt;'GMPP Return'!$F$25,HLOOKUP('GMPP Return'!$C$25,'[4]1617-Q1'!$B$1:$HA$1000,B172,FALSE),INDIRECT("'" &amp; $C$1 &amp; "'!" &amp; C172))="","",IF($I$1&lt;&gt;'GMPP Return'!$F$25,HLOOKUP('GMPP Return'!$C$25,'[4]1617-Q1'!$B$1:$HA$1000,B172,FALSE),INDIRECT("'" &amp; $C$1 &amp; "'!" &amp; C172)))</f>
        <v>#N/A</v>
      </c>
      <c r="J172" s="585" t="str">
        <f ca="1">IF(IF($J$1&lt;&gt;'GMPP Return'!$F$25,HLOOKUP('GMPP Return'!$C$25,'[4]1617-Q2'!$B$1:$HA$1000,B172,FALSE),INDIRECT("'" &amp; $C$1 &amp; "'!" &amp; C172))="","",IF($J$1&lt;&gt;'GMPP Return'!$F$25,HLOOKUP('GMPP Return'!$C$25,'[4]1617-Q2'!$B$1:$HA$1000,B172,FALSE),INDIRECT("'" &amp; $C$1 &amp; "'!" &amp; C172)))</f>
        <v/>
      </c>
      <c r="K172" s="378" t="s">
        <v>2781</v>
      </c>
      <c r="L172" s="492" t="s">
        <v>2782</v>
      </c>
      <c r="M172" s="567"/>
      <c r="N172" s="346" t="str">
        <f ca="1">IF(J172="","",IF(J172-I172=0,"",IF(J172-I172&gt;0,CONCATENATE("BASELINE SLIPPED SINCE LAST QUARTER BY ",SUM(J172-I172)," DAY/S"),IF(J172-I172&lt;0,CONCATENATE("BASELINE SHORTENED SINCE LAST QUARTER BY ",SUM(J172-I172)*-1," DAY/S")))))</f>
        <v/>
      </c>
    </row>
    <row r="173" spans="1:14" ht="31.5" customHeight="1" x14ac:dyDescent="0.25">
      <c r="A173" s="243" t="s">
        <v>650</v>
      </c>
      <c r="B173" s="152">
        <v>171</v>
      </c>
      <c r="C173" s="153" t="s">
        <v>1309</v>
      </c>
      <c r="D173" s="153"/>
      <c r="E173" s="153"/>
      <c r="F173" s="153"/>
      <c r="G173" s="466"/>
      <c r="H173" s="787" t="s">
        <v>148</v>
      </c>
      <c r="I173" s="930" t="e">
        <f ca="1">IF(IF($I$1&lt;&gt;'GMPP Return'!$F$25,HLOOKUP('GMPP Return'!$C$25,'[4]1617-Q1'!$B$1:$HA$1000,B173,FALSE),INDIRECT("'" &amp; $C$1 &amp; "'!" &amp; C173))="","",IF($I$1&lt;&gt;'GMPP Return'!$F$25,HLOOKUP('GMPP Return'!$C$25,'[4]1617-Q1'!$B$1:$HA$1000,B173,FALSE),INDIRECT("'" &amp; $C$1 &amp; "'!" &amp; C173)))</f>
        <v>#N/A</v>
      </c>
      <c r="J173" s="585" t="str">
        <f ca="1">IF(IF($J$1&lt;&gt;'GMPP Return'!$F$25,HLOOKUP('GMPP Return'!$C$25,'[4]1617-Q2'!$B$1:$HA$1000,B173,FALSE),INDIRECT("'" &amp; $C$1 &amp; "'!" &amp; C173))="","",IF($J$1&lt;&gt;'GMPP Return'!$F$25,HLOOKUP('GMPP Return'!$C$25,'[4]1617-Q2'!$B$1:$HA$1000,B173,FALSE),INDIRECT("'" &amp; $C$1 &amp; "'!" &amp; C173)))</f>
        <v/>
      </c>
      <c r="K173" s="378" t="s">
        <v>2783</v>
      </c>
      <c r="L173" s="492" t="s">
        <v>2784</v>
      </c>
      <c r="M173" s="567"/>
      <c r="N173" s="346" t="str">
        <f ca="1">IF(J173="","",IF(J173-I173=0,"",IF(J173-I173&gt;0,CONCATENATE("APPROVED REBASELINE SLIPPED SINCE LAST QUARTER BY ",SUM(J173-I173)," DAY/S"),IF(J173-I173&lt;0,CONCATENATE("APPROVED REBASELINE SHORTENED SINCE LAST QUARTER BY ",SUM(J173-I173)*-1," DAY/S")))))</f>
        <v/>
      </c>
    </row>
    <row r="174" spans="1:14" ht="31.5" customHeight="1" x14ac:dyDescent="0.25">
      <c r="A174" s="243" t="s">
        <v>651</v>
      </c>
      <c r="B174" s="152">
        <v>172</v>
      </c>
      <c r="C174" s="153" t="s">
        <v>1310</v>
      </c>
      <c r="D174" s="153"/>
      <c r="E174" s="153"/>
      <c r="F174" s="153"/>
      <c r="G174" s="466"/>
      <c r="H174" s="787" t="s">
        <v>2351</v>
      </c>
      <c r="I174" s="930" t="e">
        <f ca="1">IF(IF($I$1&lt;&gt;'GMPP Return'!$F$25,HLOOKUP('GMPP Return'!$C$25,'[4]1617-Q1'!$B$1:$HA$1000,B174,FALSE),INDIRECT("'" &amp; $C$1 &amp; "'!" &amp; C174))="","",IF($I$1&lt;&gt;'GMPP Return'!$F$25,HLOOKUP('GMPP Return'!$C$25,'[4]1617-Q1'!$B$1:$HA$1000,B174,FALSE),INDIRECT("'" &amp; $C$1 &amp; "'!" &amp; C174)))</f>
        <v>#N/A</v>
      </c>
      <c r="J174" s="585" t="str">
        <f ca="1">IF(IF($J$1&lt;&gt;'GMPP Return'!$F$25,HLOOKUP('GMPP Return'!$C$25,'[4]1617-Q2'!$B$1:$HA$1000,B174,FALSE),INDIRECT("'" &amp; $C$1 &amp; "'!" &amp; C174))="","",IF($J$1&lt;&gt;'GMPP Return'!$F$25,HLOOKUP('GMPP Return'!$C$25,'[4]1617-Q2'!$B$1:$HA$1000,B174,FALSE),INDIRECT("'" &amp; $C$1 &amp; "'!" &amp; C174)))</f>
        <v/>
      </c>
      <c r="K174" s="378" t="s">
        <v>2785</v>
      </c>
      <c r="L174" s="492" t="s">
        <v>2786</v>
      </c>
      <c r="M174" s="567"/>
      <c r="N174" s="346" t="str">
        <f t="shared" ref="N174" ca="1" si="11">IF(J174="","",IF(J174-I174=0,"",IF(J174-I174&gt;0,CONCATENATE("BASELINE SLIPPED SINCE LAST QUARTER BY ",SUM(J174-I174)," DAY/S"),IF(J174-I174&lt;0,CONCATENATE("BASELINE SHORTENED SINCE LAST QUARTER BY ",SUM(J174-I174)*-1," DAY/S")))))</f>
        <v/>
      </c>
    </row>
    <row r="175" spans="1:14" ht="31.5" customHeight="1" x14ac:dyDescent="0.25">
      <c r="A175" s="243" t="s">
        <v>652</v>
      </c>
      <c r="B175" s="152">
        <v>173</v>
      </c>
      <c r="C175" s="153" t="s">
        <v>1311</v>
      </c>
      <c r="D175" s="152"/>
      <c r="E175" s="152"/>
      <c r="F175" s="152"/>
      <c r="G175" s="504"/>
      <c r="H175" s="787" t="s">
        <v>147</v>
      </c>
      <c r="I175" s="930" t="e">
        <f ca="1">IF(IF($I$1&lt;&gt;'GMPP Return'!$F$25,HLOOKUP('GMPP Return'!$C$25,'[4]1617-Q1'!$B$1:$HA$1000,B175,FALSE),INDIRECT("'" &amp; $C$1 &amp; "'!" &amp; C175))="","",IF($I$1&lt;&gt;'GMPP Return'!$F$25,HLOOKUP('GMPP Return'!$C$25,'[4]1617-Q1'!$B$1:$HA$1000,B175,FALSE),INDIRECT("'" &amp; $C$1 &amp; "'!" &amp; C175)))</f>
        <v>#N/A</v>
      </c>
      <c r="J175" s="586" t="str">
        <f ca="1">IF(IF($J$1&lt;&gt;'GMPP Return'!$F$25,HLOOKUP('GMPP Return'!$C$25,'[4]1617-Q2'!$B$1:$HA$1000,B175,FALSE),INDIRECT("'" &amp; $C$1 &amp; "'!" &amp; C175))="","",IF($J$1&lt;&gt;'GMPP Return'!$F$25,HLOOKUP('GMPP Return'!$C$25,'[4]1617-Q2'!$B$1:$HA$1000,B175,FALSE),INDIRECT("'" &amp; $C$1 &amp; "'!" &amp; C175)))</f>
        <v>Approval - HMT OBC</v>
      </c>
      <c r="K175" s="505" t="s">
        <v>2787</v>
      </c>
      <c r="L175" s="506" t="s">
        <v>2788</v>
      </c>
      <c r="M175" s="302"/>
      <c r="N175" s="352"/>
    </row>
    <row r="176" spans="1:14" s="334" customFormat="1" ht="31.5" customHeight="1" thickBot="1" x14ac:dyDescent="0.3">
      <c r="A176" s="377" t="s">
        <v>653</v>
      </c>
      <c r="B176" s="376">
        <v>174</v>
      </c>
      <c r="C176" s="378" t="s">
        <v>1312</v>
      </c>
      <c r="D176" s="376"/>
      <c r="E176" s="376"/>
      <c r="F176" s="376"/>
      <c r="G176" s="504"/>
      <c r="H176" s="788" t="s">
        <v>2352</v>
      </c>
      <c r="I176" s="930" t="e">
        <f ca="1">IF(IF($I$1&lt;&gt;'GMPP Return'!$F$25,HLOOKUP('GMPP Return'!$C$25,'[4]1617-Q1'!$B$1:$HA$1000,B176,FALSE),INDIRECT("'" &amp; $C$1 &amp; "'!" &amp; C176))="","",IF($I$1&lt;&gt;'GMPP Return'!$F$25,HLOOKUP('GMPP Return'!$C$25,'[4]1617-Q1'!$B$1:$HA$1000,B176,FALSE),INDIRECT("'" &amp; $C$1 &amp; "'!" &amp; C176)))</f>
        <v>#N/A</v>
      </c>
      <c r="J176" s="586" t="str">
        <f ca="1">IF(IF($J$1&lt;&gt;'GMPP Return'!$F$25,HLOOKUP('GMPP Return'!$C$25,'[4]1617-Q2'!$B$1:$HA$1000,B176,FALSE),INDIRECT("'" &amp; $C$1 &amp; "'!" &amp; C176))="","",IF($J$1&lt;&gt;'GMPP Return'!$F$25,HLOOKUP('GMPP Return'!$C$25,'[4]1617-Q2'!$B$1:$HA$1000,B176,FALSE),INDIRECT("'" &amp; $C$1 &amp; "'!" &amp; C176)))</f>
        <v/>
      </c>
      <c r="K176" s="505" t="s">
        <v>2789</v>
      </c>
      <c r="L176" s="506" t="s">
        <v>2790</v>
      </c>
      <c r="M176" s="171"/>
      <c r="N176" s="353"/>
    </row>
    <row r="177" spans="1:14" s="334" customFormat="1" ht="31.5" customHeight="1" x14ac:dyDescent="0.25">
      <c r="A177" s="377" t="s">
        <v>654</v>
      </c>
      <c r="B177" s="376">
        <v>175</v>
      </c>
      <c r="C177" s="378" t="s">
        <v>1313</v>
      </c>
      <c r="D177" s="376"/>
      <c r="E177" s="376"/>
      <c r="F177" s="376"/>
      <c r="G177" s="504"/>
      <c r="H177" s="788" t="s">
        <v>366</v>
      </c>
      <c r="I177" s="930" t="e">
        <f ca="1">IF(IF($I$1&lt;&gt;'GMPP Return'!$F$25,HLOOKUP('GMPP Return'!$C$25,'[4]1617-Q1'!$B$1:$HA$1000,B177,FALSE),INDIRECT("'" &amp; $C$1 &amp; "'!" &amp; C177))="","",IF($I$1&lt;&gt;'GMPP Return'!$F$25,HLOOKUP('GMPP Return'!$C$25,'[4]1617-Q1'!$B$1:$HA$1000,B177,FALSE),INDIRECT("'" &amp; $C$1 &amp; "'!" &amp; C177)))</f>
        <v>#N/A</v>
      </c>
      <c r="J177" s="586" t="str">
        <f ca="1">IF(IF($J$1&lt;&gt;'GMPP Return'!$F$25,HLOOKUP('GMPP Return'!$C$25,'[4]1617-Q2'!$B$1:$HA$1000,B177,FALSE),INDIRECT("'" &amp; $C$1 &amp; "'!" &amp; C177))="","",IF($J$1&lt;&gt;'GMPP Return'!$F$25,HLOOKUP('GMPP Return'!$C$25,'[4]1617-Q2'!$B$1:$HA$1000,B177,FALSE),INDIRECT("'" &amp; $C$1 &amp; "'!" &amp; C177)))</f>
        <v>FBC (or equivalent)</v>
      </c>
      <c r="K177" s="505" t="s">
        <v>2791</v>
      </c>
      <c r="L177" s="506" t="s">
        <v>2792</v>
      </c>
      <c r="M177" s="171"/>
      <c r="N177" s="352"/>
    </row>
    <row r="178" spans="1:14" ht="31.5" customHeight="1" x14ac:dyDescent="0.25">
      <c r="A178" s="243" t="s">
        <v>655</v>
      </c>
      <c r="B178" s="152">
        <v>176</v>
      </c>
      <c r="C178" s="153" t="s">
        <v>1314</v>
      </c>
      <c r="D178" s="153"/>
      <c r="E178" s="153"/>
      <c r="F178" s="153"/>
      <c r="G178" s="466"/>
      <c r="H178" s="787" t="s">
        <v>63</v>
      </c>
      <c r="I178" s="930" t="e">
        <f ca="1">IF(IF($I$1&lt;&gt;'GMPP Return'!$F$25,HLOOKUP('GMPP Return'!$C$25,'[4]1617-Q1'!$B$1:$HA$1000,B178,FALSE),INDIRECT("'" &amp; $C$1 &amp; "'!" &amp; C178))="","",IF($I$1&lt;&gt;'GMPP Return'!$F$25,HLOOKUP('GMPP Return'!$C$25,'[4]1617-Q1'!$B$1:$HA$1000,B178,FALSE),INDIRECT("'" &amp; $C$1 &amp; "'!" &amp; C178)))</f>
        <v>#N/A</v>
      </c>
      <c r="J178" s="585" t="str">
        <f ca="1">IF(IF($J$1&lt;&gt;'GMPP Return'!$F$25,HLOOKUP('GMPP Return'!$C$25,'[4]1617-Q2'!$B$1:$HA$1000,B178,FALSE),INDIRECT("'" &amp; $C$1 &amp; "'!" &amp; C178))="","",IF($J$1&lt;&gt;'GMPP Return'!$F$25,HLOOKUP('GMPP Return'!$C$25,'[4]1617-Q2'!$B$1:$HA$1000,B178,FALSE),INDIRECT("'" &amp; $C$1 &amp; "'!" &amp; C178)))</f>
        <v/>
      </c>
      <c r="K178" s="378" t="s">
        <v>2793</v>
      </c>
      <c r="L178" s="492" t="s">
        <v>2794</v>
      </c>
      <c r="M178" s="567"/>
      <c r="N178" s="346" t="str">
        <f ca="1">IF(J178="","",IF(J178-I178=0,"",IF(J178-I178&gt;0,CONCATENATE("BASELINE SLIPPED SINCE LAST QUARTER BY ",SUM(J178-I178)," DAY/S"),IF(J178-I178&lt;0,CONCATENATE("BASELINE SHORTENED SINCE LAST QUARTER BY ",SUM(J178-I178)*-1," DAY/S")))))</f>
        <v/>
      </c>
    </row>
    <row r="179" spans="1:14" ht="31.5" customHeight="1" x14ac:dyDescent="0.25">
      <c r="A179" s="243" t="s">
        <v>656</v>
      </c>
      <c r="B179" s="152">
        <v>177</v>
      </c>
      <c r="C179" s="153" t="s">
        <v>1315</v>
      </c>
      <c r="D179" s="153"/>
      <c r="E179" s="153"/>
      <c r="F179" s="153"/>
      <c r="G179" s="466"/>
      <c r="H179" s="787" t="s">
        <v>148</v>
      </c>
      <c r="I179" s="930" t="e">
        <f ca="1">IF(IF($I$1&lt;&gt;'GMPP Return'!$F$25,HLOOKUP('GMPP Return'!$C$25,'[4]1617-Q1'!$B$1:$HA$1000,B179,FALSE),INDIRECT("'" &amp; $C$1 &amp; "'!" &amp; C179))="","",IF($I$1&lt;&gt;'GMPP Return'!$F$25,HLOOKUP('GMPP Return'!$C$25,'[4]1617-Q1'!$B$1:$HA$1000,B179,FALSE),INDIRECT("'" &amp; $C$1 &amp; "'!" &amp; C179)))</f>
        <v>#N/A</v>
      </c>
      <c r="J179" s="585" t="str">
        <f ca="1">IF(IF($J$1&lt;&gt;'GMPP Return'!$F$25,HLOOKUP('GMPP Return'!$C$25,'[4]1617-Q2'!$B$1:$HA$1000,B179,FALSE),INDIRECT("'" &amp; $C$1 &amp; "'!" &amp; C179))="","",IF($J$1&lt;&gt;'GMPP Return'!$F$25,HLOOKUP('GMPP Return'!$C$25,'[4]1617-Q2'!$B$1:$HA$1000,B179,FALSE),INDIRECT("'" &amp; $C$1 &amp; "'!" &amp; C179)))</f>
        <v/>
      </c>
      <c r="K179" s="378" t="s">
        <v>2795</v>
      </c>
      <c r="L179" s="492" t="s">
        <v>2796</v>
      </c>
      <c r="M179" s="567"/>
      <c r="N179" s="346" t="str">
        <f ca="1">IF(J179="","",IF(J179-I179=0,"",IF(J179-I179&gt;0,CONCATENATE("APPROVED REBASELINE SLIPPED SINCE LAST QUARTER BY ",SUM(J179-I179)," DAY/S"),IF(J179-I179&lt;0,CONCATENATE("APPROVED REBASELINE SHORTENED SINCE LAST QUARTER BY ",SUM(J179-I179)*-1," DAY/S")))))</f>
        <v/>
      </c>
    </row>
    <row r="180" spans="1:14" ht="31.5" customHeight="1" x14ac:dyDescent="0.25">
      <c r="A180" s="243" t="s">
        <v>657</v>
      </c>
      <c r="B180" s="152">
        <v>178</v>
      </c>
      <c r="C180" s="153" t="s">
        <v>1316</v>
      </c>
      <c r="D180" s="153"/>
      <c r="E180" s="153"/>
      <c r="F180" s="153"/>
      <c r="G180" s="466"/>
      <c r="H180" s="787" t="s">
        <v>2351</v>
      </c>
      <c r="I180" s="930" t="e">
        <f ca="1">IF(IF($I$1&lt;&gt;'GMPP Return'!$F$25,HLOOKUP('GMPP Return'!$C$25,'[4]1617-Q1'!$B$1:$HA$1000,B180,FALSE),INDIRECT("'" &amp; $C$1 &amp; "'!" &amp; C180))="","",IF($I$1&lt;&gt;'GMPP Return'!$F$25,HLOOKUP('GMPP Return'!$C$25,'[4]1617-Q1'!$B$1:$HA$1000,B180,FALSE),INDIRECT("'" &amp; $C$1 &amp; "'!" &amp; C180)))</f>
        <v>#N/A</v>
      </c>
      <c r="J180" s="585" t="str">
        <f ca="1">IF(IF($J$1&lt;&gt;'GMPP Return'!$F$25,HLOOKUP('GMPP Return'!$C$25,'[4]1617-Q2'!$B$1:$HA$1000,B180,FALSE),INDIRECT("'" &amp; $C$1 &amp; "'!" &amp; C180))="","",IF($J$1&lt;&gt;'GMPP Return'!$F$25,HLOOKUP('GMPP Return'!$C$25,'[4]1617-Q2'!$B$1:$HA$1000,B180,FALSE),INDIRECT("'" &amp; $C$1 &amp; "'!" &amp; C180)))</f>
        <v/>
      </c>
      <c r="K180" s="378" t="s">
        <v>2797</v>
      </c>
      <c r="L180" s="492" t="s">
        <v>2798</v>
      </c>
      <c r="M180" s="567"/>
      <c r="N180" s="346" t="str">
        <f t="shared" ref="N180" ca="1" si="12">IF(J180="","",IF(J180-I180=0,"",IF(J180-I180&gt;0,CONCATENATE("BASELINE SLIPPED SINCE LAST QUARTER BY ",SUM(J180-I180)," DAY/S"),IF(J180-I180&lt;0,CONCATENATE("BASELINE SHORTENED SINCE LAST QUARTER BY ",SUM(J180-I180)*-1," DAY/S")))))</f>
        <v/>
      </c>
    </row>
    <row r="181" spans="1:14" ht="31.5" customHeight="1" x14ac:dyDescent="0.25">
      <c r="A181" s="243" t="s">
        <v>658</v>
      </c>
      <c r="B181" s="152">
        <v>179</v>
      </c>
      <c r="C181" s="153" t="s">
        <v>1317</v>
      </c>
      <c r="D181" s="152"/>
      <c r="E181" s="152"/>
      <c r="F181" s="152"/>
      <c r="G181" s="504"/>
      <c r="H181" s="787" t="s">
        <v>147</v>
      </c>
      <c r="I181" s="930" t="e">
        <f ca="1">IF(IF($I$1&lt;&gt;'GMPP Return'!$F$25,HLOOKUP('GMPP Return'!$C$25,'[4]1617-Q1'!$B$1:$HA$1000,B181,FALSE),INDIRECT("'" &amp; $C$1 &amp; "'!" &amp; C181))="","",IF($I$1&lt;&gt;'GMPP Return'!$F$25,HLOOKUP('GMPP Return'!$C$25,'[4]1617-Q1'!$B$1:$HA$1000,B181,FALSE),INDIRECT("'" &amp; $C$1 &amp; "'!" &amp; C181)))</f>
        <v>#N/A</v>
      </c>
      <c r="J181" s="586" t="str">
        <f ca="1">IF(IF($J$1&lt;&gt;'GMPP Return'!$F$25,HLOOKUP('GMPP Return'!$C$25,'[4]1617-Q2'!$B$1:$HA$1000,B181,FALSE),INDIRECT("'" &amp; $C$1 &amp; "'!" &amp; C181))="","",IF($J$1&lt;&gt;'GMPP Return'!$F$25,HLOOKUP('GMPP Return'!$C$25,'[4]1617-Q2'!$B$1:$HA$1000,B181,FALSE),INDIRECT("'" &amp; $C$1 &amp; "'!" &amp; C181)))</f>
        <v>Approval - HMT FBC</v>
      </c>
      <c r="K181" s="505" t="s">
        <v>2799</v>
      </c>
      <c r="L181" s="506" t="s">
        <v>2800</v>
      </c>
      <c r="M181" s="302"/>
      <c r="N181" s="352"/>
    </row>
    <row r="182" spans="1:14" s="334" customFormat="1" ht="31.5" customHeight="1" x14ac:dyDescent="0.25">
      <c r="A182" s="377" t="s">
        <v>659</v>
      </c>
      <c r="B182" s="376">
        <v>180</v>
      </c>
      <c r="C182" s="378" t="s">
        <v>1318</v>
      </c>
      <c r="D182" s="376"/>
      <c r="E182" s="376"/>
      <c r="F182" s="376"/>
      <c r="G182" s="504"/>
      <c r="H182" s="788" t="s">
        <v>2352</v>
      </c>
      <c r="I182" s="930" t="e">
        <f ca="1">IF(IF($I$1&lt;&gt;'GMPP Return'!$F$25,HLOOKUP('GMPP Return'!$C$25,'[4]1617-Q1'!$B$1:$HA$1000,B182,FALSE),INDIRECT("'" &amp; $C$1 &amp; "'!" &amp; C182))="","",IF($I$1&lt;&gt;'GMPP Return'!$F$25,HLOOKUP('GMPP Return'!$C$25,'[4]1617-Q1'!$B$1:$HA$1000,B182,FALSE),INDIRECT("'" &amp; $C$1 &amp; "'!" &amp; C182)))</f>
        <v>#N/A</v>
      </c>
      <c r="J182" s="586" t="str">
        <f ca="1">IF(IF($J$1&lt;&gt;'GMPP Return'!$F$25,HLOOKUP('GMPP Return'!$C$25,'[4]1617-Q2'!$B$1:$HA$1000,B182,FALSE),INDIRECT("'" &amp; $C$1 &amp; "'!" &amp; C182))="","",IF($J$1&lt;&gt;'GMPP Return'!$F$25,HLOOKUP('GMPP Return'!$C$25,'[4]1617-Q2'!$B$1:$HA$1000,B182,FALSE),INDIRECT("'" &amp; $C$1 &amp; "'!" &amp; C182)))</f>
        <v/>
      </c>
      <c r="K182" s="505" t="s">
        <v>2801</v>
      </c>
      <c r="L182" s="506" t="s">
        <v>2802</v>
      </c>
      <c r="M182" s="171"/>
      <c r="N182" s="352"/>
    </row>
    <row r="183" spans="1:14" s="334" customFormat="1" ht="31.5" customHeight="1" x14ac:dyDescent="0.25">
      <c r="A183" s="377" t="s">
        <v>660</v>
      </c>
      <c r="B183" s="376">
        <v>181</v>
      </c>
      <c r="C183" s="378" t="s">
        <v>1319</v>
      </c>
      <c r="D183" s="376"/>
      <c r="E183" s="376"/>
      <c r="F183" s="376"/>
      <c r="G183" s="504"/>
      <c r="H183" s="788" t="s">
        <v>2353</v>
      </c>
      <c r="I183" s="930" t="e">
        <f ca="1">IF(IF($I$1&lt;&gt;'GMPP Return'!$F$25,HLOOKUP('GMPP Return'!$C$25,'[4]1617-Q1'!$B$1:$HA$1000,B183,FALSE),INDIRECT("'" &amp; $C$1 &amp; "'!" &amp; C183))="","",IF($I$1&lt;&gt;'GMPP Return'!$F$25,HLOOKUP('GMPP Return'!$C$25,'[4]1617-Q1'!$B$1:$HA$1000,B183,FALSE),INDIRECT("'" &amp; $C$1 &amp; "'!" &amp; C183)))</f>
        <v>#N/A</v>
      </c>
      <c r="J183" s="586" t="str">
        <f ca="1">IF(IF($J$1&lt;&gt;'GMPP Return'!$F$25,HLOOKUP('GMPP Return'!$C$25,'[4]1617-Q2'!$B$1:$HA$1000,B183,FALSE),INDIRECT("'" &amp; $C$1 &amp; "'!" &amp; C183))="","",IF($J$1&lt;&gt;'GMPP Return'!$F$25,HLOOKUP('GMPP Return'!$C$25,'[4]1617-Q2'!$B$1:$HA$1000,B183,FALSE),INDIRECT("'" &amp; $C$1 &amp; "'!" &amp; C183)))</f>
        <v/>
      </c>
      <c r="K183" s="505" t="s">
        <v>2803</v>
      </c>
      <c r="L183" s="506" t="s">
        <v>2804</v>
      </c>
      <c r="M183" s="171"/>
      <c r="N183" s="352"/>
    </row>
    <row r="184" spans="1:14" ht="31.5" customHeight="1" x14ac:dyDescent="0.25">
      <c r="A184" s="243" t="s">
        <v>661</v>
      </c>
      <c r="B184" s="152">
        <v>182</v>
      </c>
      <c r="C184" s="153" t="s">
        <v>1320</v>
      </c>
      <c r="D184" s="153"/>
      <c r="E184" s="153"/>
      <c r="F184" s="153"/>
      <c r="G184" s="466"/>
      <c r="H184" s="787" t="s">
        <v>63</v>
      </c>
      <c r="I184" s="930" t="e">
        <f ca="1">IF(IF($I$1&lt;&gt;'GMPP Return'!$F$25,HLOOKUP('GMPP Return'!$C$25,'[4]1617-Q1'!$B$1:$HA$1000,B184,FALSE),INDIRECT("'" &amp; $C$1 &amp; "'!" &amp; C184))="","",IF($I$1&lt;&gt;'GMPP Return'!$F$25,HLOOKUP('GMPP Return'!$C$25,'[4]1617-Q1'!$B$1:$HA$1000,B184,FALSE),INDIRECT("'" &amp; $C$1 &amp; "'!" &amp; C184)))</f>
        <v>#N/A</v>
      </c>
      <c r="J184" s="585" t="str">
        <f ca="1">IF(IF($J$1&lt;&gt;'GMPP Return'!$F$25,HLOOKUP('GMPP Return'!$C$25,'[4]1617-Q2'!$B$1:$HA$1000,B184,FALSE),INDIRECT("'" &amp; $C$1 &amp; "'!" &amp; C184))="","",IF($J$1&lt;&gt;'GMPP Return'!$F$25,HLOOKUP('GMPP Return'!$C$25,'[4]1617-Q2'!$B$1:$HA$1000,B184,FALSE),INDIRECT("'" &amp; $C$1 &amp; "'!" &amp; C184)))</f>
        <v/>
      </c>
      <c r="K184" s="378" t="s">
        <v>2805</v>
      </c>
      <c r="L184" s="492" t="s">
        <v>2806</v>
      </c>
      <c r="M184" s="567"/>
      <c r="N184" s="346" t="str">
        <f ca="1">IF(J184="","",IF(J184-I184=0,"",IF(J184-I184&gt;0,CONCATENATE("BASELINE SLIPPED SINCE LAST QUARTER BY ",SUM(J184-I184)," DAY/S"),IF(J184-I184&lt;0,CONCATENATE("BASELINE SHORTENED SINCE LAST QUARTER BY ",SUM(J184-I184)*-1," DAY/S")))))</f>
        <v/>
      </c>
    </row>
    <row r="185" spans="1:14" ht="31.5" customHeight="1" x14ac:dyDescent="0.25">
      <c r="A185" s="243" t="s">
        <v>662</v>
      </c>
      <c r="B185" s="152">
        <v>183</v>
      </c>
      <c r="C185" s="153" t="s">
        <v>1321</v>
      </c>
      <c r="D185" s="153"/>
      <c r="E185" s="153"/>
      <c r="F185" s="153"/>
      <c r="G185" s="466"/>
      <c r="H185" s="787" t="s">
        <v>148</v>
      </c>
      <c r="I185" s="930" t="e">
        <f ca="1">IF(IF($I$1&lt;&gt;'GMPP Return'!$F$25,HLOOKUP('GMPP Return'!$C$25,'[4]1617-Q1'!$B$1:$HA$1000,B185,FALSE),INDIRECT("'" &amp; $C$1 &amp; "'!" &amp; C185))="","",IF($I$1&lt;&gt;'GMPP Return'!$F$25,HLOOKUP('GMPP Return'!$C$25,'[4]1617-Q1'!$B$1:$HA$1000,B185,FALSE),INDIRECT("'" &amp; $C$1 &amp; "'!" &amp; C185)))</f>
        <v>#N/A</v>
      </c>
      <c r="J185" s="585" t="str">
        <f ca="1">IF(IF($J$1&lt;&gt;'GMPP Return'!$F$25,HLOOKUP('GMPP Return'!$C$25,'[4]1617-Q2'!$B$1:$HA$1000,B185,FALSE),INDIRECT("'" &amp; $C$1 &amp; "'!" &amp; C185))="","",IF($J$1&lt;&gt;'GMPP Return'!$F$25,HLOOKUP('GMPP Return'!$C$25,'[4]1617-Q2'!$B$1:$HA$1000,B185,FALSE),INDIRECT("'" &amp; $C$1 &amp; "'!" &amp; C185)))</f>
        <v/>
      </c>
      <c r="K185" s="378" t="s">
        <v>2807</v>
      </c>
      <c r="L185" s="492" t="s">
        <v>2808</v>
      </c>
      <c r="M185" s="567"/>
      <c r="N185" s="346" t="str">
        <f ca="1">IF(J185="","",IF(J185-I185=0,"",IF(J185-I185&gt;0,CONCATENATE("APPROVED REBASELINE SLIPPED SINCE LAST QUARTER BY ",SUM(J185-I185)," DAY/S"),IF(J185-I185&lt;0,CONCATENATE("APPROVED REBASELINE SHORTENED SINCE LAST QUARTER BY ",SUM(J185-I185)*-1," DAY/S")))))</f>
        <v/>
      </c>
    </row>
    <row r="186" spans="1:14" ht="31.5" customHeight="1" x14ac:dyDescent="0.25">
      <c r="A186" s="243" t="s">
        <v>663</v>
      </c>
      <c r="B186" s="152">
        <v>184</v>
      </c>
      <c r="C186" s="153" t="s">
        <v>1322</v>
      </c>
      <c r="D186" s="153"/>
      <c r="E186" s="153"/>
      <c r="F186" s="153"/>
      <c r="G186" s="466"/>
      <c r="H186" s="787" t="s">
        <v>2351</v>
      </c>
      <c r="I186" s="930" t="e">
        <f ca="1">IF(IF($I$1&lt;&gt;'GMPP Return'!$F$25,HLOOKUP('GMPP Return'!$C$25,'[4]1617-Q1'!$B$1:$HA$1000,B186,FALSE),INDIRECT("'" &amp; $C$1 &amp; "'!" &amp; C186))="","",IF($I$1&lt;&gt;'GMPP Return'!$F$25,HLOOKUP('GMPP Return'!$C$25,'[4]1617-Q1'!$B$1:$HA$1000,B186,FALSE),INDIRECT("'" &amp; $C$1 &amp; "'!" &amp; C186)))</f>
        <v>#N/A</v>
      </c>
      <c r="J186" s="585" t="str">
        <f ca="1">IF(IF($J$1&lt;&gt;'GMPP Return'!$F$25,HLOOKUP('GMPP Return'!$C$25,'[4]1617-Q2'!$B$1:$HA$1000,B186,FALSE),INDIRECT("'" &amp; $C$1 &amp; "'!" &amp; C186))="","",IF($J$1&lt;&gt;'GMPP Return'!$F$25,HLOOKUP('GMPP Return'!$C$25,'[4]1617-Q2'!$B$1:$HA$1000,B186,FALSE),INDIRECT("'" &amp; $C$1 &amp; "'!" &amp; C186)))</f>
        <v/>
      </c>
      <c r="K186" s="378" t="s">
        <v>2809</v>
      </c>
      <c r="L186" s="492" t="s">
        <v>2810</v>
      </c>
      <c r="M186" s="567"/>
      <c r="N186" s="346" t="str">
        <f t="shared" ref="N186" ca="1" si="13">IF(J186="","",IF(J186-I186=0,"",IF(J186-I186&gt;0,CONCATENATE("BASELINE SLIPPED SINCE LAST QUARTER BY ",SUM(J186-I186)," DAY/S"),IF(J186-I186&lt;0,CONCATENATE("BASELINE SHORTENED SINCE LAST QUARTER BY ",SUM(J186-I186)*-1," DAY/S")))))</f>
        <v/>
      </c>
    </row>
    <row r="187" spans="1:14" ht="31.5" customHeight="1" x14ac:dyDescent="0.25">
      <c r="A187" s="243" t="s">
        <v>664</v>
      </c>
      <c r="B187" s="152">
        <v>185</v>
      </c>
      <c r="C187" s="153" t="s">
        <v>1323</v>
      </c>
      <c r="D187" s="152"/>
      <c r="E187" s="152"/>
      <c r="F187" s="152"/>
      <c r="G187" s="504"/>
      <c r="H187" s="787" t="s">
        <v>147</v>
      </c>
      <c r="I187" s="930" t="e">
        <f ca="1">IF(IF($I$1&lt;&gt;'GMPP Return'!$F$25,HLOOKUP('GMPP Return'!$C$25,'[4]1617-Q1'!$B$1:$HA$1000,B187,FALSE),INDIRECT("'" &amp; $C$1 &amp; "'!" &amp; C187))="","",IF($I$1&lt;&gt;'GMPP Return'!$F$25,HLOOKUP('GMPP Return'!$C$25,'[4]1617-Q1'!$B$1:$HA$1000,B187,FALSE),INDIRECT("'" &amp; $C$1 &amp; "'!" &amp; C187)))</f>
        <v>#N/A</v>
      </c>
      <c r="J187" s="586" t="str">
        <f ca="1">IF(IF($J$1&lt;&gt;'GMPP Return'!$F$25,HLOOKUP('GMPP Return'!$C$25,'[4]1617-Q2'!$B$1:$HA$1000,B187,FALSE),INDIRECT("'" &amp; $C$1 &amp; "'!" &amp; C187))="","",IF($J$1&lt;&gt;'GMPP Return'!$F$25,HLOOKUP('GMPP Return'!$C$25,'[4]1617-Q2'!$B$1:$HA$1000,B187,FALSE),INDIRECT("'" &amp; $C$1 &amp; "'!" &amp; C187)))</f>
        <v/>
      </c>
      <c r="K187" s="505" t="s">
        <v>2811</v>
      </c>
      <c r="L187" s="506" t="s">
        <v>2812</v>
      </c>
      <c r="M187" s="302"/>
      <c r="N187" s="352"/>
    </row>
    <row r="188" spans="1:14" s="334" customFormat="1" ht="31.5" customHeight="1" x14ac:dyDescent="0.25">
      <c r="A188" s="377" t="s">
        <v>665</v>
      </c>
      <c r="B188" s="376">
        <v>186</v>
      </c>
      <c r="C188" s="378" t="s">
        <v>1324</v>
      </c>
      <c r="D188" s="376"/>
      <c r="E188" s="376"/>
      <c r="F188" s="376"/>
      <c r="G188" s="504"/>
      <c r="H188" s="788" t="s">
        <v>2352</v>
      </c>
      <c r="I188" s="930" t="e">
        <f ca="1">IF(IF($I$1&lt;&gt;'GMPP Return'!$F$25,HLOOKUP('GMPP Return'!$C$25,'[4]1617-Q1'!$B$1:$HA$1000,B188,FALSE),INDIRECT("'" &amp; $C$1 &amp; "'!" &amp; C188))="","",IF($I$1&lt;&gt;'GMPP Return'!$F$25,HLOOKUP('GMPP Return'!$C$25,'[4]1617-Q1'!$B$1:$HA$1000,B188,FALSE),INDIRECT("'" &amp; $C$1 &amp; "'!" &amp; C188)))</f>
        <v>#N/A</v>
      </c>
      <c r="J188" s="586" t="str">
        <f ca="1">IF(IF($J$1&lt;&gt;'GMPP Return'!$F$25,HLOOKUP('GMPP Return'!$C$25,'[4]1617-Q2'!$B$1:$HA$1000,B188,FALSE),INDIRECT("'" &amp; $C$1 &amp; "'!" &amp; C188))="","",IF($J$1&lt;&gt;'GMPP Return'!$F$25,HLOOKUP('GMPP Return'!$C$25,'[4]1617-Q2'!$B$1:$HA$1000,B188,FALSE),INDIRECT("'" &amp; $C$1 &amp; "'!" &amp; C188)))</f>
        <v/>
      </c>
      <c r="K188" s="505" t="s">
        <v>2813</v>
      </c>
      <c r="L188" s="506" t="s">
        <v>2814</v>
      </c>
      <c r="M188" s="171"/>
      <c r="N188" s="352"/>
    </row>
    <row r="189" spans="1:14" s="334" customFormat="1" ht="31.5" customHeight="1" x14ac:dyDescent="0.25">
      <c r="A189" s="377" t="s">
        <v>666</v>
      </c>
      <c r="B189" s="376">
        <v>187</v>
      </c>
      <c r="C189" s="378" t="s">
        <v>2355</v>
      </c>
      <c r="D189" s="376"/>
      <c r="E189" s="376"/>
      <c r="F189" s="376"/>
      <c r="G189" s="504"/>
      <c r="H189" s="788" t="s">
        <v>2354</v>
      </c>
      <c r="I189" s="930" t="e">
        <f ca="1">IF(IF($I$1&lt;&gt;'GMPP Return'!$F$25,HLOOKUP('GMPP Return'!$C$25,'[4]1617-Q1'!$B$1:$HA$1000,B189,FALSE),INDIRECT("'" &amp; $C$1 &amp; "'!" &amp; C189))="","",IF($I$1&lt;&gt;'GMPP Return'!$F$25,HLOOKUP('GMPP Return'!$C$25,'[4]1617-Q1'!$B$1:$HA$1000,B189,FALSE),INDIRECT("'" &amp; $C$1 &amp; "'!" &amp; C189)))</f>
        <v>#N/A</v>
      </c>
      <c r="J189" s="586" t="str">
        <f ca="1">IF(IF($J$1&lt;&gt;'GMPP Return'!$F$25,HLOOKUP('GMPP Return'!$C$25,'[4]1617-Q2'!$B$1:$HA$1000,B189,FALSE),INDIRECT("'" &amp; $C$1 &amp; "'!" &amp; C189))="","",IF($J$1&lt;&gt;'GMPP Return'!$F$25,HLOOKUP('GMPP Return'!$C$25,'[4]1617-Q2'!$B$1:$HA$1000,B189,FALSE),INDIRECT("'" &amp; $C$1 &amp; "'!" &amp; C189)))</f>
        <v/>
      </c>
      <c r="K189" s="505" t="s">
        <v>2815</v>
      </c>
      <c r="L189" s="506" t="s">
        <v>2816</v>
      </c>
      <c r="M189" s="171"/>
      <c r="N189" s="352"/>
    </row>
    <row r="190" spans="1:14" ht="31.5" customHeight="1" x14ac:dyDescent="0.25">
      <c r="A190" s="243" t="s">
        <v>667</v>
      </c>
      <c r="B190" s="152">
        <v>188</v>
      </c>
      <c r="C190" s="153" t="s">
        <v>2356</v>
      </c>
      <c r="D190" s="153"/>
      <c r="E190" s="153"/>
      <c r="F190" s="153"/>
      <c r="G190" s="466"/>
      <c r="H190" s="787" t="s">
        <v>63</v>
      </c>
      <c r="I190" s="930" t="e">
        <f ca="1">IF(IF($I$1&lt;&gt;'GMPP Return'!$F$25,HLOOKUP('GMPP Return'!$C$25,'[4]1617-Q1'!$B$1:$HA$1000,B190,FALSE),INDIRECT("'" &amp; $C$1 &amp; "'!" &amp; C190))="","",IF($I$1&lt;&gt;'GMPP Return'!$F$25,HLOOKUP('GMPP Return'!$C$25,'[4]1617-Q1'!$B$1:$HA$1000,B190,FALSE),INDIRECT("'" &amp; $C$1 &amp; "'!" &amp; C190)))</f>
        <v>#N/A</v>
      </c>
      <c r="J190" s="585" t="str">
        <f ca="1">IF(IF($J$1&lt;&gt;'GMPP Return'!$F$25,HLOOKUP('GMPP Return'!$C$25,'[4]1617-Q2'!$B$1:$HA$1000,B190,FALSE),INDIRECT("'" &amp; $C$1 &amp; "'!" &amp; C190))="","",IF($J$1&lt;&gt;'GMPP Return'!$F$25,HLOOKUP('GMPP Return'!$C$25,'[4]1617-Q2'!$B$1:$HA$1000,B190,FALSE),INDIRECT("'" &amp; $C$1 &amp; "'!" &amp; C190)))</f>
        <v/>
      </c>
      <c r="K190" s="378" t="s">
        <v>2817</v>
      </c>
      <c r="L190" s="492" t="s">
        <v>2818</v>
      </c>
      <c r="M190" s="567"/>
      <c r="N190" s="346" t="str">
        <f ca="1">IF(J190="","",IF(J190-I190=0,"",IF(J190-I190&gt;0,CONCATENATE("BASELINE SLIPPED SINCE LAST QUARTER BY ",SUM(J190-I190)," DAY/S"),IF(J190-I190&lt;0,CONCATENATE("BASELINE SHORTENED SINCE LAST QUARTER BY ",SUM(J190-I190)*-1," DAY/S")))))</f>
        <v/>
      </c>
    </row>
    <row r="191" spans="1:14" ht="31.5" customHeight="1" x14ac:dyDescent="0.25">
      <c r="A191" s="243" t="s">
        <v>668</v>
      </c>
      <c r="B191" s="152">
        <v>189</v>
      </c>
      <c r="C191" s="153" t="s">
        <v>2357</v>
      </c>
      <c r="D191" s="153"/>
      <c r="E191" s="153"/>
      <c r="F191" s="153"/>
      <c r="G191" s="466"/>
      <c r="H191" s="787" t="s">
        <v>148</v>
      </c>
      <c r="I191" s="930" t="e">
        <f ca="1">IF(IF($I$1&lt;&gt;'GMPP Return'!$F$25,HLOOKUP('GMPP Return'!$C$25,'[4]1617-Q1'!$B$1:$HA$1000,B191,FALSE),INDIRECT("'" &amp; $C$1 &amp; "'!" &amp; C191))="","",IF($I$1&lt;&gt;'GMPP Return'!$F$25,HLOOKUP('GMPP Return'!$C$25,'[4]1617-Q1'!$B$1:$HA$1000,B191,FALSE),INDIRECT("'" &amp; $C$1 &amp; "'!" &amp; C191)))</f>
        <v>#N/A</v>
      </c>
      <c r="J191" s="585" t="str">
        <f ca="1">IF(IF($J$1&lt;&gt;'GMPP Return'!$F$25,HLOOKUP('GMPP Return'!$C$25,'[4]1617-Q2'!$B$1:$HA$1000,B191,FALSE),INDIRECT("'" &amp; $C$1 &amp; "'!" &amp; C191))="","",IF($J$1&lt;&gt;'GMPP Return'!$F$25,HLOOKUP('GMPP Return'!$C$25,'[4]1617-Q2'!$B$1:$HA$1000,B191,FALSE),INDIRECT("'" &amp; $C$1 &amp; "'!" &amp; C191)))</f>
        <v/>
      </c>
      <c r="K191" s="378" t="s">
        <v>2819</v>
      </c>
      <c r="L191" s="492" t="s">
        <v>2820</v>
      </c>
      <c r="M191" s="567"/>
      <c r="N191" s="346" t="str">
        <f ca="1">IF(J191="","",IF(J191-I191=0,"",IF(J191-I191&gt;0,CONCATENATE("APPROVED REBASELINE SLIPPED SINCE LAST QUARTER BY ",SUM(J191-I191)," DAY/S"),IF(J191-I191&lt;0,CONCATENATE("APPROVED REBASELINE SHORTENED SINCE LAST QUARTER BY ",SUM(J191-I191)*-1," DAY/S")))))</f>
        <v/>
      </c>
    </row>
    <row r="192" spans="1:14" ht="31.5" customHeight="1" x14ac:dyDescent="0.25">
      <c r="A192" s="243" t="s">
        <v>669</v>
      </c>
      <c r="B192" s="152">
        <v>190</v>
      </c>
      <c r="C192" s="153" t="s">
        <v>2358</v>
      </c>
      <c r="D192" s="153"/>
      <c r="E192" s="153"/>
      <c r="F192" s="153"/>
      <c r="G192" s="466"/>
      <c r="H192" s="787" t="s">
        <v>2351</v>
      </c>
      <c r="I192" s="930" t="e">
        <f ca="1">IF(IF($I$1&lt;&gt;'GMPP Return'!$F$25,HLOOKUP('GMPP Return'!$C$25,'[4]1617-Q1'!$B$1:$HA$1000,B192,FALSE),INDIRECT("'" &amp; $C$1 &amp; "'!" &amp; C192))="","",IF($I$1&lt;&gt;'GMPP Return'!$F$25,HLOOKUP('GMPP Return'!$C$25,'[4]1617-Q1'!$B$1:$HA$1000,B192,FALSE),INDIRECT("'" &amp; $C$1 &amp; "'!" &amp; C192)))</f>
        <v>#N/A</v>
      </c>
      <c r="J192" s="585" t="str">
        <f ca="1">IF(IF($J$1&lt;&gt;'GMPP Return'!$F$25,HLOOKUP('GMPP Return'!$C$25,'[4]1617-Q2'!$B$1:$HA$1000,B192,FALSE),INDIRECT("'" &amp; $C$1 &amp; "'!" &amp; C192))="","",IF($J$1&lt;&gt;'GMPP Return'!$F$25,HLOOKUP('GMPP Return'!$C$25,'[4]1617-Q2'!$B$1:$HA$1000,B192,FALSE),INDIRECT("'" &amp; $C$1 &amp; "'!" &amp; C192)))</f>
        <v/>
      </c>
      <c r="K192" s="378" t="s">
        <v>2821</v>
      </c>
      <c r="L192" s="492" t="s">
        <v>2822</v>
      </c>
      <c r="M192" s="567"/>
      <c r="N192" s="346" t="str">
        <f t="shared" ref="N192" ca="1" si="14">IF(J192="","",IF(J192-I192=0,"",IF(J192-I192&gt;0,CONCATENATE("BASELINE SLIPPED SINCE LAST QUARTER BY ",SUM(J192-I192)," DAY/S"),IF(J192-I192&lt;0,CONCATENATE("BASELINE SHORTENED SINCE LAST QUARTER BY ",SUM(J192-I192)*-1," DAY/S")))))</f>
        <v/>
      </c>
    </row>
    <row r="193" spans="1:14" ht="31.5" customHeight="1" x14ac:dyDescent="0.25">
      <c r="A193" s="243" t="s">
        <v>670</v>
      </c>
      <c r="B193" s="152">
        <v>191</v>
      </c>
      <c r="C193" s="153" t="s">
        <v>2359</v>
      </c>
      <c r="D193" s="152"/>
      <c r="E193" s="152"/>
      <c r="F193" s="152"/>
      <c r="G193" s="504"/>
      <c r="H193" s="787" t="s">
        <v>147</v>
      </c>
      <c r="I193" s="930" t="e">
        <f ca="1">IF(IF($I$1&lt;&gt;'GMPP Return'!$F$25,HLOOKUP('GMPP Return'!$C$25,'[4]1617-Q1'!$B$1:$HA$1000,B193,FALSE),INDIRECT("'" &amp; $C$1 &amp; "'!" &amp; C193))="","",IF($I$1&lt;&gt;'GMPP Return'!$F$25,HLOOKUP('GMPP Return'!$C$25,'[4]1617-Q1'!$B$1:$HA$1000,B193,FALSE),INDIRECT("'" &amp; $C$1 &amp; "'!" &amp; C193)))</f>
        <v>#N/A</v>
      </c>
      <c r="J193" s="586" t="str">
        <f ca="1">IF(IF($J$1&lt;&gt;'GMPP Return'!$F$25,HLOOKUP('GMPP Return'!$C$25,'[4]1617-Q2'!$B$1:$HA$1000,B193,FALSE),INDIRECT("'" &amp; $C$1 &amp; "'!" &amp; C193))="","",IF($J$1&lt;&gt;'GMPP Return'!$F$25,HLOOKUP('GMPP Return'!$C$25,'[4]1617-Q2'!$B$1:$HA$1000,B193,FALSE),INDIRECT("'" &amp; $C$1 &amp; "'!" &amp; C193)))</f>
        <v/>
      </c>
      <c r="K193" s="505" t="s">
        <v>2823</v>
      </c>
      <c r="L193" s="506" t="s">
        <v>2824</v>
      </c>
      <c r="M193" s="302"/>
      <c r="N193" s="352"/>
    </row>
    <row r="194" spans="1:14" s="334" customFormat="1" ht="31.5" customHeight="1" thickBot="1" x14ac:dyDescent="0.3">
      <c r="A194" s="379" t="s">
        <v>671</v>
      </c>
      <c r="B194" s="380">
        <v>192</v>
      </c>
      <c r="C194" s="381" t="s">
        <v>2360</v>
      </c>
      <c r="D194" s="380"/>
      <c r="E194" s="380"/>
      <c r="F194" s="380"/>
      <c r="G194" s="507"/>
      <c r="H194" s="788" t="s">
        <v>2352</v>
      </c>
      <c r="I194" s="930" t="e">
        <f ca="1">IF(IF($I$1&lt;&gt;'GMPP Return'!$F$25,HLOOKUP('GMPP Return'!$C$25,'[4]1617-Q1'!$B$1:$HA$1000,B194,FALSE),INDIRECT("'" &amp; $C$1 &amp; "'!" &amp; C194))="","",IF($I$1&lt;&gt;'GMPP Return'!$F$25,HLOOKUP('GMPP Return'!$C$25,'[4]1617-Q1'!$B$1:$HA$1000,B194,FALSE),INDIRECT("'" &amp; $C$1 &amp; "'!" &amp; C194)))</f>
        <v>#N/A</v>
      </c>
      <c r="J194" s="587" t="str">
        <f ca="1">IF(IF($J$1&lt;&gt;'GMPP Return'!$F$25,HLOOKUP('GMPP Return'!$C$25,'[4]1617-Q2'!$B$1:$HA$1000,B194,FALSE),INDIRECT("'" &amp; $C$1 &amp; "'!" &amp; C194))="","",IF($J$1&lt;&gt;'GMPP Return'!$F$25,HLOOKUP('GMPP Return'!$C$25,'[4]1617-Q2'!$B$1:$HA$1000,B194,FALSE),INDIRECT("'" &amp; $C$1 &amp; "'!" &amp; C194)))</f>
        <v/>
      </c>
      <c r="K194" s="508" t="s">
        <v>2825</v>
      </c>
      <c r="L194" s="509" t="s">
        <v>2826</v>
      </c>
      <c r="M194" s="171"/>
      <c r="N194" s="353"/>
    </row>
    <row r="195" spans="1:14" ht="31.5" customHeight="1" x14ac:dyDescent="0.25">
      <c r="A195" s="244" t="s">
        <v>672</v>
      </c>
      <c r="B195" s="245">
        <v>193</v>
      </c>
      <c r="C195" s="246" t="s">
        <v>1325</v>
      </c>
      <c r="D195" s="245"/>
      <c r="E195" s="245"/>
      <c r="F195" s="245"/>
      <c r="G195" s="510"/>
      <c r="H195" s="788" t="s">
        <v>2361</v>
      </c>
      <c r="I195" s="930" t="e">
        <f ca="1">IF(IF($I$1&lt;&gt;'GMPP Return'!$F$25,HLOOKUP('GMPP Return'!$C$25,'[4]1617-Q1'!$B$1:$HA$1000,B195,FALSE),INDIRECT("'" &amp; $C$1 &amp; "'!" &amp; C195))="","",IF($I$1&lt;&gt;'GMPP Return'!$F$25,HLOOKUP('GMPP Return'!$C$25,'[4]1617-Q1'!$B$1:$HA$1000,B195,FALSE),INDIRECT("'" &amp; $C$1 &amp; "'!" &amp; C195)))</f>
        <v>#N/A</v>
      </c>
      <c r="J195" s="584" t="str">
        <f ca="1">IF(IF($J$1&lt;&gt;'GMPP Return'!$F$25,HLOOKUP('GMPP Return'!$C$25,'[4]1617-Q2'!$B$1:$HA$1000,B195,FALSE),INDIRECT("'" &amp; $C$1 &amp; "'!" &amp; C195))="","",IF($J$1&lt;&gt;'GMPP Return'!$F$25,HLOOKUP('GMPP Return'!$C$25,'[4]1617-Q2'!$B$1:$HA$1000,B195,FALSE),INDIRECT("'" &amp; $C$1 &amp; "'!" &amp; C195)))</f>
        <v/>
      </c>
      <c r="K195" s="502" t="s">
        <v>2827</v>
      </c>
      <c r="L195" s="503" t="s">
        <v>2828</v>
      </c>
      <c r="M195" s="302"/>
      <c r="N195" s="351"/>
    </row>
    <row r="196" spans="1:14" ht="31.5" customHeight="1" x14ac:dyDescent="0.25">
      <c r="A196" s="247" t="s">
        <v>673</v>
      </c>
      <c r="B196" s="154">
        <v>194</v>
      </c>
      <c r="C196" s="155" t="s">
        <v>1833</v>
      </c>
      <c r="D196" s="155"/>
      <c r="E196" s="155"/>
      <c r="F196" s="155"/>
      <c r="G196" s="467"/>
      <c r="H196" s="787" t="s">
        <v>63</v>
      </c>
      <c r="I196" s="930" t="e">
        <f ca="1">IF(IF($I$1&lt;&gt;'GMPP Return'!$F$25,HLOOKUP('GMPP Return'!$C$25,'[4]1617-Q1'!$B$1:$HA$1000,B196,FALSE),INDIRECT("'" &amp; $C$1 &amp; "'!" &amp; C196))="","",IF($I$1&lt;&gt;'GMPP Return'!$F$25,HLOOKUP('GMPP Return'!$C$25,'[4]1617-Q1'!$B$1:$HA$1000,B196,FALSE),INDIRECT("'" &amp; $C$1 &amp; "'!" &amp; C196)))</f>
        <v>#N/A</v>
      </c>
      <c r="J196" s="585" t="str">
        <f ca="1">IF(IF($J$1&lt;&gt;'GMPP Return'!$F$25,HLOOKUP('GMPP Return'!$C$25,'[4]1617-Q2'!$B$1:$HA$1000,B196,FALSE),INDIRECT("'" &amp; $C$1 &amp; "'!" &amp; C196))="","",IF($J$1&lt;&gt;'GMPP Return'!$F$25,HLOOKUP('GMPP Return'!$C$25,'[4]1617-Q2'!$B$1:$HA$1000,B196,FALSE),INDIRECT("'" &amp; $C$1 &amp; "'!" &amp; C196)))</f>
        <v/>
      </c>
      <c r="K196" s="378" t="s">
        <v>2829</v>
      </c>
      <c r="L196" s="492" t="s">
        <v>2830</v>
      </c>
      <c r="M196" s="302"/>
      <c r="N196" s="346" t="str">
        <f ca="1">IF(J196="","",IF(J196-I196=0,"",IF(J196-I196&gt;0,CONCATENATE("BASELINE SLIPPED SINCE LAST QUARTER BY ",SUM(J196-I196)," DAY/S"),IF(J196-I196&lt;0,CONCATENATE("BASELINE SHORTENED SINCE LAST QUARTER BY ",SUM(J196-I196)*-1," DAY/S")))))</f>
        <v/>
      </c>
    </row>
    <row r="197" spans="1:14" ht="31.5" customHeight="1" x14ac:dyDescent="0.25">
      <c r="A197" s="247" t="s">
        <v>674</v>
      </c>
      <c r="B197" s="154">
        <v>195</v>
      </c>
      <c r="C197" s="155" t="s">
        <v>1834</v>
      </c>
      <c r="D197" s="155"/>
      <c r="E197" s="155"/>
      <c r="F197" s="155"/>
      <c r="G197" s="467"/>
      <c r="H197" s="787" t="s">
        <v>148</v>
      </c>
      <c r="I197" s="930" t="e">
        <f ca="1">IF(IF($I$1&lt;&gt;'GMPP Return'!$F$25,HLOOKUP('GMPP Return'!$C$25,'[4]1617-Q1'!$B$1:$HA$1000,B197,FALSE),INDIRECT("'" &amp; $C$1 &amp; "'!" &amp; C197))="","",IF($I$1&lt;&gt;'GMPP Return'!$F$25,HLOOKUP('GMPP Return'!$C$25,'[4]1617-Q1'!$B$1:$HA$1000,B197,FALSE),INDIRECT("'" &amp; $C$1 &amp; "'!" &amp; C197)))</f>
        <v>#N/A</v>
      </c>
      <c r="J197" s="585" t="str">
        <f ca="1">IF(IF($J$1&lt;&gt;'GMPP Return'!$F$25,HLOOKUP('GMPP Return'!$C$25,'[4]1617-Q2'!$B$1:$HA$1000,B197,FALSE),INDIRECT("'" &amp; $C$1 &amp; "'!" &amp; C197))="","",IF($J$1&lt;&gt;'GMPP Return'!$F$25,HLOOKUP('GMPP Return'!$C$25,'[4]1617-Q2'!$B$1:$HA$1000,B197,FALSE),INDIRECT("'" &amp; $C$1 &amp; "'!" &amp; C197)))</f>
        <v/>
      </c>
      <c r="K197" s="378" t="s">
        <v>2831</v>
      </c>
      <c r="L197" s="492" t="s">
        <v>2832</v>
      </c>
      <c r="M197" s="302"/>
      <c r="N197" s="346" t="str">
        <f ca="1">IF(J197="","",IF(J197-I197=0,"",IF(J197-I197&gt;0,CONCATENATE("APPROVED REBASELINE SLIPPED SINCE LAST QUARTER BY ",SUM(J197-I197)," DAY/S"),IF(J197-I197&lt;0,CONCATENATE("APPROVED REBASELINE SHORTENED SINCE LAST QUARTER BY ",SUM(J197-I197)*-1," DAY/S")))))</f>
        <v/>
      </c>
    </row>
    <row r="198" spans="1:14" ht="31.5" customHeight="1" x14ac:dyDescent="0.25">
      <c r="A198" s="247" t="s">
        <v>675</v>
      </c>
      <c r="B198" s="154">
        <v>196</v>
      </c>
      <c r="C198" s="155" t="s">
        <v>1326</v>
      </c>
      <c r="D198" s="155"/>
      <c r="E198" s="155"/>
      <c r="F198" s="155"/>
      <c r="G198" s="467"/>
      <c r="H198" s="787" t="s">
        <v>2351</v>
      </c>
      <c r="I198" s="930" t="e">
        <f ca="1">IF(IF($I$1&lt;&gt;'GMPP Return'!$F$25,HLOOKUP('GMPP Return'!$C$25,'[4]1617-Q1'!$B$1:$HA$1000,B198,FALSE),INDIRECT("'" &amp; $C$1 &amp; "'!" &amp; C198))="","",IF($I$1&lt;&gt;'GMPP Return'!$F$25,HLOOKUP('GMPP Return'!$C$25,'[4]1617-Q1'!$B$1:$HA$1000,B198,FALSE),INDIRECT("'" &amp; $C$1 &amp; "'!" &amp; C198)))</f>
        <v>#N/A</v>
      </c>
      <c r="J198" s="585" t="str">
        <f ca="1">IF(IF($J$1&lt;&gt;'GMPP Return'!$F$25,HLOOKUP('GMPP Return'!$C$25,'[4]1617-Q2'!$B$1:$HA$1000,B198,FALSE),INDIRECT("'" &amp; $C$1 &amp; "'!" &amp; C198))="","",IF($J$1&lt;&gt;'GMPP Return'!$F$25,HLOOKUP('GMPP Return'!$C$25,'[4]1617-Q2'!$B$1:$HA$1000,B198,FALSE),INDIRECT("'" &amp; $C$1 &amp; "'!" &amp; C198)))</f>
        <v/>
      </c>
      <c r="K198" s="378" t="s">
        <v>2833</v>
      </c>
      <c r="L198" s="492" t="s">
        <v>2834</v>
      </c>
      <c r="M198" s="302"/>
      <c r="N198" s="346" t="str">
        <f t="shared" ref="N198" ca="1" si="15">IF(J198="","",IF(J198-I198=0,"",IF(J198-I198&gt;0,CONCATENATE("BASELINE SLIPPED SINCE LAST QUARTER BY ",SUM(J198-I198)," DAY/S"),IF(J198-I198&lt;0,CONCATENATE("BASELINE SHORTENED SINCE LAST QUARTER BY ",SUM(J198-I198)*-1," DAY/S")))))</f>
        <v/>
      </c>
    </row>
    <row r="199" spans="1:14" ht="31.5" customHeight="1" x14ac:dyDescent="0.25">
      <c r="A199" s="247" t="s">
        <v>676</v>
      </c>
      <c r="B199" s="154">
        <v>197</v>
      </c>
      <c r="C199" s="155" t="s">
        <v>1327</v>
      </c>
      <c r="D199" s="154"/>
      <c r="E199" s="154"/>
      <c r="F199" s="154"/>
      <c r="G199" s="511"/>
      <c r="H199" s="787" t="s">
        <v>147</v>
      </c>
      <c r="I199" s="930" t="e">
        <f ca="1">IF(IF($I$1&lt;&gt;'GMPP Return'!$F$25,HLOOKUP('GMPP Return'!$C$25,'[4]1617-Q1'!$B$1:$HA$1000,B199,FALSE),INDIRECT("'" &amp; $C$1 &amp; "'!" &amp; C199))="","",IF($I$1&lt;&gt;'GMPP Return'!$F$25,HLOOKUP('GMPP Return'!$C$25,'[4]1617-Q1'!$B$1:$HA$1000,B199,FALSE),INDIRECT("'" &amp; $C$1 &amp; "'!" &amp; C199)))</f>
        <v>#N/A</v>
      </c>
      <c r="J199" s="586" t="str">
        <f ca="1">IF(IF($J$1&lt;&gt;'GMPP Return'!$F$25,HLOOKUP('GMPP Return'!$C$25,'[4]1617-Q2'!$B$1:$HA$1000,B199,FALSE),INDIRECT("'" &amp; $C$1 &amp; "'!" &amp; C199))="","",IF($J$1&lt;&gt;'GMPP Return'!$F$25,HLOOKUP('GMPP Return'!$C$25,'[4]1617-Q2'!$B$1:$HA$1000,B199,FALSE),INDIRECT("'" &amp; $C$1 &amp; "'!" &amp; C199)))</f>
        <v/>
      </c>
      <c r="K199" s="505" t="s">
        <v>2835</v>
      </c>
      <c r="L199" s="506" t="s">
        <v>2836</v>
      </c>
      <c r="M199" s="302"/>
      <c r="N199" s="352"/>
    </row>
    <row r="200" spans="1:14" s="334" customFormat="1" ht="31.5" customHeight="1" thickBot="1" x14ac:dyDescent="0.3">
      <c r="A200" s="385" t="s">
        <v>677</v>
      </c>
      <c r="B200" s="386">
        <v>198</v>
      </c>
      <c r="C200" s="387" t="s">
        <v>1328</v>
      </c>
      <c r="D200" s="386"/>
      <c r="E200" s="386"/>
      <c r="F200" s="386"/>
      <c r="G200" s="511"/>
      <c r="H200" s="788" t="s">
        <v>2352</v>
      </c>
      <c r="I200" s="930" t="e">
        <f ca="1">IF(IF($I$1&lt;&gt;'GMPP Return'!$F$25,HLOOKUP('GMPP Return'!$C$25,'[4]1617-Q1'!$B$1:$HA$1000,B200,FALSE),INDIRECT("'" &amp; $C$1 &amp; "'!" &amp; C200))="","",IF($I$1&lt;&gt;'GMPP Return'!$F$25,HLOOKUP('GMPP Return'!$C$25,'[4]1617-Q1'!$B$1:$HA$1000,B200,FALSE),INDIRECT("'" &amp; $C$1 &amp; "'!" &amp; C200)))</f>
        <v>#N/A</v>
      </c>
      <c r="J200" s="586" t="str">
        <f ca="1">IF(IF($J$1&lt;&gt;'GMPP Return'!$F$25,HLOOKUP('GMPP Return'!$C$25,'[4]1617-Q2'!$B$1:$HA$1000,B200,FALSE),INDIRECT("'" &amp; $C$1 &amp; "'!" &amp; C200))="","",IF($J$1&lt;&gt;'GMPP Return'!$F$25,HLOOKUP('GMPP Return'!$C$25,'[4]1617-Q2'!$B$1:$HA$1000,B200,FALSE),INDIRECT("'" &amp; $C$1 &amp; "'!" &amp; C200)))</f>
        <v/>
      </c>
      <c r="K200" s="505" t="s">
        <v>2837</v>
      </c>
      <c r="L200" s="506" t="s">
        <v>2838</v>
      </c>
      <c r="M200" s="171"/>
      <c r="N200" s="353"/>
    </row>
    <row r="201" spans="1:14" s="334" customFormat="1" ht="31.5" customHeight="1" x14ac:dyDescent="0.25">
      <c r="A201" s="385" t="s">
        <v>678</v>
      </c>
      <c r="B201" s="386">
        <v>199</v>
      </c>
      <c r="C201" s="387" t="s">
        <v>1329</v>
      </c>
      <c r="D201" s="386"/>
      <c r="E201" s="386"/>
      <c r="F201" s="386"/>
      <c r="G201" s="511"/>
      <c r="H201" s="788" t="s">
        <v>2362</v>
      </c>
      <c r="I201" s="930" t="e">
        <f ca="1">IF(IF($I$1&lt;&gt;'GMPP Return'!$F$25,HLOOKUP('GMPP Return'!$C$25,'[4]1617-Q1'!$B$1:$HA$1000,B201,FALSE),INDIRECT("'" &amp; $C$1 &amp; "'!" &amp; C201))="","",IF($I$1&lt;&gt;'GMPP Return'!$F$25,HLOOKUP('GMPP Return'!$C$25,'[4]1617-Q1'!$B$1:$HA$1000,B201,FALSE),INDIRECT("'" &amp; $C$1 &amp; "'!" &amp; C201)))</f>
        <v>#N/A</v>
      </c>
      <c r="J201" s="586" t="str">
        <f ca="1">IF(IF($J$1&lt;&gt;'GMPP Return'!$F$25,HLOOKUP('GMPP Return'!$C$25,'[4]1617-Q2'!$B$1:$HA$1000,B201,FALSE),INDIRECT("'" &amp; $C$1 &amp; "'!" &amp; C201))="","",IF($J$1&lt;&gt;'GMPP Return'!$F$25,HLOOKUP('GMPP Return'!$C$25,'[4]1617-Q2'!$B$1:$HA$1000,B201,FALSE),INDIRECT("'" &amp; $C$1 &amp; "'!" &amp; C201)))</f>
        <v/>
      </c>
      <c r="K201" s="505" t="s">
        <v>2839</v>
      </c>
      <c r="L201" s="506" t="s">
        <v>2840</v>
      </c>
      <c r="M201" s="171"/>
      <c r="N201" s="351"/>
    </row>
    <row r="202" spans="1:14" ht="31.5" customHeight="1" x14ac:dyDescent="0.25">
      <c r="A202" s="247" t="s">
        <v>679</v>
      </c>
      <c r="B202" s="154">
        <v>200</v>
      </c>
      <c r="C202" s="155" t="s">
        <v>1330</v>
      </c>
      <c r="D202" s="155"/>
      <c r="E202" s="155"/>
      <c r="F202" s="155"/>
      <c r="G202" s="467"/>
      <c r="H202" s="787" t="s">
        <v>63</v>
      </c>
      <c r="I202" s="930" t="e">
        <f ca="1">IF(IF($I$1&lt;&gt;'GMPP Return'!$F$25,HLOOKUP('GMPP Return'!$C$25,'[4]1617-Q1'!$B$1:$HA$1000,B202,FALSE),INDIRECT("'" &amp; $C$1 &amp; "'!" &amp; C202))="","",IF($I$1&lt;&gt;'GMPP Return'!$F$25,HLOOKUP('GMPP Return'!$C$25,'[4]1617-Q1'!$B$1:$HA$1000,B202,FALSE),INDIRECT("'" &amp; $C$1 &amp; "'!" &amp; C202)))</f>
        <v>#N/A</v>
      </c>
      <c r="J202" s="585" t="str">
        <f ca="1">IF(IF($J$1&lt;&gt;'GMPP Return'!$F$25,HLOOKUP('GMPP Return'!$C$25,'[4]1617-Q2'!$B$1:$HA$1000,B202,FALSE),INDIRECT("'" &amp; $C$1 &amp; "'!" &amp; C202))="","",IF($J$1&lt;&gt;'GMPP Return'!$F$25,HLOOKUP('GMPP Return'!$C$25,'[4]1617-Q2'!$B$1:$HA$1000,B202,FALSE),INDIRECT("'" &amp; $C$1 &amp; "'!" &amp; C202)))</f>
        <v/>
      </c>
      <c r="K202" s="378" t="s">
        <v>2841</v>
      </c>
      <c r="L202" s="492" t="s">
        <v>2842</v>
      </c>
      <c r="M202" s="302"/>
      <c r="N202" s="346" t="str">
        <f ca="1">IF(J202="","",IF(J202-I202=0,"",IF(J202-I202&gt;0,CONCATENATE("BASELINE SLIPPED SINCE LAST QUARTER BY ",SUM(J202-I202)," DAY/S"),IF(J202-I202&lt;0,CONCATENATE("BASELINE SHORTENED SINCE LAST QUARTER BY ",SUM(J202-I202)*-1," DAY/S")))))</f>
        <v/>
      </c>
    </row>
    <row r="203" spans="1:14" ht="31.5" customHeight="1" x14ac:dyDescent="0.25">
      <c r="A203" s="247" t="s">
        <v>680</v>
      </c>
      <c r="B203" s="154">
        <v>201</v>
      </c>
      <c r="C203" s="155" t="s">
        <v>1331</v>
      </c>
      <c r="D203" s="155"/>
      <c r="E203" s="155"/>
      <c r="F203" s="155"/>
      <c r="G203" s="467"/>
      <c r="H203" s="787" t="s">
        <v>148</v>
      </c>
      <c r="I203" s="930" t="e">
        <f ca="1">IF(IF($I$1&lt;&gt;'GMPP Return'!$F$25,HLOOKUP('GMPP Return'!$C$25,'[4]1617-Q1'!$B$1:$HA$1000,B203,FALSE),INDIRECT("'" &amp; $C$1 &amp; "'!" &amp; C203))="","",IF($I$1&lt;&gt;'GMPP Return'!$F$25,HLOOKUP('GMPP Return'!$C$25,'[4]1617-Q1'!$B$1:$HA$1000,B203,FALSE),INDIRECT("'" &amp; $C$1 &amp; "'!" &amp; C203)))</f>
        <v>#N/A</v>
      </c>
      <c r="J203" s="585" t="str">
        <f ca="1">IF(IF($J$1&lt;&gt;'GMPP Return'!$F$25,HLOOKUP('GMPP Return'!$C$25,'[4]1617-Q2'!$B$1:$HA$1000,B203,FALSE),INDIRECT("'" &amp; $C$1 &amp; "'!" &amp; C203))="","",IF($J$1&lt;&gt;'GMPP Return'!$F$25,HLOOKUP('GMPP Return'!$C$25,'[4]1617-Q2'!$B$1:$HA$1000,B203,FALSE),INDIRECT("'" &amp; $C$1 &amp; "'!" &amp; C203)))</f>
        <v/>
      </c>
      <c r="K203" s="378" t="s">
        <v>2843</v>
      </c>
      <c r="L203" s="492" t="s">
        <v>2844</v>
      </c>
      <c r="M203" s="302"/>
      <c r="N203" s="346" t="str">
        <f ca="1">IF(J203="","",IF(J203-I203=0,"",IF(J203-I203&gt;0,CONCATENATE("APPROVED REBASELINE SLIPPED SINCE LAST QUARTER BY ",SUM(J203-I203)," DAY/S"),IF(J203-I203&lt;0,CONCATENATE("APPROVED REBASELINE SHORTENED SINCE LAST QUARTER BY ",SUM(J203-I203)*-1," DAY/S")))))</f>
        <v/>
      </c>
    </row>
    <row r="204" spans="1:14" ht="31.5" customHeight="1" x14ac:dyDescent="0.25">
      <c r="A204" s="247" t="s">
        <v>681</v>
      </c>
      <c r="B204" s="154">
        <v>202</v>
      </c>
      <c r="C204" s="155" t="s">
        <v>1332</v>
      </c>
      <c r="D204" s="155"/>
      <c r="E204" s="155"/>
      <c r="F204" s="155"/>
      <c r="G204" s="467"/>
      <c r="H204" s="787" t="s">
        <v>2351</v>
      </c>
      <c r="I204" s="930" t="e">
        <f ca="1">IF(IF($I$1&lt;&gt;'GMPP Return'!$F$25,HLOOKUP('GMPP Return'!$C$25,'[4]1617-Q1'!$B$1:$HA$1000,B204,FALSE),INDIRECT("'" &amp; $C$1 &amp; "'!" &amp; C204))="","",IF($I$1&lt;&gt;'GMPP Return'!$F$25,HLOOKUP('GMPP Return'!$C$25,'[4]1617-Q1'!$B$1:$HA$1000,B204,FALSE),INDIRECT("'" &amp; $C$1 &amp; "'!" &amp; C204)))</f>
        <v>#N/A</v>
      </c>
      <c r="J204" s="585" t="str">
        <f ca="1">IF(IF($J$1&lt;&gt;'GMPP Return'!$F$25,HLOOKUP('GMPP Return'!$C$25,'[4]1617-Q2'!$B$1:$HA$1000,B204,FALSE),INDIRECT("'" &amp; $C$1 &amp; "'!" &amp; C204))="","",IF($J$1&lt;&gt;'GMPP Return'!$F$25,HLOOKUP('GMPP Return'!$C$25,'[4]1617-Q2'!$B$1:$HA$1000,B204,FALSE),INDIRECT("'" &amp; $C$1 &amp; "'!" &amp; C204)))</f>
        <v/>
      </c>
      <c r="K204" s="378" t="s">
        <v>2845</v>
      </c>
      <c r="L204" s="492" t="s">
        <v>2846</v>
      </c>
      <c r="M204" s="302"/>
      <c r="N204" s="346" t="str">
        <f t="shared" ref="N204" ca="1" si="16">IF(J204="","",IF(J204-I204=0,"",IF(J204-I204&gt;0,CONCATENATE("BASELINE SLIPPED SINCE LAST QUARTER BY ",SUM(J204-I204)," DAY/S"),IF(J204-I204&lt;0,CONCATENATE("BASELINE SHORTENED SINCE LAST QUARTER BY ",SUM(J204-I204)*-1," DAY/S")))))</f>
        <v/>
      </c>
    </row>
    <row r="205" spans="1:14" ht="31.5" customHeight="1" x14ac:dyDescent="0.25">
      <c r="A205" s="247" t="s">
        <v>682</v>
      </c>
      <c r="B205" s="154">
        <v>203</v>
      </c>
      <c r="C205" s="155" t="s">
        <v>1333</v>
      </c>
      <c r="D205" s="154"/>
      <c r="E205" s="154"/>
      <c r="F205" s="154"/>
      <c r="G205" s="511"/>
      <c r="H205" s="787" t="s">
        <v>147</v>
      </c>
      <c r="I205" s="930" t="e">
        <f ca="1">IF(IF($I$1&lt;&gt;'GMPP Return'!$F$25,HLOOKUP('GMPP Return'!$C$25,'[4]1617-Q1'!$B$1:$HA$1000,B205,FALSE),INDIRECT("'" &amp; $C$1 &amp; "'!" &amp; C205))="","",IF($I$1&lt;&gt;'GMPP Return'!$F$25,HLOOKUP('GMPP Return'!$C$25,'[4]1617-Q1'!$B$1:$HA$1000,B205,FALSE),INDIRECT("'" &amp; $C$1 &amp; "'!" &amp; C205)))</f>
        <v>#N/A</v>
      </c>
      <c r="J205" s="586" t="str">
        <f ca="1">IF(IF($J$1&lt;&gt;'GMPP Return'!$F$25,HLOOKUP('GMPP Return'!$C$25,'[4]1617-Q2'!$B$1:$HA$1000,B205,FALSE),INDIRECT("'" &amp; $C$1 &amp; "'!" &amp; C205))="","",IF($J$1&lt;&gt;'GMPP Return'!$F$25,HLOOKUP('GMPP Return'!$C$25,'[4]1617-Q2'!$B$1:$HA$1000,B205,FALSE),INDIRECT("'" &amp; $C$1 &amp; "'!" &amp; C205)))</f>
        <v/>
      </c>
      <c r="K205" s="505" t="s">
        <v>2847</v>
      </c>
      <c r="L205" s="506" t="s">
        <v>2848</v>
      </c>
      <c r="M205" s="302"/>
      <c r="N205" s="352"/>
    </row>
    <row r="206" spans="1:14" s="334" customFormat="1" ht="31.5" customHeight="1" thickBot="1" x14ac:dyDescent="0.3">
      <c r="A206" s="385" t="s">
        <v>683</v>
      </c>
      <c r="B206" s="386">
        <v>204</v>
      </c>
      <c r="C206" s="387" t="s">
        <v>1334</v>
      </c>
      <c r="D206" s="386"/>
      <c r="E206" s="386"/>
      <c r="F206" s="386"/>
      <c r="G206" s="511"/>
      <c r="H206" s="788" t="s">
        <v>2352</v>
      </c>
      <c r="I206" s="930" t="e">
        <f ca="1">IF(IF($I$1&lt;&gt;'GMPP Return'!$F$25,HLOOKUP('GMPP Return'!$C$25,'[4]1617-Q1'!$B$1:$HA$1000,B206,FALSE),INDIRECT("'" &amp; $C$1 &amp; "'!" &amp; C206))="","",IF($I$1&lt;&gt;'GMPP Return'!$F$25,HLOOKUP('GMPP Return'!$C$25,'[4]1617-Q1'!$B$1:$HA$1000,B206,FALSE),INDIRECT("'" &amp; $C$1 &amp; "'!" &amp; C206)))</f>
        <v>#N/A</v>
      </c>
      <c r="J206" s="586" t="str">
        <f ca="1">IF(IF($J$1&lt;&gt;'GMPP Return'!$F$25,HLOOKUP('GMPP Return'!$C$25,'[4]1617-Q2'!$B$1:$HA$1000,B206,FALSE),INDIRECT("'" &amp; $C$1 &amp; "'!" &amp; C206))="","",IF($J$1&lt;&gt;'GMPP Return'!$F$25,HLOOKUP('GMPP Return'!$C$25,'[4]1617-Q2'!$B$1:$HA$1000,B206,FALSE),INDIRECT("'" &amp; $C$1 &amp; "'!" &amp; C206)))</f>
        <v/>
      </c>
      <c r="K206" s="505" t="s">
        <v>2849</v>
      </c>
      <c r="L206" s="506" t="s">
        <v>2850</v>
      </c>
      <c r="M206" s="171"/>
      <c r="N206" s="353"/>
    </row>
    <row r="207" spans="1:14" s="334" customFormat="1" ht="31.5" customHeight="1" x14ac:dyDescent="0.25">
      <c r="A207" s="385" t="s">
        <v>684</v>
      </c>
      <c r="B207" s="386">
        <v>205</v>
      </c>
      <c r="C207" s="387" t="s">
        <v>1335</v>
      </c>
      <c r="D207" s="386"/>
      <c r="E207" s="386"/>
      <c r="F207" s="386"/>
      <c r="G207" s="511"/>
      <c r="H207" s="788" t="s">
        <v>2365</v>
      </c>
      <c r="I207" s="930" t="e">
        <f ca="1">IF(IF($I$1&lt;&gt;'GMPP Return'!$F$25,HLOOKUP('GMPP Return'!$C$25,'[4]1617-Q1'!$B$1:$HA$1000,B207,FALSE),INDIRECT("'" &amp; $C$1 &amp; "'!" &amp; C207))="","",IF($I$1&lt;&gt;'GMPP Return'!$F$25,HLOOKUP('GMPP Return'!$C$25,'[4]1617-Q1'!$B$1:$HA$1000,B207,FALSE),INDIRECT("'" &amp; $C$1 &amp; "'!" &amp; C207)))</f>
        <v>#N/A</v>
      </c>
      <c r="J207" s="586" t="str">
        <f ca="1">IF(IF($J$1&lt;&gt;'GMPP Return'!$F$25,HLOOKUP('GMPP Return'!$C$25,'[4]1617-Q2'!$B$1:$HA$1000,B207,FALSE),INDIRECT("'" &amp; $C$1 &amp; "'!" &amp; C207))="","",IF($J$1&lt;&gt;'GMPP Return'!$F$25,HLOOKUP('GMPP Return'!$C$25,'[4]1617-Q2'!$B$1:$HA$1000,B207,FALSE),INDIRECT("'" &amp; $C$1 &amp; "'!" &amp; C207)))</f>
        <v/>
      </c>
      <c r="K207" s="505" t="s">
        <v>2851</v>
      </c>
      <c r="L207" s="506" t="s">
        <v>2852</v>
      </c>
      <c r="M207" s="171"/>
      <c r="N207" s="351"/>
    </row>
    <row r="208" spans="1:14" ht="31.5" customHeight="1" x14ac:dyDescent="0.25">
      <c r="A208" s="247" t="s">
        <v>685</v>
      </c>
      <c r="B208" s="154">
        <v>206</v>
      </c>
      <c r="C208" s="155" t="s">
        <v>1336</v>
      </c>
      <c r="D208" s="155"/>
      <c r="E208" s="155"/>
      <c r="F208" s="155"/>
      <c r="G208" s="467"/>
      <c r="H208" s="787" t="s">
        <v>63</v>
      </c>
      <c r="I208" s="930" t="e">
        <f ca="1">IF(IF($I$1&lt;&gt;'GMPP Return'!$F$25,HLOOKUP('GMPP Return'!$C$25,'[4]1617-Q1'!$B$1:$HA$1000,B208,FALSE),INDIRECT("'" &amp; $C$1 &amp; "'!" &amp; C208))="","",IF($I$1&lt;&gt;'GMPP Return'!$F$25,HLOOKUP('GMPP Return'!$C$25,'[4]1617-Q1'!$B$1:$HA$1000,B208,FALSE),INDIRECT("'" &amp; $C$1 &amp; "'!" &amp; C208)))</f>
        <v>#N/A</v>
      </c>
      <c r="J208" s="585" t="str">
        <f ca="1">IF(IF($J$1&lt;&gt;'GMPP Return'!$F$25,HLOOKUP('GMPP Return'!$C$25,'[4]1617-Q2'!$B$1:$HA$1000,B208,FALSE),INDIRECT("'" &amp; $C$1 &amp; "'!" &amp; C208))="","",IF($J$1&lt;&gt;'GMPP Return'!$F$25,HLOOKUP('GMPP Return'!$C$25,'[4]1617-Q2'!$B$1:$HA$1000,B208,FALSE),INDIRECT("'" &amp; $C$1 &amp; "'!" &amp; C208)))</f>
        <v/>
      </c>
      <c r="K208" s="378" t="s">
        <v>2853</v>
      </c>
      <c r="L208" s="492" t="s">
        <v>2854</v>
      </c>
      <c r="M208" s="302"/>
      <c r="N208" s="346" t="str">
        <f ca="1">IF(J208="","",IF(J208-I208=0,"",IF(J208-I208&gt;0,CONCATENATE("BASELINE SLIPPED SINCE LAST QUARTER BY ",SUM(J208-I208)," DAY/S"),IF(J208-I208&lt;0,CONCATENATE("BASELINE SHORTENED SINCE LAST QUARTER BY ",SUM(J208-I208)*-1," DAY/S")))))</f>
        <v/>
      </c>
    </row>
    <row r="209" spans="1:14" ht="31.5" customHeight="1" x14ac:dyDescent="0.25">
      <c r="A209" s="247" t="s">
        <v>686</v>
      </c>
      <c r="B209" s="154">
        <v>207</v>
      </c>
      <c r="C209" s="155" t="s">
        <v>1337</v>
      </c>
      <c r="D209" s="155"/>
      <c r="E209" s="155"/>
      <c r="F209" s="155"/>
      <c r="G209" s="467"/>
      <c r="H209" s="787" t="s">
        <v>148</v>
      </c>
      <c r="I209" s="930" t="e">
        <f ca="1">IF(IF($I$1&lt;&gt;'GMPP Return'!$F$25,HLOOKUP('GMPP Return'!$C$25,'[4]1617-Q1'!$B$1:$HA$1000,B209,FALSE),INDIRECT("'" &amp; $C$1 &amp; "'!" &amp; C209))="","",IF($I$1&lt;&gt;'GMPP Return'!$F$25,HLOOKUP('GMPP Return'!$C$25,'[4]1617-Q1'!$B$1:$HA$1000,B209,FALSE),INDIRECT("'" &amp; $C$1 &amp; "'!" &amp; C209)))</f>
        <v>#N/A</v>
      </c>
      <c r="J209" s="585" t="str">
        <f ca="1">IF(IF($J$1&lt;&gt;'GMPP Return'!$F$25,HLOOKUP('GMPP Return'!$C$25,'[4]1617-Q2'!$B$1:$HA$1000,B209,FALSE),INDIRECT("'" &amp; $C$1 &amp; "'!" &amp; C209))="","",IF($J$1&lt;&gt;'GMPP Return'!$F$25,HLOOKUP('GMPP Return'!$C$25,'[4]1617-Q2'!$B$1:$HA$1000,B209,FALSE),INDIRECT("'" &amp; $C$1 &amp; "'!" &amp; C209)))</f>
        <v/>
      </c>
      <c r="K209" s="378" t="s">
        <v>2855</v>
      </c>
      <c r="L209" s="492" t="s">
        <v>2856</v>
      </c>
      <c r="M209" s="302"/>
      <c r="N209" s="346" t="str">
        <f ca="1">IF(J209="","",IF(J209-I209=0,"",IF(J209-I209&gt;0,CONCATENATE("APPROVED REBASELINE SLIPPED SINCE LAST QUARTER BY ",SUM(J209-I209)," DAY/S"),IF(J209-I209&lt;0,CONCATENATE("APPROVED REBASELINE SHORTENED SINCE LAST QUARTER BY ",SUM(J209-I209)*-1," DAY/S")))))</f>
        <v/>
      </c>
    </row>
    <row r="210" spans="1:14" ht="31.5" customHeight="1" x14ac:dyDescent="0.25">
      <c r="A210" s="247" t="s">
        <v>687</v>
      </c>
      <c r="B210" s="154">
        <v>208</v>
      </c>
      <c r="C210" s="155" t="s">
        <v>1338</v>
      </c>
      <c r="D210" s="155"/>
      <c r="E210" s="155"/>
      <c r="F210" s="155"/>
      <c r="G210" s="467"/>
      <c r="H210" s="787" t="s">
        <v>2351</v>
      </c>
      <c r="I210" s="930" t="e">
        <f ca="1">IF(IF($I$1&lt;&gt;'GMPP Return'!$F$25,HLOOKUP('GMPP Return'!$C$25,'[4]1617-Q1'!$B$1:$HA$1000,B210,FALSE),INDIRECT("'" &amp; $C$1 &amp; "'!" &amp; C210))="","",IF($I$1&lt;&gt;'GMPP Return'!$F$25,HLOOKUP('GMPP Return'!$C$25,'[4]1617-Q1'!$B$1:$HA$1000,B210,FALSE),INDIRECT("'" &amp; $C$1 &amp; "'!" &amp; C210)))</f>
        <v>#N/A</v>
      </c>
      <c r="J210" s="585" t="str">
        <f ca="1">IF(IF($J$1&lt;&gt;'GMPP Return'!$F$25,HLOOKUP('GMPP Return'!$C$25,'[4]1617-Q2'!$B$1:$HA$1000,B210,FALSE),INDIRECT("'" &amp; $C$1 &amp; "'!" &amp; C210))="","",IF($J$1&lt;&gt;'GMPP Return'!$F$25,HLOOKUP('GMPP Return'!$C$25,'[4]1617-Q2'!$B$1:$HA$1000,B210,FALSE),INDIRECT("'" &amp; $C$1 &amp; "'!" &amp; C210)))</f>
        <v/>
      </c>
      <c r="K210" s="378" t="s">
        <v>2857</v>
      </c>
      <c r="L210" s="492" t="s">
        <v>2858</v>
      </c>
      <c r="M210" s="302"/>
      <c r="N210" s="346" t="str">
        <f t="shared" ref="N210" ca="1" si="17">IF(J210="","",IF(J210-I210=0,"",IF(J210-I210&gt;0,CONCATENATE("BASELINE SLIPPED SINCE LAST QUARTER BY ",SUM(J210-I210)," DAY/S"),IF(J210-I210&lt;0,CONCATENATE("BASELINE SHORTENED SINCE LAST QUARTER BY ",SUM(J210-I210)*-1," DAY/S")))))</f>
        <v/>
      </c>
    </row>
    <row r="211" spans="1:14" ht="31.5" customHeight="1" x14ac:dyDescent="0.25">
      <c r="A211" s="247" t="s">
        <v>688</v>
      </c>
      <c r="B211" s="154">
        <v>209</v>
      </c>
      <c r="C211" s="155" t="s">
        <v>1339</v>
      </c>
      <c r="D211" s="154"/>
      <c r="E211" s="154"/>
      <c r="F211" s="154"/>
      <c r="G211" s="511"/>
      <c r="H211" s="787" t="s">
        <v>147</v>
      </c>
      <c r="I211" s="930" t="e">
        <f ca="1">IF(IF($I$1&lt;&gt;'GMPP Return'!$F$25,HLOOKUP('GMPP Return'!$C$25,'[4]1617-Q1'!$B$1:$HA$1000,B211,FALSE),INDIRECT("'" &amp; $C$1 &amp; "'!" &amp; C211))="","",IF($I$1&lt;&gt;'GMPP Return'!$F$25,HLOOKUP('GMPP Return'!$C$25,'[4]1617-Q1'!$B$1:$HA$1000,B211,FALSE),INDIRECT("'" &amp; $C$1 &amp; "'!" &amp; C211)))</f>
        <v>#N/A</v>
      </c>
      <c r="J211" s="586" t="str">
        <f ca="1">IF(IF($J$1&lt;&gt;'GMPP Return'!$F$25,HLOOKUP('GMPP Return'!$C$25,'[4]1617-Q2'!$B$1:$HA$1000,B211,FALSE),INDIRECT("'" &amp; $C$1 &amp; "'!" &amp; C211))="","",IF($J$1&lt;&gt;'GMPP Return'!$F$25,HLOOKUP('GMPP Return'!$C$25,'[4]1617-Q2'!$B$1:$HA$1000,B211,FALSE),INDIRECT("'" &amp; $C$1 &amp; "'!" &amp; C211)))</f>
        <v/>
      </c>
      <c r="K211" s="505" t="s">
        <v>2859</v>
      </c>
      <c r="L211" s="506" t="s">
        <v>2860</v>
      </c>
      <c r="M211" s="302"/>
      <c r="N211" s="352"/>
    </row>
    <row r="212" spans="1:14" s="334" customFormat="1" ht="31.5" customHeight="1" thickBot="1" x14ac:dyDescent="0.3">
      <c r="A212" s="385" t="s">
        <v>689</v>
      </c>
      <c r="B212" s="386">
        <v>210</v>
      </c>
      <c r="C212" s="387" t="s">
        <v>1340</v>
      </c>
      <c r="D212" s="386"/>
      <c r="E212" s="386"/>
      <c r="F212" s="386"/>
      <c r="G212" s="511"/>
      <c r="H212" s="788" t="s">
        <v>2352</v>
      </c>
      <c r="I212" s="930" t="e">
        <f ca="1">IF(IF($I$1&lt;&gt;'GMPP Return'!$F$25,HLOOKUP('GMPP Return'!$C$25,'[4]1617-Q1'!$B$1:$HA$1000,B212,FALSE),INDIRECT("'" &amp; $C$1 &amp; "'!" &amp; C212))="","",IF($I$1&lt;&gt;'GMPP Return'!$F$25,HLOOKUP('GMPP Return'!$C$25,'[4]1617-Q1'!$B$1:$HA$1000,B212,FALSE),INDIRECT("'" &amp; $C$1 &amp; "'!" &amp; C212)))</f>
        <v>#N/A</v>
      </c>
      <c r="J212" s="586" t="str">
        <f ca="1">IF(IF($J$1&lt;&gt;'GMPP Return'!$F$25,HLOOKUP('GMPP Return'!$C$25,'[4]1617-Q2'!$B$1:$HA$1000,B212,FALSE),INDIRECT("'" &amp; $C$1 &amp; "'!" &amp; C212))="","",IF($J$1&lt;&gt;'GMPP Return'!$F$25,HLOOKUP('GMPP Return'!$C$25,'[4]1617-Q2'!$B$1:$HA$1000,B212,FALSE),INDIRECT("'" &amp; $C$1 &amp; "'!" &amp; C212)))</f>
        <v/>
      </c>
      <c r="K212" s="505" t="s">
        <v>2861</v>
      </c>
      <c r="L212" s="506" t="s">
        <v>2862</v>
      </c>
      <c r="M212" s="171"/>
      <c r="N212" s="353"/>
    </row>
    <row r="213" spans="1:14" s="334" customFormat="1" ht="31.5" customHeight="1" x14ac:dyDescent="0.25">
      <c r="A213" s="385" t="s">
        <v>690</v>
      </c>
      <c r="B213" s="386">
        <v>211</v>
      </c>
      <c r="C213" s="387" t="s">
        <v>1341</v>
      </c>
      <c r="D213" s="386"/>
      <c r="E213" s="386"/>
      <c r="F213" s="386"/>
      <c r="G213" s="511"/>
      <c r="H213" s="788" t="s">
        <v>2366</v>
      </c>
      <c r="I213" s="930" t="e">
        <f ca="1">IF(IF($I$1&lt;&gt;'GMPP Return'!$F$25,HLOOKUP('GMPP Return'!$C$25,'[4]1617-Q1'!$B$1:$HA$1000,B213,FALSE),INDIRECT("'" &amp; $C$1 &amp; "'!" &amp; C213))="","",IF($I$1&lt;&gt;'GMPP Return'!$F$25,HLOOKUP('GMPP Return'!$C$25,'[4]1617-Q1'!$B$1:$HA$1000,B213,FALSE),INDIRECT("'" &amp; $C$1 &amp; "'!" &amp; C213)))</f>
        <v>#N/A</v>
      </c>
      <c r="J213" s="586" t="str">
        <f ca="1">IF(IF($J$1&lt;&gt;'GMPP Return'!$F$25,HLOOKUP('GMPP Return'!$C$25,'[4]1617-Q2'!$B$1:$HA$1000,B213,FALSE),INDIRECT("'" &amp; $C$1 &amp; "'!" &amp; C213))="","",IF($J$1&lt;&gt;'GMPP Return'!$F$25,HLOOKUP('GMPP Return'!$C$25,'[4]1617-Q2'!$B$1:$HA$1000,B213,FALSE),INDIRECT("'" &amp; $C$1 &amp; "'!" &amp; C213)))</f>
        <v/>
      </c>
      <c r="K213" s="505" t="s">
        <v>2863</v>
      </c>
      <c r="L213" s="506" t="s">
        <v>2864</v>
      </c>
      <c r="M213" s="171"/>
      <c r="N213" s="351"/>
    </row>
    <row r="214" spans="1:14" ht="31.5" customHeight="1" x14ac:dyDescent="0.25">
      <c r="A214" s="247" t="s">
        <v>691</v>
      </c>
      <c r="B214" s="154">
        <v>212</v>
      </c>
      <c r="C214" s="155" t="s">
        <v>1342</v>
      </c>
      <c r="D214" s="155"/>
      <c r="E214" s="155"/>
      <c r="F214" s="155"/>
      <c r="G214" s="467"/>
      <c r="H214" s="787" t="s">
        <v>63</v>
      </c>
      <c r="I214" s="930" t="e">
        <f ca="1">IF(IF($I$1&lt;&gt;'GMPP Return'!$F$25,HLOOKUP('GMPP Return'!$C$25,'[4]1617-Q1'!$B$1:$HA$1000,B214,FALSE),INDIRECT("'" &amp; $C$1 &amp; "'!" &amp; C214))="","",IF($I$1&lt;&gt;'GMPP Return'!$F$25,HLOOKUP('GMPP Return'!$C$25,'[4]1617-Q1'!$B$1:$HA$1000,B214,FALSE),INDIRECT("'" &amp; $C$1 &amp; "'!" &amp; C214)))</f>
        <v>#N/A</v>
      </c>
      <c r="J214" s="585" t="str">
        <f ca="1">IF(IF($J$1&lt;&gt;'GMPP Return'!$F$25,HLOOKUP('GMPP Return'!$C$25,'[4]1617-Q2'!$B$1:$HA$1000,B214,FALSE),INDIRECT("'" &amp; $C$1 &amp; "'!" &amp; C214))="","",IF($J$1&lt;&gt;'GMPP Return'!$F$25,HLOOKUP('GMPP Return'!$C$25,'[4]1617-Q2'!$B$1:$HA$1000,B214,FALSE),INDIRECT("'" &amp; $C$1 &amp; "'!" &amp; C214)))</f>
        <v/>
      </c>
      <c r="K214" s="378" t="s">
        <v>2865</v>
      </c>
      <c r="L214" s="492" t="s">
        <v>2866</v>
      </c>
      <c r="M214" s="302"/>
      <c r="N214" s="346" t="str">
        <f ca="1">IF(J214="","",IF(J214-I214=0,"",IF(J214-I214&gt;0,CONCATENATE("BASELINE SLIPPED SINCE LAST QUARTER BY ",SUM(J214-I214)," DAY/S"),IF(J214-I214&lt;0,CONCATENATE("BASELINE SHORTENED SINCE LAST QUARTER BY ",SUM(J214-I214)*-1," DAY/S")))))</f>
        <v/>
      </c>
    </row>
    <row r="215" spans="1:14" ht="31.5" customHeight="1" x14ac:dyDescent="0.25">
      <c r="A215" s="247" t="s">
        <v>692</v>
      </c>
      <c r="B215" s="154">
        <v>213</v>
      </c>
      <c r="C215" s="155" t="s">
        <v>1343</v>
      </c>
      <c r="D215" s="155"/>
      <c r="E215" s="155"/>
      <c r="F215" s="155"/>
      <c r="G215" s="467"/>
      <c r="H215" s="787" t="s">
        <v>148</v>
      </c>
      <c r="I215" s="930" t="e">
        <f ca="1">IF(IF($I$1&lt;&gt;'GMPP Return'!$F$25,HLOOKUP('GMPP Return'!$C$25,'[4]1617-Q1'!$B$1:$HA$1000,B215,FALSE),INDIRECT("'" &amp; $C$1 &amp; "'!" &amp; C215))="","",IF($I$1&lt;&gt;'GMPP Return'!$F$25,HLOOKUP('GMPP Return'!$C$25,'[4]1617-Q1'!$B$1:$HA$1000,B215,FALSE),INDIRECT("'" &amp; $C$1 &amp; "'!" &amp; C215)))</f>
        <v>#N/A</v>
      </c>
      <c r="J215" s="585" t="str">
        <f ca="1">IF(IF($J$1&lt;&gt;'GMPP Return'!$F$25,HLOOKUP('GMPP Return'!$C$25,'[4]1617-Q2'!$B$1:$HA$1000,B215,FALSE),INDIRECT("'" &amp; $C$1 &amp; "'!" &amp; C215))="","",IF($J$1&lt;&gt;'GMPP Return'!$F$25,HLOOKUP('GMPP Return'!$C$25,'[4]1617-Q2'!$B$1:$HA$1000,B215,FALSE),INDIRECT("'" &amp; $C$1 &amp; "'!" &amp; C215)))</f>
        <v/>
      </c>
      <c r="K215" s="378" t="s">
        <v>2867</v>
      </c>
      <c r="L215" s="492" t="s">
        <v>2868</v>
      </c>
      <c r="M215" s="302"/>
      <c r="N215" s="346" t="str">
        <f ca="1">IF(J215="","",IF(J215-I215=0,"",IF(J215-I215&gt;0,CONCATENATE("APPROVED REBASELINE SLIPPED SINCE LAST QUARTER BY ",SUM(J215-I215)," DAY/S"),IF(J215-I215&lt;0,CONCATENATE("APPROVED REBASELINE SHORTENED SINCE LAST QUARTER BY ",SUM(J215-I215)*-1," DAY/S")))))</f>
        <v/>
      </c>
    </row>
    <row r="216" spans="1:14" ht="31.5" customHeight="1" x14ac:dyDescent="0.25">
      <c r="A216" s="247" t="s">
        <v>693</v>
      </c>
      <c r="B216" s="154">
        <v>214</v>
      </c>
      <c r="C216" s="155" t="s">
        <v>1344</v>
      </c>
      <c r="D216" s="155"/>
      <c r="E216" s="155"/>
      <c r="F216" s="155"/>
      <c r="G216" s="467"/>
      <c r="H216" s="787" t="s">
        <v>2351</v>
      </c>
      <c r="I216" s="930" t="e">
        <f ca="1">IF(IF($I$1&lt;&gt;'GMPP Return'!$F$25,HLOOKUP('GMPP Return'!$C$25,'[4]1617-Q1'!$B$1:$HA$1000,B216,FALSE),INDIRECT("'" &amp; $C$1 &amp; "'!" &amp; C216))="","",IF($I$1&lt;&gt;'GMPP Return'!$F$25,HLOOKUP('GMPP Return'!$C$25,'[4]1617-Q1'!$B$1:$HA$1000,B216,FALSE),INDIRECT("'" &amp; $C$1 &amp; "'!" &amp; C216)))</f>
        <v>#N/A</v>
      </c>
      <c r="J216" s="585" t="str">
        <f ca="1">IF(IF($J$1&lt;&gt;'GMPP Return'!$F$25,HLOOKUP('GMPP Return'!$C$25,'[4]1617-Q2'!$B$1:$HA$1000,B216,FALSE),INDIRECT("'" &amp; $C$1 &amp; "'!" &amp; C216))="","",IF($J$1&lt;&gt;'GMPP Return'!$F$25,HLOOKUP('GMPP Return'!$C$25,'[4]1617-Q2'!$B$1:$HA$1000,B216,FALSE),INDIRECT("'" &amp; $C$1 &amp; "'!" &amp; C216)))</f>
        <v/>
      </c>
      <c r="K216" s="378" t="s">
        <v>2869</v>
      </c>
      <c r="L216" s="492" t="s">
        <v>2870</v>
      </c>
      <c r="M216" s="302"/>
      <c r="N216" s="346" t="str">
        <f t="shared" ref="N216" ca="1" si="18">IF(J216="","",IF(J216-I216=0,"",IF(J216-I216&gt;0,CONCATENATE("BASELINE SLIPPED SINCE LAST QUARTER BY ",SUM(J216-I216)," DAY/S"),IF(J216-I216&lt;0,CONCATENATE("BASELINE SHORTENED SINCE LAST QUARTER BY ",SUM(J216-I216)*-1," DAY/S")))))</f>
        <v/>
      </c>
    </row>
    <row r="217" spans="1:14" ht="31.5" customHeight="1" x14ac:dyDescent="0.25">
      <c r="A217" s="247" t="s">
        <v>694</v>
      </c>
      <c r="B217" s="154">
        <v>215</v>
      </c>
      <c r="C217" s="155" t="s">
        <v>1355</v>
      </c>
      <c r="D217" s="154"/>
      <c r="E217" s="154"/>
      <c r="F217" s="154"/>
      <c r="G217" s="511"/>
      <c r="H217" s="787" t="s">
        <v>147</v>
      </c>
      <c r="I217" s="930" t="e">
        <f ca="1">IF(IF($I$1&lt;&gt;'GMPP Return'!$F$25,HLOOKUP('GMPP Return'!$C$25,'[4]1617-Q1'!$B$1:$HA$1000,B217,FALSE),INDIRECT("'" &amp; $C$1 &amp; "'!" &amp; C217))="","",IF($I$1&lt;&gt;'GMPP Return'!$F$25,HLOOKUP('GMPP Return'!$C$25,'[4]1617-Q1'!$B$1:$HA$1000,B217,FALSE),INDIRECT("'" &amp; $C$1 &amp; "'!" &amp; C217)))</f>
        <v>#N/A</v>
      </c>
      <c r="J217" s="586" t="str">
        <f ca="1">IF(IF($J$1&lt;&gt;'GMPP Return'!$F$25,HLOOKUP('GMPP Return'!$C$25,'[4]1617-Q2'!$B$1:$HA$1000,B217,FALSE),INDIRECT("'" &amp; $C$1 &amp; "'!" &amp; C217))="","",IF($J$1&lt;&gt;'GMPP Return'!$F$25,HLOOKUP('GMPP Return'!$C$25,'[4]1617-Q2'!$B$1:$HA$1000,B217,FALSE),INDIRECT("'" &amp; $C$1 &amp; "'!" &amp; C217)))</f>
        <v/>
      </c>
      <c r="K217" s="505" t="s">
        <v>2871</v>
      </c>
      <c r="L217" s="506" t="s">
        <v>2872</v>
      </c>
      <c r="M217" s="302"/>
      <c r="N217" s="352"/>
    </row>
    <row r="218" spans="1:14" s="334" customFormat="1" ht="45" customHeight="1" thickBot="1" x14ac:dyDescent="0.3">
      <c r="A218" s="385" t="s">
        <v>695</v>
      </c>
      <c r="B218" s="386">
        <v>216</v>
      </c>
      <c r="C218" s="387" t="s">
        <v>1345</v>
      </c>
      <c r="D218" s="386"/>
      <c r="E218" s="386"/>
      <c r="F218" s="386"/>
      <c r="G218" s="511"/>
      <c r="H218" s="788" t="s">
        <v>2352</v>
      </c>
      <c r="I218" s="930" t="e">
        <f ca="1">IF(IF($I$1&lt;&gt;'GMPP Return'!$F$25,HLOOKUP('GMPP Return'!$C$25,'[4]1617-Q1'!$B$1:$HA$1000,B218,FALSE),INDIRECT("'" &amp; $C$1 &amp; "'!" &amp; C218))="","",IF($I$1&lt;&gt;'GMPP Return'!$F$25,HLOOKUP('GMPP Return'!$C$25,'[4]1617-Q1'!$B$1:$HA$1000,B218,FALSE),INDIRECT("'" &amp; $C$1 &amp; "'!" &amp; C218)))</f>
        <v>#N/A</v>
      </c>
      <c r="J218" s="586" t="str">
        <f ca="1">IF(IF($J$1&lt;&gt;'GMPP Return'!$F$25,HLOOKUP('GMPP Return'!$C$25,'[4]1617-Q2'!$B$1:$HA$1000,B218,FALSE),INDIRECT("'" &amp; $C$1 &amp; "'!" &amp; C218))="","",IF($J$1&lt;&gt;'GMPP Return'!$F$25,HLOOKUP('GMPP Return'!$C$25,'[4]1617-Q2'!$B$1:$HA$1000,B218,FALSE),INDIRECT("'" &amp; $C$1 &amp; "'!" &amp; C218)))</f>
        <v/>
      </c>
      <c r="K218" s="505" t="s">
        <v>2873</v>
      </c>
      <c r="L218" s="506" t="s">
        <v>2874</v>
      </c>
      <c r="M218" s="171"/>
      <c r="N218" s="353"/>
    </row>
    <row r="219" spans="1:14" s="334" customFormat="1" ht="45" customHeight="1" x14ac:dyDescent="0.25">
      <c r="A219" s="385" t="s">
        <v>696</v>
      </c>
      <c r="B219" s="386">
        <v>217</v>
      </c>
      <c r="C219" s="387" t="s">
        <v>1346</v>
      </c>
      <c r="D219" s="386"/>
      <c r="E219" s="386"/>
      <c r="F219" s="386"/>
      <c r="G219" s="511"/>
      <c r="H219" s="788" t="s">
        <v>2367</v>
      </c>
      <c r="I219" s="930" t="e">
        <f ca="1">IF(IF($I$1&lt;&gt;'GMPP Return'!$F$25,HLOOKUP('GMPP Return'!$C$25,'[4]1617-Q1'!$B$1:$HA$1000,B219,FALSE),INDIRECT("'" &amp; $C$1 &amp; "'!" &amp; C219))="","",IF($I$1&lt;&gt;'GMPP Return'!$F$25,HLOOKUP('GMPP Return'!$C$25,'[4]1617-Q1'!$B$1:$HA$1000,B219,FALSE),INDIRECT("'" &amp; $C$1 &amp; "'!" &amp; C219)))</f>
        <v>#N/A</v>
      </c>
      <c r="J219" s="586" t="str">
        <f ca="1">IF(IF($J$1&lt;&gt;'GMPP Return'!$F$25,HLOOKUP('GMPP Return'!$C$25,'[4]1617-Q2'!$B$1:$HA$1000,B219,FALSE),INDIRECT("'" &amp; $C$1 &amp; "'!" &amp; C219))="","",IF($J$1&lt;&gt;'GMPP Return'!$F$25,HLOOKUP('GMPP Return'!$C$25,'[4]1617-Q2'!$B$1:$HA$1000,B219,FALSE),INDIRECT("'" &amp; $C$1 &amp; "'!" &amp; C219)))</f>
        <v/>
      </c>
      <c r="K219" s="505" t="s">
        <v>2875</v>
      </c>
      <c r="L219" s="506" t="s">
        <v>2876</v>
      </c>
      <c r="M219" s="171"/>
      <c r="N219" s="351"/>
    </row>
    <row r="220" spans="1:14" ht="15" customHeight="1" x14ac:dyDescent="0.25">
      <c r="A220" s="247" t="s">
        <v>697</v>
      </c>
      <c r="B220" s="154">
        <v>218</v>
      </c>
      <c r="C220" s="155" t="s">
        <v>1347</v>
      </c>
      <c r="D220" s="155"/>
      <c r="E220" s="155"/>
      <c r="F220" s="155"/>
      <c r="G220" s="467"/>
      <c r="H220" s="787" t="s">
        <v>63</v>
      </c>
      <c r="I220" s="930" t="e">
        <f ca="1">IF(IF($I$1&lt;&gt;'GMPP Return'!$F$25,HLOOKUP('GMPP Return'!$C$25,'[4]1617-Q1'!$B$1:$HA$1000,B220,FALSE),INDIRECT("'" &amp; $C$1 &amp; "'!" &amp; C220))="","",IF($I$1&lt;&gt;'GMPP Return'!$F$25,HLOOKUP('GMPP Return'!$C$25,'[4]1617-Q1'!$B$1:$HA$1000,B220,FALSE),INDIRECT("'" &amp; $C$1 &amp; "'!" &amp; C220)))</f>
        <v>#N/A</v>
      </c>
      <c r="J220" s="585" t="str">
        <f ca="1">IF(IF($J$1&lt;&gt;'GMPP Return'!$F$25,HLOOKUP('GMPP Return'!$C$25,'[4]1617-Q2'!$B$1:$HA$1000,B220,FALSE),INDIRECT("'" &amp; $C$1 &amp; "'!" &amp; C220))="","",IF($J$1&lt;&gt;'GMPP Return'!$F$25,HLOOKUP('GMPP Return'!$C$25,'[4]1617-Q2'!$B$1:$HA$1000,B220,FALSE),INDIRECT("'" &amp; $C$1 &amp; "'!" &amp; C220)))</f>
        <v/>
      </c>
      <c r="K220" s="378" t="s">
        <v>2877</v>
      </c>
      <c r="L220" s="492" t="s">
        <v>2878</v>
      </c>
      <c r="M220" s="302"/>
      <c r="N220" s="346" t="str">
        <f ca="1">IF(J220="","",IF(J220-I220=0,"",IF(J220-I220&gt;0,CONCATENATE("BASELINE SLIPPED SINCE LAST QUARTER BY ",SUM(J220-I220)," DAY/S"),IF(J220-I220&lt;0,CONCATENATE("BASELINE SHORTENED SINCE LAST QUARTER BY ",SUM(J220-I220)*-1," DAY/S")))))</f>
        <v/>
      </c>
    </row>
    <row r="221" spans="1:14" ht="15" customHeight="1" x14ac:dyDescent="0.25">
      <c r="A221" s="247" t="s">
        <v>698</v>
      </c>
      <c r="B221" s="154">
        <v>219</v>
      </c>
      <c r="C221" s="155" t="s">
        <v>1348</v>
      </c>
      <c r="D221" s="155"/>
      <c r="E221" s="155"/>
      <c r="F221" s="155"/>
      <c r="G221" s="467"/>
      <c r="H221" s="787" t="s">
        <v>148</v>
      </c>
      <c r="I221" s="930" t="e">
        <f ca="1">IF(IF($I$1&lt;&gt;'GMPP Return'!$F$25,HLOOKUP('GMPP Return'!$C$25,'[4]1617-Q1'!$B$1:$HA$1000,B221,FALSE),INDIRECT("'" &amp; $C$1 &amp; "'!" &amp; C221))="","",IF($I$1&lt;&gt;'GMPP Return'!$F$25,HLOOKUP('GMPP Return'!$C$25,'[4]1617-Q1'!$B$1:$HA$1000,B221,FALSE),INDIRECT("'" &amp; $C$1 &amp; "'!" &amp; C221)))</f>
        <v>#N/A</v>
      </c>
      <c r="J221" s="585" t="str">
        <f ca="1">IF(IF($J$1&lt;&gt;'GMPP Return'!$F$25,HLOOKUP('GMPP Return'!$C$25,'[4]1617-Q2'!$B$1:$HA$1000,B221,FALSE),INDIRECT("'" &amp; $C$1 &amp; "'!" &amp; C221))="","",IF($J$1&lt;&gt;'GMPP Return'!$F$25,HLOOKUP('GMPP Return'!$C$25,'[4]1617-Q2'!$B$1:$HA$1000,B221,FALSE),INDIRECT("'" &amp; $C$1 &amp; "'!" &amp; C221)))</f>
        <v/>
      </c>
      <c r="K221" s="378" t="s">
        <v>2879</v>
      </c>
      <c r="L221" s="492" t="s">
        <v>2880</v>
      </c>
      <c r="M221" s="302"/>
      <c r="N221" s="346" t="str">
        <f ca="1">IF(J221="","",IF(J221-I221=0,"",IF(J221-I221&gt;0,CONCATENATE("APPROVED REBASELINE SLIPPED SINCE LAST QUARTER BY ",SUM(J221-I221)," DAY/S"),IF(J221-I221&lt;0,CONCATENATE("APPROVED REBASELINE SHORTENED SINCE LAST QUARTER BY ",SUM(J221-I221)*-1," DAY/S")))))</f>
        <v/>
      </c>
    </row>
    <row r="222" spans="1:14" ht="15" customHeight="1" x14ac:dyDescent="0.25">
      <c r="A222" s="247" t="s">
        <v>699</v>
      </c>
      <c r="B222" s="154">
        <v>220</v>
      </c>
      <c r="C222" s="155" t="s">
        <v>1349</v>
      </c>
      <c r="D222" s="155"/>
      <c r="E222" s="155"/>
      <c r="F222" s="155"/>
      <c r="G222" s="467"/>
      <c r="H222" s="787" t="s">
        <v>2351</v>
      </c>
      <c r="I222" s="930" t="e">
        <f ca="1">IF(IF($I$1&lt;&gt;'GMPP Return'!$F$25,HLOOKUP('GMPP Return'!$C$25,'[4]1617-Q1'!$B$1:$HA$1000,B222,FALSE),INDIRECT("'" &amp; $C$1 &amp; "'!" &amp; C222))="","",IF($I$1&lt;&gt;'GMPP Return'!$F$25,HLOOKUP('GMPP Return'!$C$25,'[4]1617-Q1'!$B$1:$HA$1000,B222,FALSE),INDIRECT("'" &amp; $C$1 &amp; "'!" &amp; C222)))</f>
        <v>#N/A</v>
      </c>
      <c r="J222" s="585" t="str">
        <f ca="1">IF(IF($J$1&lt;&gt;'GMPP Return'!$F$25,HLOOKUP('GMPP Return'!$C$25,'[4]1617-Q2'!$B$1:$HA$1000,B222,FALSE),INDIRECT("'" &amp; $C$1 &amp; "'!" &amp; C222))="","",IF($J$1&lt;&gt;'GMPP Return'!$F$25,HLOOKUP('GMPP Return'!$C$25,'[4]1617-Q2'!$B$1:$HA$1000,B222,FALSE),INDIRECT("'" &amp; $C$1 &amp; "'!" &amp; C222)))</f>
        <v/>
      </c>
      <c r="K222" s="378" t="s">
        <v>2881</v>
      </c>
      <c r="L222" s="492" t="s">
        <v>2882</v>
      </c>
      <c r="M222" s="302"/>
      <c r="N222" s="346" t="str">
        <f t="shared" ref="N222" ca="1" si="19">IF(J222="","",IF(J222-I222=0,"",IF(J222-I222&gt;0,CONCATENATE("BASELINE SLIPPED SINCE LAST QUARTER BY ",SUM(J222-I222)," DAY/S"),IF(J222-I222&lt;0,CONCATENATE("BASELINE SHORTENED SINCE LAST QUARTER BY ",SUM(J222-I222)*-1," DAY/S")))))</f>
        <v/>
      </c>
    </row>
    <row r="223" spans="1:14" ht="15" customHeight="1" x14ac:dyDescent="0.25">
      <c r="A223" s="247" t="s">
        <v>700</v>
      </c>
      <c r="B223" s="154">
        <v>221</v>
      </c>
      <c r="C223" s="155" t="s">
        <v>1350</v>
      </c>
      <c r="D223" s="154"/>
      <c r="E223" s="154"/>
      <c r="F223" s="154"/>
      <c r="G223" s="511"/>
      <c r="H223" s="787" t="s">
        <v>147</v>
      </c>
      <c r="I223" s="930" t="e">
        <f ca="1">IF(IF($I$1&lt;&gt;'GMPP Return'!$F$25,HLOOKUP('GMPP Return'!$C$25,'[4]1617-Q1'!$B$1:$HA$1000,B223,FALSE),INDIRECT("'" &amp; $C$1 &amp; "'!" &amp; C223))="","",IF($I$1&lt;&gt;'GMPP Return'!$F$25,HLOOKUP('GMPP Return'!$C$25,'[4]1617-Q1'!$B$1:$HA$1000,B223,FALSE),INDIRECT("'" &amp; $C$1 &amp; "'!" &amp; C223)))</f>
        <v>#N/A</v>
      </c>
      <c r="J223" s="586" t="str">
        <f ca="1">IF(IF($J$1&lt;&gt;'GMPP Return'!$F$25,HLOOKUP('GMPP Return'!$C$25,'[4]1617-Q2'!$B$1:$HA$1000,B223,FALSE),INDIRECT("'" &amp; $C$1 &amp; "'!" &amp; C223))="","",IF($J$1&lt;&gt;'GMPP Return'!$F$25,HLOOKUP('GMPP Return'!$C$25,'[4]1617-Q2'!$B$1:$HA$1000,B223,FALSE),INDIRECT("'" &amp; $C$1 &amp; "'!" &amp; C223)))</f>
        <v/>
      </c>
      <c r="K223" s="505" t="s">
        <v>2883</v>
      </c>
      <c r="L223" s="506" t="s">
        <v>2884</v>
      </c>
      <c r="M223" s="302"/>
      <c r="N223" s="352"/>
    </row>
    <row r="224" spans="1:14" s="334" customFormat="1" ht="24.75" customHeight="1" thickBot="1" x14ac:dyDescent="0.3">
      <c r="A224" s="385" t="s">
        <v>701</v>
      </c>
      <c r="B224" s="386">
        <v>222</v>
      </c>
      <c r="C224" s="387" t="s">
        <v>1356</v>
      </c>
      <c r="D224" s="386"/>
      <c r="E224" s="386"/>
      <c r="F224" s="386"/>
      <c r="G224" s="511"/>
      <c r="H224" s="788" t="s">
        <v>2352</v>
      </c>
      <c r="I224" s="930" t="e">
        <f ca="1">IF(IF($I$1&lt;&gt;'GMPP Return'!$F$25,HLOOKUP('GMPP Return'!$C$25,'[4]1617-Q1'!$B$1:$HA$1000,B224,FALSE),INDIRECT("'" &amp; $C$1 &amp; "'!" &amp; C224))="","",IF($I$1&lt;&gt;'GMPP Return'!$F$25,HLOOKUP('GMPP Return'!$C$25,'[4]1617-Q1'!$B$1:$HA$1000,B224,FALSE),INDIRECT("'" &amp; $C$1 &amp; "'!" &amp; C224)))</f>
        <v>#N/A</v>
      </c>
      <c r="J224" s="586" t="str">
        <f ca="1">IF(IF($J$1&lt;&gt;'GMPP Return'!$F$25,HLOOKUP('GMPP Return'!$C$25,'[4]1617-Q2'!$B$1:$HA$1000,B224,FALSE),INDIRECT("'" &amp; $C$1 &amp; "'!" &amp; C224))="","",IF($J$1&lt;&gt;'GMPP Return'!$F$25,HLOOKUP('GMPP Return'!$C$25,'[4]1617-Q2'!$B$1:$HA$1000,B224,FALSE),INDIRECT("'" &amp; $C$1 &amp; "'!" &amp; C224)))</f>
        <v/>
      </c>
      <c r="K224" s="505" t="s">
        <v>2885</v>
      </c>
      <c r="L224" s="506" t="s">
        <v>2886</v>
      </c>
      <c r="M224" s="171"/>
      <c r="N224" s="353"/>
    </row>
    <row r="225" spans="1:14" s="334" customFormat="1" ht="24.75" customHeight="1" x14ac:dyDescent="0.25">
      <c r="A225" s="385" t="s">
        <v>702</v>
      </c>
      <c r="B225" s="386">
        <v>223</v>
      </c>
      <c r="C225" s="387" t="s">
        <v>1351</v>
      </c>
      <c r="D225" s="386"/>
      <c r="E225" s="386"/>
      <c r="F225" s="386"/>
      <c r="G225" s="511"/>
      <c r="H225" s="788" t="s">
        <v>2368</v>
      </c>
      <c r="I225" s="930" t="e">
        <f ca="1">IF(IF($I$1&lt;&gt;'GMPP Return'!$F$25,HLOOKUP('GMPP Return'!$C$25,'[4]1617-Q1'!$B$1:$HA$1000,B225,FALSE),INDIRECT("'" &amp; $C$1 &amp; "'!" &amp; C225))="","",IF($I$1&lt;&gt;'GMPP Return'!$F$25,HLOOKUP('GMPP Return'!$C$25,'[4]1617-Q1'!$B$1:$HA$1000,B225,FALSE),INDIRECT("'" &amp; $C$1 &amp; "'!" &amp; C225)))</f>
        <v>#N/A</v>
      </c>
      <c r="J225" s="586" t="str">
        <f ca="1">IF(IF($J$1&lt;&gt;'GMPP Return'!$F$25,HLOOKUP('GMPP Return'!$C$25,'[4]1617-Q2'!$B$1:$HA$1000,B225,FALSE),INDIRECT("'" &amp; $C$1 &amp; "'!" &amp; C225))="","",IF($J$1&lt;&gt;'GMPP Return'!$F$25,HLOOKUP('GMPP Return'!$C$25,'[4]1617-Q2'!$B$1:$HA$1000,B225,FALSE),INDIRECT("'" &amp; $C$1 &amp; "'!" &amp; C225)))</f>
        <v/>
      </c>
      <c r="K225" s="505" t="s">
        <v>2887</v>
      </c>
      <c r="L225" s="506" t="s">
        <v>2888</v>
      </c>
      <c r="M225" s="171"/>
      <c r="N225" s="351"/>
    </row>
    <row r="226" spans="1:14" ht="15" customHeight="1" x14ac:dyDescent="0.25">
      <c r="A226" s="247" t="s">
        <v>703</v>
      </c>
      <c r="B226" s="154">
        <v>224</v>
      </c>
      <c r="C226" s="155" t="s">
        <v>1352</v>
      </c>
      <c r="D226" s="155"/>
      <c r="E226" s="155"/>
      <c r="F226" s="155"/>
      <c r="G226" s="467"/>
      <c r="H226" s="787" t="s">
        <v>63</v>
      </c>
      <c r="I226" s="930" t="e">
        <f ca="1">IF(IF($I$1&lt;&gt;'GMPP Return'!$F$25,HLOOKUP('GMPP Return'!$C$25,'[4]1617-Q1'!$B$1:$HA$1000,B226,FALSE),INDIRECT("'" &amp; $C$1 &amp; "'!" &amp; C226))="","",IF($I$1&lt;&gt;'GMPP Return'!$F$25,HLOOKUP('GMPP Return'!$C$25,'[4]1617-Q1'!$B$1:$HA$1000,B226,FALSE),INDIRECT("'" &amp; $C$1 &amp; "'!" &amp; C226)))</f>
        <v>#N/A</v>
      </c>
      <c r="J226" s="585" t="str">
        <f ca="1">IF(IF($J$1&lt;&gt;'GMPP Return'!$F$25,HLOOKUP('GMPP Return'!$C$25,'[4]1617-Q2'!$B$1:$HA$1000,B226,FALSE),INDIRECT("'" &amp; $C$1 &amp; "'!" &amp; C226))="","",IF($J$1&lt;&gt;'GMPP Return'!$F$25,HLOOKUP('GMPP Return'!$C$25,'[4]1617-Q2'!$B$1:$HA$1000,B226,FALSE),INDIRECT("'" &amp; $C$1 &amp; "'!" &amp; C226)))</f>
        <v/>
      </c>
      <c r="K226" s="378" t="s">
        <v>2889</v>
      </c>
      <c r="L226" s="492" t="s">
        <v>2890</v>
      </c>
      <c r="M226" s="302"/>
      <c r="N226" s="346" t="str">
        <f ca="1">IF(J226="","",IF(J226-I226=0,"",IF(J226-I226&gt;0,CONCATENATE("BASELINE SLIPPED SINCE LAST QUARTER BY ",SUM(J226-I226)," DAY/S"),IF(J226-I226&lt;0,CONCATENATE("BASELINE SHORTENED SINCE LAST QUARTER BY ",SUM(J226-I226)*-1," DAY/S")))))</f>
        <v/>
      </c>
    </row>
    <row r="227" spans="1:14" ht="15" customHeight="1" x14ac:dyDescent="0.25">
      <c r="A227" s="247" t="s">
        <v>704</v>
      </c>
      <c r="B227" s="154">
        <v>225</v>
      </c>
      <c r="C227" s="155" t="s">
        <v>1353</v>
      </c>
      <c r="D227" s="155"/>
      <c r="E227" s="155"/>
      <c r="F227" s="155"/>
      <c r="G227" s="467"/>
      <c r="H227" s="787" t="s">
        <v>148</v>
      </c>
      <c r="I227" s="930" t="e">
        <f ca="1">IF(IF($I$1&lt;&gt;'GMPP Return'!$F$25,HLOOKUP('GMPP Return'!$C$25,'[4]1617-Q1'!$B$1:$HA$1000,B227,FALSE),INDIRECT("'" &amp; $C$1 &amp; "'!" &amp; C227))="","",IF($I$1&lt;&gt;'GMPP Return'!$F$25,HLOOKUP('GMPP Return'!$C$25,'[4]1617-Q1'!$B$1:$HA$1000,B227,FALSE),INDIRECT("'" &amp; $C$1 &amp; "'!" &amp; C227)))</f>
        <v>#N/A</v>
      </c>
      <c r="J227" s="585" t="str">
        <f ca="1">IF(IF($J$1&lt;&gt;'GMPP Return'!$F$25,HLOOKUP('GMPP Return'!$C$25,'[4]1617-Q2'!$B$1:$HA$1000,B227,FALSE),INDIRECT("'" &amp; $C$1 &amp; "'!" &amp; C227))="","",IF($J$1&lt;&gt;'GMPP Return'!$F$25,HLOOKUP('GMPP Return'!$C$25,'[4]1617-Q2'!$B$1:$HA$1000,B227,FALSE),INDIRECT("'" &amp; $C$1 &amp; "'!" &amp; C227)))</f>
        <v/>
      </c>
      <c r="K227" s="378" t="s">
        <v>2891</v>
      </c>
      <c r="L227" s="492" t="s">
        <v>2892</v>
      </c>
      <c r="M227" s="302"/>
      <c r="N227" s="346" t="str">
        <f ca="1">IF(J227="","",IF(J227-I227=0,"",IF(J227-I227&gt;0,CONCATENATE("APPROVED REBASELINE SLIPPED SINCE LAST QUARTER BY ",SUM(J227-I227)," DAY/S"),IF(J227-I227&lt;0,CONCATENATE("APPROVED REBASELINE SHORTENED SINCE LAST QUARTER BY ",SUM(J227-I227)*-1," DAY/S")))))</f>
        <v/>
      </c>
    </row>
    <row r="228" spans="1:14" ht="15" customHeight="1" x14ac:dyDescent="0.25">
      <c r="A228" s="247" t="s">
        <v>705</v>
      </c>
      <c r="B228" s="154">
        <v>226</v>
      </c>
      <c r="C228" s="155" t="s">
        <v>1354</v>
      </c>
      <c r="D228" s="155"/>
      <c r="E228" s="155"/>
      <c r="F228" s="155"/>
      <c r="G228" s="467"/>
      <c r="H228" s="787" t="s">
        <v>2351</v>
      </c>
      <c r="I228" s="930" t="e">
        <f ca="1">IF(IF($I$1&lt;&gt;'GMPP Return'!$F$25,HLOOKUP('GMPP Return'!$C$25,'[4]1617-Q1'!$B$1:$HA$1000,B228,FALSE),INDIRECT("'" &amp; $C$1 &amp; "'!" &amp; C228))="","",IF($I$1&lt;&gt;'GMPP Return'!$F$25,HLOOKUP('GMPP Return'!$C$25,'[4]1617-Q1'!$B$1:$HA$1000,B228,FALSE),INDIRECT("'" &amp; $C$1 &amp; "'!" &amp; C228)))</f>
        <v>#N/A</v>
      </c>
      <c r="J228" s="585" t="str">
        <f ca="1">IF(IF($J$1&lt;&gt;'GMPP Return'!$F$25,HLOOKUP('GMPP Return'!$C$25,'[4]1617-Q2'!$B$1:$HA$1000,B228,FALSE),INDIRECT("'" &amp; $C$1 &amp; "'!" &amp; C228))="","",IF($J$1&lt;&gt;'GMPP Return'!$F$25,HLOOKUP('GMPP Return'!$C$25,'[4]1617-Q2'!$B$1:$HA$1000,B228,FALSE),INDIRECT("'" &amp; $C$1 &amp; "'!" &amp; C228)))</f>
        <v/>
      </c>
      <c r="K228" s="378" t="s">
        <v>2893</v>
      </c>
      <c r="L228" s="492" t="s">
        <v>2894</v>
      </c>
      <c r="M228" s="302"/>
      <c r="N228" s="346" t="str">
        <f t="shared" ref="N228" ca="1" si="20">IF(J228="","",IF(J228-I228=0,"",IF(J228-I228&gt;0,CONCATENATE("BASELINE SLIPPED SINCE LAST QUARTER BY ",SUM(J228-I228)," DAY/S"),IF(J228-I228&lt;0,CONCATENATE("BASELINE SHORTENED SINCE LAST QUARTER BY ",SUM(J228-I228)*-1," DAY/S")))))</f>
        <v/>
      </c>
    </row>
    <row r="229" spans="1:14" ht="15" customHeight="1" x14ac:dyDescent="0.25">
      <c r="A229" s="247" t="s">
        <v>706</v>
      </c>
      <c r="B229" s="154">
        <v>227</v>
      </c>
      <c r="C229" s="155" t="s">
        <v>1355</v>
      </c>
      <c r="D229" s="154"/>
      <c r="E229" s="154"/>
      <c r="F229" s="154"/>
      <c r="G229" s="511"/>
      <c r="H229" s="787" t="s">
        <v>147</v>
      </c>
      <c r="I229" s="930" t="e">
        <f ca="1">IF(IF($I$1&lt;&gt;'GMPP Return'!$F$25,HLOOKUP('GMPP Return'!$C$25,'[4]1617-Q1'!$B$1:$HA$1000,B229,FALSE),INDIRECT("'" &amp; $C$1 &amp; "'!" &amp; C229))="","",IF($I$1&lt;&gt;'GMPP Return'!$F$25,HLOOKUP('GMPP Return'!$C$25,'[4]1617-Q1'!$B$1:$HA$1000,B229,FALSE),INDIRECT("'" &amp; $C$1 &amp; "'!" &amp; C229)))</f>
        <v>#N/A</v>
      </c>
      <c r="J229" s="586" t="str">
        <f ca="1">IF(IF($J$1&lt;&gt;'GMPP Return'!$F$25,HLOOKUP('GMPP Return'!$C$25,'[4]1617-Q2'!$B$1:$HA$1000,B229,FALSE),INDIRECT("'" &amp; $C$1 &amp; "'!" &amp; C229))="","",IF($J$1&lt;&gt;'GMPP Return'!$F$25,HLOOKUP('GMPP Return'!$C$25,'[4]1617-Q2'!$B$1:$HA$1000,B229,FALSE),INDIRECT("'" &amp; $C$1 &amp; "'!" &amp; C229)))</f>
        <v/>
      </c>
      <c r="K229" s="505" t="s">
        <v>2895</v>
      </c>
      <c r="L229" s="506" t="s">
        <v>2896</v>
      </c>
      <c r="M229" s="302"/>
      <c r="N229" s="352"/>
    </row>
    <row r="230" spans="1:14" s="334" customFormat="1" ht="24.75" customHeight="1" thickBot="1" x14ac:dyDescent="0.3">
      <c r="A230" s="385" t="s">
        <v>707</v>
      </c>
      <c r="B230" s="386">
        <v>228</v>
      </c>
      <c r="C230" s="387" t="s">
        <v>1356</v>
      </c>
      <c r="D230" s="386"/>
      <c r="E230" s="386"/>
      <c r="F230" s="386"/>
      <c r="G230" s="511"/>
      <c r="H230" s="788" t="s">
        <v>2352</v>
      </c>
      <c r="I230" s="930" t="e">
        <f ca="1">IF(IF($I$1&lt;&gt;'GMPP Return'!$F$25,HLOOKUP('GMPP Return'!$C$25,'[4]1617-Q1'!$B$1:$HA$1000,B230,FALSE),INDIRECT("'" &amp; $C$1 &amp; "'!" &amp; C230))="","",IF($I$1&lt;&gt;'GMPP Return'!$F$25,HLOOKUP('GMPP Return'!$C$25,'[4]1617-Q1'!$B$1:$HA$1000,B230,FALSE),INDIRECT("'" &amp; $C$1 &amp; "'!" &amp; C230)))</f>
        <v>#N/A</v>
      </c>
      <c r="J230" s="586" t="str">
        <f ca="1">IF(IF($J$1&lt;&gt;'GMPP Return'!$F$25,HLOOKUP('GMPP Return'!$C$25,'[4]1617-Q2'!$B$1:$HA$1000,B230,FALSE),INDIRECT("'" &amp; $C$1 &amp; "'!" &amp; C230))="","",IF($J$1&lt;&gt;'GMPP Return'!$F$25,HLOOKUP('GMPP Return'!$C$25,'[4]1617-Q2'!$B$1:$HA$1000,B230,FALSE),INDIRECT("'" &amp; $C$1 &amp; "'!" &amp; C230)))</f>
        <v/>
      </c>
      <c r="K230" s="505" t="s">
        <v>2897</v>
      </c>
      <c r="L230" s="506" t="s">
        <v>2898</v>
      </c>
      <c r="M230" s="171"/>
      <c r="N230" s="353"/>
    </row>
    <row r="231" spans="1:14" s="334" customFormat="1" ht="24.75" customHeight="1" x14ac:dyDescent="0.25">
      <c r="A231" s="385" t="s">
        <v>708</v>
      </c>
      <c r="B231" s="386">
        <v>229</v>
      </c>
      <c r="C231" s="387" t="s">
        <v>1357</v>
      </c>
      <c r="D231" s="386"/>
      <c r="E231" s="386"/>
      <c r="F231" s="386"/>
      <c r="G231" s="511"/>
      <c r="H231" s="788" t="s">
        <v>2369</v>
      </c>
      <c r="I231" s="930" t="e">
        <f ca="1">IF(IF($I$1&lt;&gt;'GMPP Return'!$F$25,HLOOKUP('GMPP Return'!$C$25,'[4]1617-Q1'!$B$1:$HA$1000,B231,FALSE),INDIRECT("'" &amp; $C$1 &amp; "'!" &amp; C231))="","",IF($I$1&lt;&gt;'GMPP Return'!$F$25,HLOOKUP('GMPP Return'!$C$25,'[4]1617-Q1'!$B$1:$HA$1000,B231,FALSE),INDIRECT("'" &amp; $C$1 &amp; "'!" &amp; C231)))</f>
        <v>#N/A</v>
      </c>
      <c r="J231" s="586" t="str">
        <f ca="1">IF(IF($J$1&lt;&gt;'GMPP Return'!$F$25,HLOOKUP('GMPP Return'!$C$25,'[4]1617-Q2'!$B$1:$HA$1000,B231,FALSE),INDIRECT("'" &amp; $C$1 &amp; "'!" &amp; C231))="","",IF($J$1&lt;&gt;'GMPP Return'!$F$25,HLOOKUP('GMPP Return'!$C$25,'[4]1617-Q2'!$B$1:$HA$1000,B231,FALSE),INDIRECT("'" &amp; $C$1 &amp; "'!" &amp; C231)))</f>
        <v/>
      </c>
      <c r="K231" s="505" t="s">
        <v>2899</v>
      </c>
      <c r="L231" s="506" t="s">
        <v>2900</v>
      </c>
      <c r="M231" s="171"/>
      <c r="N231" s="351"/>
    </row>
    <row r="232" spans="1:14" ht="15" customHeight="1" x14ac:dyDescent="0.25">
      <c r="A232" s="247" t="s">
        <v>709</v>
      </c>
      <c r="B232" s="154">
        <v>230</v>
      </c>
      <c r="C232" s="155" t="s">
        <v>1358</v>
      </c>
      <c r="D232" s="155"/>
      <c r="E232" s="155"/>
      <c r="F232" s="155"/>
      <c r="G232" s="467"/>
      <c r="H232" s="787" t="s">
        <v>63</v>
      </c>
      <c r="I232" s="930" t="e">
        <f ca="1">IF(IF($I$1&lt;&gt;'GMPP Return'!$F$25,HLOOKUP('GMPP Return'!$C$25,'[4]1617-Q1'!$B$1:$HA$1000,B232,FALSE),INDIRECT("'" &amp; $C$1 &amp; "'!" &amp; C232))="","",IF($I$1&lt;&gt;'GMPP Return'!$F$25,HLOOKUP('GMPP Return'!$C$25,'[4]1617-Q1'!$B$1:$HA$1000,B232,FALSE),INDIRECT("'" &amp; $C$1 &amp; "'!" &amp; C232)))</f>
        <v>#N/A</v>
      </c>
      <c r="J232" s="585" t="str">
        <f ca="1">IF(IF($J$1&lt;&gt;'GMPP Return'!$F$25,HLOOKUP('GMPP Return'!$C$25,'[4]1617-Q2'!$B$1:$HA$1000,B232,FALSE),INDIRECT("'" &amp; $C$1 &amp; "'!" &amp; C232))="","",IF($J$1&lt;&gt;'GMPP Return'!$F$25,HLOOKUP('GMPP Return'!$C$25,'[4]1617-Q2'!$B$1:$HA$1000,B232,FALSE),INDIRECT("'" &amp; $C$1 &amp; "'!" &amp; C232)))</f>
        <v/>
      </c>
      <c r="K232" s="378" t="s">
        <v>2901</v>
      </c>
      <c r="L232" s="492" t="s">
        <v>2902</v>
      </c>
      <c r="M232" s="302"/>
      <c r="N232" s="346" t="str">
        <f ca="1">IF(J232="","",IF(J232-I232=0,"",IF(J232-I232&gt;0,CONCATENATE("BASELINE SLIPPED SINCE LAST QUARTER BY ",SUM(J232-I232)," DAY/S"),IF(J232-I232&lt;0,CONCATENATE("BASELINE SHORTENED SINCE LAST QUARTER BY ",SUM(J232-I232)*-1," DAY/S")))))</f>
        <v/>
      </c>
    </row>
    <row r="233" spans="1:14" ht="15" customHeight="1" x14ac:dyDescent="0.25">
      <c r="A233" s="247" t="s">
        <v>710</v>
      </c>
      <c r="B233" s="154">
        <v>231</v>
      </c>
      <c r="C233" s="155" t="s">
        <v>1359</v>
      </c>
      <c r="D233" s="155"/>
      <c r="E233" s="155"/>
      <c r="F233" s="155"/>
      <c r="G233" s="467"/>
      <c r="H233" s="787" t="s">
        <v>148</v>
      </c>
      <c r="I233" s="930" t="e">
        <f ca="1">IF(IF($I$1&lt;&gt;'GMPP Return'!$F$25,HLOOKUP('GMPP Return'!$C$25,'[4]1617-Q1'!$B$1:$HA$1000,B233,FALSE),INDIRECT("'" &amp; $C$1 &amp; "'!" &amp; C233))="","",IF($I$1&lt;&gt;'GMPP Return'!$F$25,HLOOKUP('GMPP Return'!$C$25,'[4]1617-Q1'!$B$1:$HA$1000,B233,FALSE),INDIRECT("'" &amp; $C$1 &amp; "'!" &amp; C233)))</f>
        <v>#N/A</v>
      </c>
      <c r="J233" s="585" t="str">
        <f ca="1">IF(IF($J$1&lt;&gt;'GMPP Return'!$F$25,HLOOKUP('GMPP Return'!$C$25,'[4]1617-Q2'!$B$1:$HA$1000,B233,FALSE),INDIRECT("'" &amp; $C$1 &amp; "'!" &amp; C233))="","",IF($J$1&lt;&gt;'GMPP Return'!$F$25,HLOOKUP('GMPP Return'!$C$25,'[4]1617-Q2'!$B$1:$HA$1000,B233,FALSE),INDIRECT("'" &amp; $C$1 &amp; "'!" &amp; C233)))</f>
        <v/>
      </c>
      <c r="K233" s="378" t="s">
        <v>2903</v>
      </c>
      <c r="L233" s="492" t="s">
        <v>2904</v>
      </c>
      <c r="M233" s="302"/>
      <c r="N233" s="346" t="str">
        <f ca="1">IF(J233="","",IF(J233-I233=0,"",IF(J233-I233&gt;0,CONCATENATE("APPROVED REBASELINE SLIPPED SINCE LAST QUARTER BY ",SUM(J233-I233)," DAY/S"),IF(J233-I233&lt;0,CONCATENATE("APPROVED REBASELINE SHORTENED SINCE LAST QUARTER BY ",SUM(J233-I233)*-1," DAY/S")))))</f>
        <v/>
      </c>
    </row>
    <row r="234" spans="1:14" ht="15" customHeight="1" x14ac:dyDescent="0.25">
      <c r="A234" s="247" t="s">
        <v>711</v>
      </c>
      <c r="B234" s="154">
        <v>232</v>
      </c>
      <c r="C234" s="155" t="s">
        <v>1360</v>
      </c>
      <c r="D234" s="155"/>
      <c r="E234" s="155"/>
      <c r="F234" s="155"/>
      <c r="G234" s="467"/>
      <c r="H234" s="787" t="s">
        <v>2351</v>
      </c>
      <c r="I234" s="930" t="e">
        <f ca="1">IF(IF($I$1&lt;&gt;'GMPP Return'!$F$25,HLOOKUP('GMPP Return'!$C$25,'[4]1617-Q1'!$B$1:$HA$1000,B234,FALSE),INDIRECT("'" &amp; $C$1 &amp; "'!" &amp; C234))="","",IF($I$1&lt;&gt;'GMPP Return'!$F$25,HLOOKUP('GMPP Return'!$C$25,'[4]1617-Q1'!$B$1:$HA$1000,B234,FALSE),INDIRECT("'" &amp; $C$1 &amp; "'!" &amp; C234)))</f>
        <v>#N/A</v>
      </c>
      <c r="J234" s="585" t="str">
        <f ca="1">IF(IF($J$1&lt;&gt;'GMPP Return'!$F$25,HLOOKUP('GMPP Return'!$C$25,'[4]1617-Q2'!$B$1:$HA$1000,B234,FALSE),INDIRECT("'" &amp; $C$1 &amp; "'!" &amp; C234))="","",IF($J$1&lt;&gt;'GMPP Return'!$F$25,HLOOKUP('GMPP Return'!$C$25,'[4]1617-Q2'!$B$1:$HA$1000,B234,FALSE),INDIRECT("'" &amp; $C$1 &amp; "'!" &amp; C234)))</f>
        <v/>
      </c>
      <c r="K234" s="378" t="s">
        <v>2905</v>
      </c>
      <c r="L234" s="492" t="s">
        <v>2906</v>
      </c>
      <c r="M234" s="302"/>
      <c r="N234" s="346" t="str">
        <f t="shared" ref="N234" ca="1" si="21">IF(J234="","",IF(J234-I234=0,"",IF(J234-I234&gt;0,CONCATENATE("BASELINE SLIPPED SINCE LAST QUARTER BY ",SUM(J234-I234)," DAY/S"),IF(J234-I234&lt;0,CONCATENATE("BASELINE SHORTENED SINCE LAST QUARTER BY ",SUM(J234-I234)*-1," DAY/S")))))</f>
        <v/>
      </c>
    </row>
    <row r="235" spans="1:14" ht="15" customHeight="1" x14ac:dyDescent="0.25">
      <c r="A235" s="247" t="s">
        <v>712</v>
      </c>
      <c r="B235" s="154">
        <v>233</v>
      </c>
      <c r="C235" s="155" t="s">
        <v>1361</v>
      </c>
      <c r="D235" s="154"/>
      <c r="E235" s="154"/>
      <c r="F235" s="154"/>
      <c r="G235" s="511"/>
      <c r="H235" s="787" t="s">
        <v>147</v>
      </c>
      <c r="I235" s="930" t="e">
        <f ca="1">IF(IF($I$1&lt;&gt;'GMPP Return'!$F$25,HLOOKUP('GMPP Return'!$C$25,'[4]1617-Q1'!$B$1:$HA$1000,B235,FALSE),INDIRECT("'" &amp; $C$1 &amp; "'!" &amp; C235))="","",IF($I$1&lt;&gt;'GMPP Return'!$F$25,HLOOKUP('GMPP Return'!$C$25,'[4]1617-Q1'!$B$1:$HA$1000,B235,FALSE),INDIRECT("'" &amp; $C$1 &amp; "'!" &amp; C235)))</f>
        <v>#N/A</v>
      </c>
      <c r="J235" s="586" t="str">
        <f ca="1">IF(IF($J$1&lt;&gt;'GMPP Return'!$F$25,HLOOKUP('GMPP Return'!$C$25,'[4]1617-Q2'!$B$1:$HA$1000,B235,FALSE),INDIRECT("'" &amp; $C$1 &amp; "'!" &amp; C235))="","",IF($J$1&lt;&gt;'GMPP Return'!$F$25,HLOOKUP('GMPP Return'!$C$25,'[4]1617-Q2'!$B$1:$HA$1000,B235,FALSE),INDIRECT("'" &amp; $C$1 &amp; "'!" &amp; C235)))</f>
        <v/>
      </c>
      <c r="K235" s="505" t="s">
        <v>2907</v>
      </c>
      <c r="L235" s="506" t="s">
        <v>2908</v>
      </c>
      <c r="M235" s="302"/>
      <c r="N235" s="352"/>
    </row>
    <row r="236" spans="1:14" s="334" customFormat="1" ht="24.75" customHeight="1" thickBot="1" x14ac:dyDescent="0.3">
      <c r="A236" s="385" t="s">
        <v>713</v>
      </c>
      <c r="B236" s="386">
        <v>234</v>
      </c>
      <c r="C236" s="387" t="s">
        <v>1362</v>
      </c>
      <c r="D236" s="386"/>
      <c r="E236" s="386"/>
      <c r="F236" s="386"/>
      <c r="G236" s="511"/>
      <c r="H236" s="788" t="s">
        <v>2352</v>
      </c>
      <c r="I236" s="930" t="e">
        <f ca="1">IF(IF($I$1&lt;&gt;'GMPP Return'!$F$25,HLOOKUP('GMPP Return'!$C$25,'[4]1617-Q1'!$B$1:$HA$1000,B236,FALSE),INDIRECT("'" &amp; $C$1 &amp; "'!" &amp; C236))="","",IF($I$1&lt;&gt;'GMPP Return'!$F$25,HLOOKUP('GMPP Return'!$C$25,'[4]1617-Q1'!$B$1:$HA$1000,B236,FALSE),INDIRECT("'" &amp; $C$1 &amp; "'!" &amp; C236)))</f>
        <v>#N/A</v>
      </c>
      <c r="J236" s="586" t="str">
        <f ca="1">IF(IF($J$1&lt;&gt;'GMPP Return'!$F$25,HLOOKUP('GMPP Return'!$C$25,'[4]1617-Q2'!$B$1:$HA$1000,B236,FALSE),INDIRECT("'" &amp; $C$1 &amp; "'!" &amp; C236))="","",IF($J$1&lt;&gt;'GMPP Return'!$F$25,HLOOKUP('GMPP Return'!$C$25,'[4]1617-Q2'!$B$1:$HA$1000,B236,FALSE),INDIRECT("'" &amp; $C$1 &amp; "'!" &amp; C236)))</f>
        <v/>
      </c>
      <c r="K236" s="505" t="s">
        <v>2909</v>
      </c>
      <c r="L236" s="506" t="s">
        <v>2910</v>
      </c>
      <c r="M236" s="171"/>
      <c r="N236" s="353"/>
    </row>
    <row r="237" spans="1:14" s="334" customFormat="1" ht="24.75" customHeight="1" x14ac:dyDescent="0.25">
      <c r="A237" s="385" t="s">
        <v>714</v>
      </c>
      <c r="B237" s="386">
        <v>235</v>
      </c>
      <c r="C237" s="387" t="s">
        <v>1363</v>
      </c>
      <c r="D237" s="386"/>
      <c r="E237" s="386"/>
      <c r="F237" s="386"/>
      <c r="G237" s="511"/>
      <c r="H237" s="788" t="s">
        <v>2370</v>
      </c>
      <c r="I237" s="930" t="e">
        <f ca="1">IF(IF($I$1&lt;&gt;'GMPP Return'!$F$25,HLOOKUP('GMPP Return'!$C$25,'[4]1617-Q1'!$B$1:$HA$1000,B237,FALSE),INDIRECT("'" &amp; $C$1 &amp; "'!" &amp; C237))="","",IF($I$1&lt;&gt;'GMPP Return'!$F$25,HLOOKUP('GMPP Return'!$C$25,'[4]1617-Q1'!$B$1:$HA$1000,B237,FALSE),INDIRECT("'" &amp; $C$1 &amp; "'!" &amp; C237)))</f>
        <v>#N/A</v>
      </c>
      <c r="J237" s="586" t="str">
        <f ca="1">IF(IF($J$1&lt;&gt;'GMPP Return'!$F$25,HLOOKUP('GMPP Return'!$C$25,'[4]1617-Q2'!$B$1:$HA$1000,B237,FALSE),INDIRECT("'" &amp; $C$1 &amp; "'!" &amp; C237))="","",IF($J$1&lt;&gt;'GMPP Return'!$F$25,HLOOKUP('GMPP Return'!$C$25,'[4]1617-Q2'!$B$1:$HA$1000,B237,FALSE),INDIRECT("'" &amp; $C$1 &amp; "'!" &amp; C237)))</f>
        <v/>
      </c>
      <c r="K237" s="505" t="s">
        <v>2911</v>
      </c>
      <c r="L237" s="506" t="s">
        <v>2912</v>
      </c>
      <c r="M237" s="171"/>
      <c r="N237" s="351"/>
    </row>
    <row r="238" spans="1:14" ht="15" customHeight="1" x14ac:dyDescent="0.25">
      <c r="A238" s="247" t="s">
        <v>715</v>
      </c>
      <c r="B238" s="154">
        <v>236</v>
      </c>
      <c r="C238" s="155" t="s">
        <v>1364</v>
      </c>
      <c r="D238" s="155"/>
      <c r="E238" s="155"/>
      <c r="F238" s="155"/>
      <c r="G238" s="467"/>
      <c r="H238" s="787" t="s">
        <v>63</v>
      </c>
      <c r="I238" s="930" t="e">
        <f ca="1">IF(IF($I$1&lt;&gt;'GMPP Return'!$F$25,HLOOKUP('GMPP Return'!$C$25,'[4]1617-Q1'!$B$1:$HA$1000,B238,FALSE),INDIRECT("'" &amp; $C$1 &amp; "'!" &amp; C238))="","",IF($I$1&lt;&gt;'GMPP Return'!$F$25,HLOOKUP('GMPP Return'!$C$25,'[4]1617-Q1'!$B$1:$HA$1000,B238,FALSE),INDIRECT("'" &amp; $C$1 &amp; "'!" &amp; C238)))</f>
        <v>#N/A</v>
      </c>
      <c r="J238" s="585" t="str">
        <f ca="1">IF(IF($J$1&lt;&gt;'GMPP Return'!$F$25,HLOOKUP('GMPP Return'!$C$25,'[4]1617-Q2'!$B$1:$HA$1000,B238,FALSE),INDIRECT("'" &amp; $C$1 &amp; "'!" &amp; C238))="","",IF($J$1&lt;&gt;'GMPP Return'!$F$25,HLOOKUP('GMPP Return'!$C$25,'[4]1617-Q2'!$B$1:$HA$1000,B238,FALSE),INDIRECT("'" &amp; $C$1 &amp; "'!" &amp; C238)))</f>
        <v/>
      </c>
      <c r="K238" s="378" t="s">
        <v>2913</v>
      </c>
      <c r="L238" s="492" t="s">
        <v>2914</v>
      </c>
      <c r="M238" s="302"/>
      <c r="N238" s="346" t="str">
        <f ca="1">IF(J238="","",IF(J238-I238=0,"",IF(J238-I238&gt;0,CONCATENATE("BASELINE SLIPPED SINCE LAST QUARTER BY ",SUM(J238-I238)," DAY/S"),IF(J238-I238&lt;0,CONCATENATE("BASELINE SHORTENED SINCE LAST QUARTER BY ",SUM(J238-I238)*-1," DAY/S")))))</f>
        <v/>
      </c>
    </row>
    <row r="239" spans="1:14" ht="15" customHeight="1" x14ac:dyDescent="0.25">
      <c r="A239" s="247" t="s">
        <v>716</v>
      </c>
      <c r="B239" s="154">
        <v>237</v>
      </c>
      <c r="C239" s="155" t="s">
        <v>1365</v>
      </c>
      <c r="D239" s="155"/>
      <c r="E239" s="155"/>
      <c r="F239" s="155"/>
      <c r="G239" s="467"/>
      <c r="H239" s="787" t="s">
        <v>148</v>
      </c>
      <c r="I239" s="930" t="e">
        <f ca="1">IF(IF($I$1&lt;&gt;'GMPP Return'!$F$25,HLOOKUP('GMPP Return'!$C$25,'[4]1617-Q1'!$B$1:$HA$1000,B239,FALSE),INDIRECT("'" &amp; $C$1 &amp; "'!" &amp; C239))="","",IF($I$1&lt;&gt;'GMPP Return'!$F$25,HLOOKUP('GMPP Return'!$C$25,'[4]1617-Q1'!$B$1:$HA$1000,B239,FALSE),INDIRECT("'" &amp; $C$1 &amp; "'!" &amp; C239)))</f>
        <v>#N/A</v>
      </c>
      <c r="J239" s="585" t="str">
        <f ca="1">IF(IF($J$1&lt;&gt;'GMPP Return'!$F$25,HLOOKUP('GMPP Return'!$C$25,'[4]1617-Q2'!$B$1:$HA$1000,B239,FALSE),INDIRECT("'" &amp; $C$1 &amp; "'!" &amp; C239))="","",IF($J$1&lt;&gt;'GMPP Return'!$F$25,HLOOKUP('GMPP Return'!$C$25,'[4]1617-Q2'!$B$1:$HA$1000,B239,FALSE),INDIRECT("'" &amp; $C$1 &amp; "'!" &amp; C239)))</f>
        <v/>
      </c>
      <c r="K239" s="378" t="s">
        <v>2915</v>
      </c>
      <c r="L239" s="492" t="s">
        <v>2916</v>
      </c>
      <c r="M239" s="302"/>
      <c r="N239" s="346" t="str">
        <f ca="1">IF(J239="","",IF(J239-I239=0,"",IF(J239-I239&gt;0,CONCATENATE("APPROVED REBASELINE SLIPPED SINCE LAST QUARTER BY ",SUM(J239-I239)," DAY/S"),IF(J239-I239&lt;0,CONCATENATE("APPROVED REBASELINE SHORTENED SINCE LAST QUARTER BY ",SUM(J239-I239)*-1," DAY/S")))))</f>
        <v/>
      </c>
    </row>
    <row r="240" spans="1:14" ht="15" customHeight="1" x14ac:dyDescent="0.25">
      <c r="A240" s="247" t="s">
        <v>717</v>
      </c>
      <c r="B240" s="154">
        <v>238</v>
      </c>
      <c r="C240" s="155" t="s">
        <v>1366</v>
      </c>
      <c r="D240" s="155"/>
      <c r="E240" s="155"/>
      <c r="F240" s="155"/>
      <c r="G240" s="467"/>
      <c r="H240" s="787" t="s">
        <v>2351</v>
      </c>
      <c r="I240" s="930" t="e">
        <f ca="1">IF(IF($I$1&lt;&gt;'GMPP Return'!$F$25,HLOOKUP('GMPP Return'!$C$25,'[4]1617-Q1'!$B$1:$HA$1000,B240,FALSE),INDIRECT("'" &amp; $C$1 &amp; "'!" &amp; C240))="","",IF($I$1&lt;&gt;'GMPP Return'!$F$25,HLOOKUP('GMPP Return'!$C$25,'[4]1617-Q1'!$B$1:$HA$1000,B240,FALSE),INDIRECT("'" &amp; $C$1 &amp; "'!" &amp; C240)))</f>
        <v>#N/A</v>
      </c>
      <c r="J240" s="585" t="str">
        <f ca="1">IF(IF($J$1&lt;&gt;'GMPP Return'!$F$25,HLOOKUP('GMPP Return'!$C$25,'[4]1617-Q2'!$B$1:$HA$1000,B240,FALSE),INDIRECT("'" &amp; $C$1 &amp; "'!" &amp; C240))="","",IF($J$1&lt;&gt;'GMPP Return'!$F$25,HLOOKUP('GMPP Return'!$C$25,'[4]1617-Q2'!$B$1:$HA$1000,B240,FALSE),INDIRECT("'" &amp; $C$1 &amp; "'!" &amp; C240)))</f>
        <v/>
      </c>
      <c r="K240" s="378" t="s">
        <v>2917</v>
      </c>
      <c r="L240" s="492" t="s">
        <v>2918</v>
      </c>
      <c r="M240" s="302"/>
      <c r="N240" s="346" t="str">
        <f t="shared" ref="N240" ca="1" si="22">IF(J240="","",IF(J240-I240=0,"",IF(J240-I240&gt;0,CONCATENATE("BASELINE SLIPPED SINCE LAST QUARTER BY ",SUM(J240-I240)," DAY/S"),IF(J240-I240&lt;0,CONCATENATE("BASELINE SHORTENED SINCE LAST QUARTER BY ",SUM(J240-I240)*-1," DAY/S")))))</f>
        <v/>
      </c>
    </row>
    <row r="241" spans="1:14" ht="15" customHeight="1" x14ac:dyDescent="0.25">
      <c r="A241" s="247" t="s">
        <v>718</v>
      </c>
      <c r="B241" s="154">
        <v>239</v>
      </c>
      <c r="C241" s="155" t="s">
        <v>1367</v>
      </c>
      <c r="D241" s="154"/>
      <c r="E241" s="154"/>
      <c r="F241" s="154"/>
      <c r="G241" s="511"/>
      <c r="H241" s="787" t="s">
        <v>147</v>
      </c>
      <c r="I241" s="930" t="e">
        <f ca="1">IF(IF($I$1&lt;&gt;'GMPP Return'!$F$25,HLOOKUP('GMPP Return'!$C$25,'[4]1617-Q1'!$B$1:$HA$1000,B241,FALSE),INDIRECT("'" &amp; $C$1 &amp; "'!" &amp; C241))="","",IF($I$1&lt;&gt;'GMPP Return'!$F$25,HLOOKUP('GMPP Return'!$C$25,'[4]1617-Q1'!$B$1:$HA$1000,B241,FALSE),INDIRECT("'" &amp; $C$1 &amp; "'!" &amp; C241)))</f>
        <v>#N/A</v>
      </c>
      <c r="J241" s="586" t="str">
        <f ca="1">IF(IF($J$1&lt;&gt;'GMPP Return'!$F$25,HLOOKUP('GMPP Return'!$C$25,'[4]1617-Q2'!$B$1:$HA$1000,B241,FALSE),INDIRECT("'" &amp; $C$1 &amp; "'!" &amp; C241))="","",IF($J$1&lt;&gt;'GMPP Return'!$F$25,HLOOKUP('GMPP Return'!$C$25,'[4]1617-Q2'!$B$1:$HA$1000,B241,FALSE),INDIRECT("'" &amp; $C$1 &amp; "'!" &amp; C241)))</f>
        <v/>
      </c>
      <c r="K241" s="505" t="s">
        <v>2919</v>
      </c>
      <c r="L241" s="506" t="s">
        <v>2920</v>
      </c>
      <c r="M241" s="302"/>
      <c r="N241" s="352"/>
    </row>
    <row r="242" spans="1:14" s="334" customFormat="1" ht="24.75" customHeight="1" thickBot="1" x14ac:dyDescent="0.3">
      <c r="A242" s="385" t="s">
        <v>719</v>
      </c>
      <c r="B242" s="386">
        <v>240</v>
      </c>
      <c r="C242" s="387" t="s">
        <v>1368</v>
      </c>
      <c r="D242" s="386"/>
      <c r="E242" s="386"/>
      <c r="F242" s="386"/>
      <c r="G242" s="511"/>
      <c r="H242" s="788" t="s">
        <v>2352</v>
      </c>
      <c r="I242" s="930" t="e">
        <f ca="1">IF(IF($I$1&lt;&gt;'GMPP Return'!$F$25,HLOOKUP('GMPP Return'!$C$25,'[4]1617-Q1'!$B$1:$HA$1000,B242,FALSE),INDIRECT("'" &amp; $C$1 &amp; "'!" &amp; C242))="","",IF($I$1&lt;&gt;'GMPP Return'!$F$25,HLOOKUP('GMPP Return'!$C$25,'[4]1617-Q1'!$B$1:$HA$1000,B242,FALSE),INDIRECT("'" &amp; $C$1 &amp; "'!" &amp; C242)))</f>
        <v>#N/A</v>
      </c>
      <c r="J242" s="586" t="str">
        <f ca="1">IF(IF($J$1&lt;&gt;'GMPP Return'!$F$25,HLOOKUP('GMPP Return'!$C$25,'[4]1617-Q2'!$B$1:$HA$1000,B242,FALSE),INDIRECT("'" &amp; $C$1 &amp; "'!" &amp; C242))="","",IF($J$1&lt;&gt;'GMPP Return'!$F$25,HLOOKUP('GMPP Return'!$C$25,'[4]1617-Q2'!$B$1:$HA$1000,B242,FALSE),INDIRECT("'" &amp; $C$1 &amp; "'!" &amp; C242)))</f>
        <v/>
      </c>
      <c r="K242" s="505" t="s">
        <v>2921</v>
      </c>
      <c r="L242" s="506" t="s">
        <v>2922</v>
      </c>
      <c r="M242" s="171"/>
      <c r="N242" s="353"/>
    </row>
    <row r="243" spans="1:14" s="334" customFormat="1" ht="24.75" customHeight="1" x14ac:dyDescent="0.25">
      <c r="A243" s="385" t="s">
        <v>720</v>
      </c>
      <c r="B243" s="386">
        <v>241</v>
      </c>
      <c r="C243" s="387" t="s">
        <v>1369</v>
      </c>
      <c r="D243" s="386"/>
      <c r="E243" s="386"/>
      <c r="F243" s="386"/>
      <c r="G243" s="511"/>
      <c r="H243" s="788" t="s">
        <v>2371</v>
      </c>
      <c r="I243" s="930" t="e">
        <f ca="1">IF(IF($I$1&lt;&gt;'GMPP Return'!$F$25,HLOOKUP('GMPP Return'!$C$25,'[4]1617-Q1'!$B$1:$HA$1000,B243,FALSE),INDIRECT("'" &amp; $C$1 &amp; "'!" &amp; C243))="","",IF($I$1&lt;&gt;'GMPP Return'!$F$25,HLOOKUP('GMPP Return'!$C$25,'[4]1617-Q1'!$B$1:$HA$1000,B243,FALSE),INDIRECT("'" &amp; $C$1 &amp; "'!" &amp; C243)))</f>
        <v>#N/A</v>
      </c>
      <c r="J243" s="586" t="str">
        <f ca="1">IF(IF($J$1&lt;&gt;'GMPP Return'!$F$25,HLOOKUP('GMPP Return'!$C$25,'[4]1617-Q2'!$B$1:$HA$1000,B243,FALSE),INDIRECT("'" &amp; $C$1 &amp; "'!" &amp; C243))="","",IF($J$1&lt;&gt;'GMPP Return'!$F$25,HLOOKUP('GMPP Return'!$C$25,'[4]1617-Q2'!$B$1:$HA$1000,B243,FALSE),INDIRECT("'" &amp; $C$1 &amp; "'!" &amp; C243)))</f>
        <v/>
      </c>
      <c r="K243" s="505" t="s">
        <v>2923</v>
      </c>
      <c r="L243" s="506" t="s">
        <v>2924</v>
      </c>
      <c r="M243" s="171"/>
      <c r="N243" s="351"/>
    </row>
    <row r="244" spans="1:14" ht="15" customHeight="1" x14ac:dyDescent="0.25">
      <c r="A244" s="247" t="s">
        <v>721</v>
      </c>
      <c r="B244" s="154">
        <v>242</v>
      </c>
      <c r="C244" s="155" t="s">
        <v>1370</v>
      </c>
      <c r="D244" s="155"/>
      <c r="E244" s="155"/>
      <c r="F244" s="155"/>
      <c r="G244" s="467"/>
      <c r="H244" s="787" t="s">
        <v>63</v>
      </c>
      <c r="I244" s="930" t="e">
        <f ca="1">IF(IF($I$1&lt;&gt;'GMPP Return'!$F$25,HLOOKUP('GMPP Return'!$C$25,'[4]1617-Q1'!$B$1:$HA$1000,B244,FALSE),INDIRECT("'" &amp; $C$1 &amp; "'!" &amp; C244))="","",IF($I$1&lt;&gt;'GMPP Return'!$F$25,HLOOKUP('GMPP Return'!$C$25,'[4]1617-Q1'!$B$1:$HA$1000,B244,FALSE),INDIRECT("'" &amp; $C$1 &amp; "'!" &amp; C244)))</f>
        <v>#N/A</v>
      </c>
      <c r="J244" s="586" t="str">
        <f ca="1">IF(IF($J$1&lt;&gt;'GMPP Return'!$F$25,HLOOKUP('GMPP Return'!$C$25,'[4]1617-Q2'!$B$1:$HA$1000,B244,FALSE),INDIRECT("'" &amp; $C$1 &amp; "'!" &amp; C244))="","",IF($J$1&lt;&gt;'GMPP Return'!$F$25,HLOOKUP('GMPP Return'!$C$25,'[4]1617-Q2'!$B$1:$HA$1000,B244,FALSE),INDIRECT("'" &amp; $C$1 &amp; "'!" &amp; C244)))</f>
        <v/>
      </c>
      <c r="K244" s="505" t="s">
        <v>2925</v>
      </c>
      <c r="L244" s="506" t="s">
        <v>2926</v>
      </c>
      <c r="M244" s="302"/>
      <c r="N244" s="346" t="str">
        <f ca="1">IF(J244="","",IF(J244-I244=0,"",IF(J244-I244&gt;0,CONCATENATE("BASELINE SLIPPED SINCE LAST QUARTER BY ",SUM(J244-I244)," DAY/S"),IF(J244-I244&lt;0,CONCATENATE("BASELINE SHORTENED SINCE LAST QUARTER BY ",SUM(J244-I244)*-1," DAY/S")))))</f>
        <v/>
      </c>
    </row>
    <row r="245" spans="1:14" ht="15" customHeight="1" x14ac:dyDescent="0.25">
      <c r="A245" s="247" t="s">
        <v>722</v>
      </c>
      <c r="B245" s="154">
        <v>243</v>
      </c>
      <c r="C245" s="155" t="s">
        <v>1371</v>
      </c>
      <c r="D245" s="155"/>
      <c r="E245" s="155"/>
      <c r="F245" s="155"/>
      <c r="G245" s="467"/>
      <c r="H245" s="787" t="s">
        <v>148</v>
      </c>
      <c r="I245" s="930" t="e">
        <f ca="1">IF(IF($I$1&lt;&gt;'GMPP Return'!$F$25,HLOOKUP('GMPP Return'!$C$25,'[4]1617-Q1'!$B$1:$HA$1000,B245,FALSE),INDIRECT("'" &amp; $C$1 &amp; "'!" &amp; C245))="","",IF($I$1&lt;&gt;'GMPP Return'!$F$25,HLOOKUP('GMPP Return'!$C$25,'[4]1617-Q1'!$B$1:$HA$1000,B245,FALSE),INDIRECT("'" &amp; $C$1 &amp; "'!" &amp; C245)))</f>
        <v>#N/A</v>
      </c>
      <c r="J245" s="586" t="str">
        <f ca="1">IF(IF($J$1&lt;&gt;'GMPP Return'!$F$25,HLOOKUP('GMPP Return'!$C$25,'[4]1617-Q2'!$B$1:$HA$1000,B245,FALSE),INDIRECT("'" &amp; $C$1 &amp; "'!" &amp; C245))="","",IF($J$1&lt;&gt;'GMPP Return'!$F$25,HLOOKUP('GMPP Return'!$C$25,'[4]1617-Q2'!$B$1:$HA$1000,B245,FALSE),INDIRECT("'" &amp; $C$1 &amp; "'!" &amp; C245)))</f>
        <v/>
      </c>
      <c r="K245" s="505" t="s">
        <v>2927</v>
      </c>
      <c r="L245" s="506" t="s">
        <v>2928</v>
      </c>
      <c r="M245" s="302"/>
      <c r="N245" s="346" t="str">
        <f ca="1">IF(J245="","",IF(J245-I245=0,"",IF(J245-I245&gt;0,CONCATENATE("APPROVED REBASELINE SLIPPED SINCE LAST QUARTER BY ",SUM(J245-I245)," DAY/S"),IF(J245-I245&lt;0,CONCATENATE("APPROVED REBASELINE SHORTENED SINCE LAST QUARTER BY ",SUM(J245-I245)*-1," DAY/S")))))</f>
        <v/>
      </c>
    </row>
    <row r="246" spans="1:14" ht="15" customHeight="1" x14ac:dyDescent="0.25">
      <c r="A246" s="247" t="s">
        <v>723</v>
      </c>
      <c r="B246" s="154">
        <v>244</v>
      </c>
      <c r="C246" s="155" t="s">
        <v>1372</v>
      </c>
      <c r="D246" s="155"/>
      <c r="E246" s="155"/>
      <c r="F246" s="155"/>
      <c r="G246" s="467"/>
      <c r="H246" s="787" t="s">
        <v>2351</v>
      </c>
      <c r="I246" s="930" t="e">
        <f ca="1">IF(IF($I$1&lt;&gt;'GMPP Return'!$F$25,HLOOKUP('GMPP Return'!$C$25,'[4]1617-Q1'!$B$1:$HA$1000,B246,FALSE),INDIRECT("'" &amp; $C$1 &amp; "'!" &amp; C246))="","",IF($I$1&lt;&gt;'GMPP Return'!$F$25,HLOOKUP('GMPP Return'!$C$25,'[4]1617-Q1'!$B$1:$HA$1000,B246,FALSE),INDIRECT("'" &amp; $C$1 &amp; "'!" &amp; C246)))</f>
        <v>#N/A</v>
      </c>
      <c r="J246" s="586" t="str">
        <f ca="1">IF(IF($J$1&lt;&gt;'GMPP Return'!$F$25,HLOOKUP('GMPP Return'!$C$25,'[4]1617-Q2'!$B$1:$HA$1000,B246,FALSE),INDIRECT("'" &amp; $C$1 &amp; "'!" &amp; C246))="","",IF($J$1&lt;&gt;'GMPP Return'!$F$25,HLOOKUP('GMPP Return'!$C$25,'[4]1617-Q2'!$B$1:$HA$1000,B246,FALSE),INDIRECT("'" &amp; $C$1 &amp; "'!" &amp; C246)))</f>
        <v/>
      </c>
      <c r="K246" s="505" t="s">
        <v>2929</v>
      </c>
      <c r="L246" s="506" t="s">
        <v>2930</v>
      </c>
      <c r="M246" s="302"/>
      <c r="N246" s="346" t="str">
        <f t="shared" ref="N246" ca="1" si="23">IF(J246="","",IF(J246-I246=0,"",IF(J246-I246&gt;0,CONCATENATE("BASELINE SLIPPED SINCE LAST QUARTER BY ",SUM(J246-I246)," DAY/S"),IF(J246-I246&lt;0,CONCATENATE("BASELINE SHORTENED SINCE LAST QUARTER BY ",SUM(J246-I246)*-1," DAY/S")))))</f>
        <v/>
      </c>
    </row>
    <row r="247" spans="1:14" ht="15" customHeight="1" x14ac:dyDescent="0.25">
      <c r="A247" s="247" t="s">
        <v>724</v>
      </c>
      <c r="B247" s="154">
        <v>245</v>
      </c>
      <c r="C247" s="155" t="s">
        <v>1373</v>
      </c>
      <c r="D247" s="154"/>
      <c r="E247" s="154"/>
      <c r="F247" s="154"/>
      <c r="G247" s="511"/>
      <c r="H247" s="787" t="s">
        <v>147</v>
      </c>
      <c r="I247" s="930" t="e">
        <f ca="1">IF(IF($I$1&lt;&gt;'GMPP Return'!$F$25,HLOOKUP('GMPP Return'!$C$25,'[4]1617-Q1'!$B$1:$HA$1000,B247,FALSE),INDIRECT("'" &amp; $C$1 &amp; "'!" &amp; C247))="","",IF($I$1&lt;&gt;'GMPP Return'!$F$25,HLOOKUP('GMPP Return'!$C$25,'[4]1617-Q1'!$B$1:$HA$1000,B247,FALSE),INDIRECT("'" &amp; $C$1 &amp; "'!" &amp; C247)))</f>
        <v>#N/A</v>
      </c>
      <c r="J247" s="586" t="str">
        <f ca="1">IF(IF($J$1&lt;&gt;'GMPP Return'!$F$25,HLOOKUP('GMPP Return'!$C$25,'[4]1617-Q2'!$B$1:$HA$1000,B247,FALSE),INDIRECT("'" &amp; $C$1 &amp; "'!" &amp; C247))="","",IF($J$1&lt;&gt;'GMPP Return'!$F$25,HLOOKUP('GMPP Return'!$C$25,'[4]1617-Q2'!$B$1:$HA$1000,B247,FALSE),INDIRECT("'" &amp; $C$1 &amp; "'!" &amp; C247)))</f>
        <v/>
      </c>
      <c r="K247" s="505" t="s">
        <v>2931</v>
      </c>
      <c r="L247" s="506" t="s">
        <v>2932</v>
      </c>
      <c r="M247" s="302"/>
      <c r="N247" s="352"/>
    </row>
    <row r="248" spans="1:14" s="334" customFormat="1" ht="24.75" customHeight="1" thickBot="1" x14ac:dyDescent="0.3">
      <c r="A248" s="385" t="s">
        <v>725</v>
      </c>
      <c r="B248" s="386">
        <v>246</v>
      </c>
      <c r="C248" s="387" t="s">
        <v>1379</v>
      </c>
      <c r="D248" s="386"/>
      <c r="E248" s="386"/>
      <c r="F248" s="386"/>
      <c r="G248" s="511"/>
      <c r="H248" s="788" t="s">
        <v>2352</v>
      </c>
      <c r="I248" s="930" t="e">
        <f ca="1">IF(IF($I$1&lt;&gt;'GMPP Return'!$F$25,HLOOKUP('GMPP Return'!$C$25,'[4]1617-Q1'!$B$1:$HA$1000,B248,FALSE),INDIRECT("'" &amp; $C$1 &amp; "'!" &amp; C248))="","",IF($I$1&lt;&gt;'GMPP Return'!$F$25,HLOOKUP('GMPP Return'!$C$25,'[4]1617-Q1'!$B$1:$HA$1000,B248,FALSE),INDIRECT("'" &amp; $C$1 &amp; "'!" &amp; C248)))</f>
        <v>#N/A</v>
      </c>
      <c r="J248" s="586" t="str">
        <f ca="1">IF(IF($J$1&lt;&gt;'GMPP Return'!$F$25,HLOOKUP('GMPP Return'!$C$25,'[4]1617-Q2'!$B$1:$HA$1000,B248,FALSE),INDIRECT("'" &amp; $C$1 &amp; "'!" &amp; C248))="","",IF($J$1&lt;&gt;'GMPP Return'!$F$25,HLOOKUP('GMPP Return'!$C$25,'[4]1617-Q2'!$B$1:$HA$1000,B248,FALSE),INDIRECT("'" &amp; $C$1 &amp; "'!" &amp; C248)))</f>
        <v/>
      </c>
      <c r="K248" s="505" t="s">
        <v>2933</v>
      </c>
      <c r="L248" s="506" t="s">
        <v>2934</v>
      </c>
      <c r="M248" s="171"/>
      <c r="N248" s="353"/>
    </row>
    <row r="249" spans="1:14" s="334" customFormat="1" ht="24.75" customHeight="1" x14ac:dyDescent="0.25">
      <c r="A249" s="385" t="s">
        <v>726</v>
      </c>
      <c r="B249" s="386">
        <v>247</v>
      </c>
      <c r="C249" s="387" t="s">
        <v>1374</v>
      </c>
      <c r="D249" s="386"/>
      <c r="E249" s="386"/>
      <c r="F249" s="386"/>
      <c r="G249" s="511"/>
      <c r="H249" s="788" t="s">
        <v>2372</v>
      </c>
      <c r="I249" s="930" t="e">
        <f ca="1">IF(IF($I$1&lt;&gt;'GMPP Return'!$F$25,HLOOKUP('GMPP Return'!$C$25,'[4]1617-Q1'!$B$1:$HA$1000,B249,FALSE),INDIRECT("'" &amp; $C$1 &amp; "'!" &amp; C249))="","",IF($I$1&lt;&gt;'GMPP Return'!$F$25,HLOOKUP('GMPP Return'!$C$25,'[4]1617-Q1'!$B$1:$HA$1000,B249,FALSE),INDIRECT("'" &amp; $C$1 &amp; "'!" &amp; C249)))</f>
        <v>#N/A</v>
      </c>
      <c r="J249" s="586" t="str">
        <f ca="1">IF(IF($J$1&lt;&gt;'GMPP Return'!$F$25,HLOOKUP('GMPP Return'!$C$25,'[4]1617-Q2'!$B$1:$HA$1000,B249,FALSE),INDIRECT("'" &amp; $C$1 &amp; "'!" &amp; C249))="","",IF($J$1&lt;&gt;'GMPP Return'!$F$25,HLOOKUP('GMPP Return'!$C$25,'[4]1617-Q2'!$B$1:$HA$1000,B249,FALSE),INDIRECT("'" &amp; $C$1 &amp; "'!" &amp; C249)))</f>
        <v/>
      </c>
      <c r="K249" s="505" t="s">
        <v>2935</v>
      </c>
      <c r="L249" s="506" t="s">
        <v>2936</v>
      </c>
      <c r="M249" s="171"/>
      <c r="N249" s="351"/>
    </row>
    <row r="250" spans="1:14" ht="15" customHeight="1" x14ac:dyDescent="0.25">
      <c r="A250" s="247" t="s">
        <v>727</v>
      </c>
      <c r="B250" s="154">
        <v>248</v>
      </c>
      <c r="C250" s="155" t="s">
        <v>1375</v>
      </c>
      <c r="D250" s="155"/>
      <c r="E250" s="155"/>
      <c r="F250" s="155"/>
      <c r="G250" s="467"/>
      <c r="H250" s="787" t="s">
        <v>63</v>
      </c>
      <c r="I250" s="930" t="e">
        <f ca="1">IF(IF($I$1&lt;&gt;'GMPP Return'!$F$25,HLOOKUP('GMPP Return'!$C$25,'[4]1617-Q1'!$B$1:$HA$1000,B250,FALSE),INDIRECT("'" &amp; $C$1 &amp; "'!" &amp; C250))="","",IF($I$1&lt;&gt;'GMPP Return'!$F$25,HLOOKUP('GMPP Return'!$C$25,'[4]1617-Q1'!$B$1:$HA$1000,B250,FALSE),INDIRECT("'" &amp; $C$1 &amp; "'!" &amp; C250)))</f>
        <v>#N/A</v>
      </c>
      <c r="J250" s="586" t="str">
        <f ca="1">IF(IF($J$1&lt;&gt;'GMPP Return'!$F$25,HLOOKUP('GMPP Return'!$C$25,'[4]1617-Q2'!$B$1:$HA$1000,B250,FALSE),INDIRECT("'" &amp; $C$1 &amp; "'!" &amp; C250))="","",IF($J$1&lt;&gt;'GMPP Return'!$F$25,HLOOKUP('GMPP Return'!$C$25,'[4]1617-Q2'!$B$1:$HA$1000,B250,FALSE),INDIRECT("'" &amp; $C$1 &amp; "'!" &amp; C250)))</f>
        <v/>
      </c>
      <c r="K250" s="505" t="s">
        <v>2937</v>
      </c>
      <c r="L250" s="506" t="s">
        <v>2938</v>
      </c>
      <c r="M250" s="302"/>
      <c r="N250" s="346" t="str">
        <f ca="1">IF(J250="","",IF(J250-I250=0,"",IF(J250-I250&gt;0,CONCATENATE("BASELINE SLIPPED SINCE LAST QUARTER BY ",SUM(J250-I250)," DAY/S"),IF(J250-I250&lt;0,CONCATENATE("BASELINE SHORTENED SINCE LAST QUARTER BY ",SUM(J250-I250)*-1," DAY/S")))))</f>
        <v/>
      </c>
    </row>
    <row r="251" spans="1:14" ht="15" customHeight="1" x14ac:dyDescent="0.25">
      <c r="A251" s="247" t="s">
        <v>728</v>
      </c>
      <c r="B251" s="154">
        <v>249</v>
      </c>
      <c r="C251" s="155" t="s">
        <v>1376</v>
      </c>
      <c r="D251" s="155"/>
      <c r="E251" s="155"/>
      <c r="F251" s="155"/>
      <c r="G251" s="467"/>
      <c r="H251" s="787" t="s">
        <v>148</v>
      </c>
      <c r="I251" s="930" t="e">
        <f ca="1">IF(IF($I$1&lt;&gt;'GMPP Return'!$F$25,HLOOKUP('GMPP Return'!$C$25,'[4]1617-Q1'!$B$1:$HA$1000,B251,FALSE),INDIRECT("'" &amp; $C$1 &amp; "'!" &amp; C251))="","",IF($I$1&lt;&gt;'GMPP Return'!$F$25,HLOOKUP('GMPP Return'!$C$25,'[4]1617-Q1'!$B$1:$HA$1000,B251,FALSE),INDIRECT("'" &amp; $C$1 &amp; "'!" &amp; C251)))</f>
        <v>#N/A</v>
      </c>
      <c r="J251" s="586" t="str">
        <f ca="1">IF(IF($J$1&lt;&gt;'GMPP Return'!$F$25,HLOOKUP('GMPP Return'!$C$25,'[4]1617-Q2'!$B$1:$HA$1000,B251,FALSE),INDIRECT("'" &amp; $C$1 &amp; "'!" &amp; C251))="","",IF($J$1&lt;&gt;'GMPP Return'!$F$25,HLOOKUP('GMPP Return'!$C$25,'[4]1617-Q2'!$B$1:$HA$1000,B251,FALSE),INDIRECT("'" &amp; $C$1 &amp; "'!" &amp; C251)))</f>
        <v/>
      </c>
      <c r="K251" s="505" t="s">
        <v>2939</v>
      </c>
      <c r="L251" s="506" t="s">
        <v>2940</v>
      </c>
      <c r="M251" s="302"/>
      <c r="N251" s="346" t="str">
        <f ca="1">IF(J251="","",IF(J251-I251=0,"",IF(J251-I251&gt;0,CONCATENATE("APPROVED REBASELINE SLIPPED SINCE LAST QUARTER BY ",SUM(J251-I251)," DAY/S"),IF(J251-I251&lt;0,CONCATENATE("APPROVED REBASELINE SHORTENED SINCE LAST QUARTER BY ",SUM(J251-I251)*-1," DAY/S")))))</f>
        <v/>
      </c>
    </row>
    <row r="252" spans="1:14" ht="15" customHeight="1" x14ac:dyDescent="0.25">
      <c r="A252" s="247" t="s">
        <v>729</v>
      </c>
      <c r="B252" s="154">
        <v>250</v>
      </c>
      <c r="C252" s="155" t="s">
        <v>1377</v>
      </c>
      <c r="D252" s="155"/>
      <c r="E252" s="155"/>
      <c r="F252" s="155"/>
      <c r="G252" s="467"/>
      <c r="H252" s="787" t="s">
        <v>2351</v>
      </c>
      <c r="I252" s="930" t="e">
        <f ca="1">IF(IF($I$1&lt;&gt;'GMPP Return'!$F$25,HLOOKUP('GMPP Return'!$C$25,'[4]1617-Q1'!$B$1:$HA$1000,B252,FALSE),INDIRECT("'" &amp; $C$1 &amp; "'!" &amp; C252))="","",IF($I$1&lt;&gt;'GMPP Return'!$F$25,HLOOKUP('GMPP Return'!$C$25,'[4]1617-Q1'!$B$1:$HA$1000,B252,FALSE),INDIRECT("'" &amp; $C$1 &amp; "'!" &amp; C252)))</f>
        <v>#N/A</v>
      </c>
      <c r="J252" s="586" t="str">
        <f ca="1">IF(IF($J$1&lt;&gt;'GMPP Return'!$F$25,HLOOKUP('GMPP Return'!$C$25,'[4]1617-Q2'!$B$1:$HA$1000,B252,FALSE),INDIRECT("'" &amp; $C$1 &amp; "'!" &amp; C252))="","",IF($J$1&lt;&gt;'GMPP Return'!$F$25,HLOOKUP('GMPP Return'!$C$25,'[4]1617-Q2'!$B$1:$HA$1000,B252,FALSE),INDIRECT("'" &amp; $C$1 &amp; "'!" &amp; C252)))</f>
        <v/>
      </c>
      <c r="K252" s="505" t="s">
        <v>2941</v>
      </c>
      <c r="L252" s="506" t="s">
        <v>2942</v>
      </c>
      <c r="M252" s="302"/>
      <c r="N252" s="346" t="str">
        <f t="shared" ref="N252" ca="1" si="24">IF(J252="","",IF(J252-I252=0,"",IF(J252-I252&gt;0,CONCATENATE("BASELINE SLIPPED SINCE LAST QUARTER BY ",SUM(J252-I252)," DAY/S"),IF(J252-I252&lt;0,CONCATENATE("BASELINE SHORTENED SINCE LAST QUARTER BY ",SUM(J252-I252)*-1," DAY/S")))))</f>
        <v/>
      </c>
    </row>
    <row r="253" spans="1:14" ht="15" customHeight="1" x14ac:dyDescent="0.25">
      <c r="A253" s="247" t="s">
        <v>730</v>
      </c>
      <c r="B253" s="154">
        <v>251</v>
      </c>
      <c r="C253" s="155" t="s">
        <v>1378</v>
      </c>
      <c r="D253" s="154"/>
      <c r="E253" s="154"/>
      <c r="F253" s="154"/>
      <c r="G253" s="511"/>
      <c r="H253" s="787" t="s">
        <v>147</v>
      </c>
      <c r="I253" s="930" t="e">
        <f ca="1">IF(IF($I$1&lt;&gt;'GMPP Return'!$F$25,HLOOKUP('GMPP Return'!$C$25,'[4]1617-Q1'!$B$1:$HA$1000,B253,FALSE),INDIRECT("'" &amp; $C$1 &amp; "'!" &amp; C253))="","",IF($I$1&lt;&gt;'GMPP Return'!$F$25,HLOOKUP('GMPP Return'!$C$25,'[4]1617-Q1'!$B$1:$HA$1000,B253,FALSE),INDIRECT("'" &amp; $C$1 &amp; "'!" &amp; C253)))</f>
        <v>#N/A</v>
      </c>
      <c r="J253" s="586" t="str">
        <f ca="1">IF(IF($J$1&lt;&gt;'GMPP Return'!$F$25,HLOOKUP('GMPP Return'!$C$25,'[4]1617-Q2'!$B$1:$HA$1000,B253,FALSE),INDIRECT("'" &amp; $C$1 &amp; "'!" &amp; C253))="","",IF($J$1&lt;&gt;'GMPP Return'!$F$25,HLOOKUP('GMPP Return'!$C$25,'[4]1617-Q2'!$B$1:$HA$1000,B253,FALSE),INDIRECT("'" &amp; $C$1 &amp; "'!" &amp; C253)))</f>
        <v/>
      </c>
      <c r="K253" s="505" t="s">
        <v>2943</v>
      </c>
      <c r="L253" s="506" t="s">
        <v>2944</v>
      </c>
      <c r="M253" s="302"/>
      <c r="N253" s="352"/>
    </row>
    <row r="254" spans="1:14" s="334" customFormat="1" ht="24.75" customHeight="1" thickBot="1" x14ac:dyDescent="0.3">
      <c r="A254" s="385" t="s">
        <v>731</v>
      </c>
      <c r="B254" s="386">
        <v>252</v>
      </c>
      <c r="C254" s="387" t="s">
        <v>1380</v>
      </c>
      <c r="D254" s="386"/>
      <c r="E254" s="386"/>
      <c r="F254" s="386"/>
      <c r="G254" s="511"/>
      <c r="H254" s="788" t="s">
        <v>2352</v>
      </c>
      <c r="I254" s="930" t="e">
        <f ca="1">IF(IF($I$1&lt;&gt;'GMPP Return'!$F$25,HLOOKUP('GMPP Return'!$C$25,'[4]1617-Q1'!$B$1:$HA$1000,B254,FALSE),INDIRECT("'" &amp; $C$1 &amp; "'!" &amp; C254))="","",IF($I$1&lt;&gt;'GMPP Return'!$F$25,HLOOKUP('GMPP Return'!$C$25,'[4]1617-Q1'!$B$1:$HA$1000,B254,FALSE),INDIRECT("'" &amp; $C$1 &amp; "'!" &amp; C254)))</f>
        <v>#N/A</v>
      </c>
      <c r="J254" s="586" t="str">
        <f ca="1">IF(IF($J$1&lt;&gt;'GMPP Return'!$F$25,HLOOKUP('GMPP Return'!$C$25,'[4]1617-Q2'!$B$1:$HA$1000,B254,FALSE),INDIRECT("'" &amp; $C$1 &amp; "'!" &amp; C254))="","",IF($J$1&lt;&gt;'GMPP Return'!$F$25,HLOOKUP('GMPP Return'!$C$25,'[4]1617-Q2'!$B$1:$HA$1000,B254,FALSE),INDIRECT("'" &amp; $C$1 &amp; "'!" &amp; C254)))</f>
        <v/>
      </c>
      <c r="K254" s="505" t="s">
        <v>2945</v>
      </c>
      <c r="L254" s="506" t="s">
        <v>2946</v>
      </c>
      <c r="M254" s="171"/>
      <c r="N254" s="353"/>
    </row>
    <row r="255" spans="1:14" s="334" customFormat="1" ht="24.75" hidden="1" customHeight="1" x14ac:dyDescent="0.25">
      <c r="A255" s="385" t="s">
        <v>732</v>
      </c>
      <c r="B255" s="386">
        <v>253</v>
      </c>
      <c r="C255" s="387" t="s">
        <v>1381</v>
      </c>
      <c r="D255" s="386" t="s">
        <v>2402</v>
      </c>
      <c r="E255" s="386" t="s">
        <v>2402</v>
      </c>
      <c r="F255" s="386" t="s">
        <v>2402</v>
      </c>
      <c r="G255" s="511" t="s">
        <v>2402</v>
      </c>
      <c r="H255" s="877"/>
      <c r="I255" s="426" t="e">
        <f ca="1">IF(IF($I$1&lt;&gt;'GMPP Return'!$F$25,HLOOKUP('GMPP Return'!$C$25,'[4]1617-Q1'!$B$1:$HA$1000,B255,FALSE),INDIRECT("'" &amp; $C$1 &amp; "'!" &amp; C255))="","",IF($I$1&lt;&gt;'GMPP Return'!$F$25,HLOOKUP('GMPP Return'!$C$25,'[4]1617-Q1'!$B$1:$HA$1000,B255,FALSE),INDIRECT("'" &amp; $C$1 &amp; "'!" &amp; C255)))</f>
        <v>#N/A</v>
      </c>
      <c r="J255" s="756"/>
      <c r="K255" s="757"/>
      <c r="L255" s="758"/>
      <c r="M255" s="171"/>
      <c r="N255" s="352"/>
    </row>
    <row r="256" spans="1:14" ht="24.75" hidden="1" customHeight="1" x14ac:dyDescent="0.25">
      <c r="A256" s="247" t="s">
        <v>733</v>
      </c>
      <c r="B256" s="154">
        <v>254</v>
      </c>
      <c r="C256" s="155" t="s">
        <v>1382</v>
      </c>
      <c r="D256" s="155">
        <v>41851</v>
      </c>
      <c r="E256" s="155">
        <v>41851</v>
      </c>
      <c r="F256" s="155">
        <v>41851</v>
      </c>
      <c r="G256" s="467">
        <v>41851</v>
      </c>
      <c r="H256" s="877"/>
      <c r="I256" s="426" t="e">
        <f ca="1">IF(IF($I$1&lt;&gt;'GMPP Return'!$F$25,HLOOKUP('GMPP Return'!$C$25,'[4]1617-Q1'!$B$1:$HA$1000,B256,FALSE),INDIRECT("'" &amp; $C$1 &amp; "'!" &amp; C256))="","",IF($I$1&lt;&gt;'GMPP Return'!$F$25,HLOOKUP('GMPP Return'!$C$25,'[4]1617-Q1'!$B$1:$HA$1000,B256,FALSE),INDIRECT("'" &amp; $C$1 &amp; "'!" &amp; C256)))</f>
        <v>#N/A</v>
      </c>
      <c r="J256" s="759"/>
      <c r="K256" s="760"/>
      <c r="L256" s="761"/>
      <c r="M256" s="302"/>
      <c r="N256" s="352"/>
    </row>
    <row r="257" spans="1:14" ht="24.75" hidden="1" customHeight="1" x14ac:dyDescent="0.25">
      <c r="A257" s="247" t="s">
        <v>734</v>
      </c>
      <c r="B257" s="154">
        <v>255</v>
      </c>
      <c r="C257" s="155" t="s">
        <v>1383</v>
      </c>
      <c r="D257" s="155" t="s">
        <v>2398</v>
      </c>
      <c r="E257" s="155" t="s">
        <v>2398</v>
      </c>
      <c r="F257" s="155" t="s">
        <v>2398</v>
      </c>
      <c r="G257" s="467" t="s">
        <v>2398</v>
      </c>
      <c r="H257" s="877"/>
      <c r="I257" s="426" t="e">
        <f ca="1">IF(IF($I$1&lt;&gt;'GMPP Return'!$F$25,HLOOKUP('GMPP Return'!$C$25,'[4]1617-Q1'!$B$1:$HA$1000,B257,FALSE),INDIRECT("'" &amp; $C$1 &amp; "'!" &amp; C257))="","",IF($I$1&lt;&gt;'GMPP Return'!$F$25,HLOOKUP('GMPP Return'!$C$25,'[4]1617-Q1'!$B$1:$HA$1000,B257,FALSE),INDIRECT("'" &amp; $C$1 &amp; "'!" &amp; C257)))</f>
        <v>#N/A</v>
      </c>
      <c r="J257" s="759"/>
      <c r="K257" s="760"/>
      <c r="L257" s="761"/>
      <c r="M257" s="302"/>
      <c r="N257" s="352"/>
    </row>
    <row r="258" spans="1:14" ht="24.75" hidden="1" customHeight="1" x14ac:dyDescent="0.25">
      <c r="A258" s="247" t="s">
        <v>735</v>
      </c>
      <c r="B258" s="154">
        <v>256</v>
      </c>
      <c r="C258" s="155" t="s">
        <v>1384</v>
      </c>
      <c r="D258" s="155">
        <v>41851</v>
      </c>
      <c r="E258" s="155">
        <v>41851</v>
      </c>
      <c r="F258" s="155">
        <v>41851</v>
      </c>
      <c r="G258" s="467">
        <v>41851</v>
      </c>
      <c r="H258" s="877"/>
      <c r="I258" s="426" t="e">
        <f ca="1">IF(IF($I$1&lt;&gt;'GMPP Return'!$F$25,HLOOKUP('GMPP Return'!$C$25,'[4]1617-Q1'!$B$1:$HA$1000,B258,FALSE),INDIRECT("'" &amp; $C$1 &amp; "'!" &amp; C258))="","",IF($I$1&lt;&gt;'GMPP Return'!$F$25,HLOOKUP('GMPP Return'!$C$25,'[4]1617-Q1'!$B$1:$HA$1000,B258,FALSE),INDIRECT("'" &amp; $C$1 &amp; "'!" &amp; C258)))</f>
        <v>#N/A</v>
      </c>
      <c r="J258" s="759"/>
      <c r="K258" s="760"/>
      <c r="L258" s="761"/>
      <c r="M258" s="302"/>
      <c r="N258" s="352"/>
    </row>
    <row r="259" spans="1:14" ht="24.75" hidden="1" customHeight="1" x14ac:dyDescent="0.25">
      <c r="A259" s="247" t="s">
        <v>736</v>
      </c>
      <c r="B259" s="154">
        <v>257</v>
      </c>
      <c r="C259" s="155" t="s">
        <v>1385</v>
      </c>
      <c r="D259" s="154" t="s">
        <v>397</v>
      </c>
      <c r="E259" s="154" t="s">
        <v>397</v>
      </c>
      <c r="F259" s="154" t="s">
        <v>397</v>
      </c>
      <c r="G259" s="511" t="s">
        <v>397</v>
      </c>
      <c r="H259" s="877"/>
      <c r="I259" s="426" t="e">
        <f ca="1">IF(IF($I$1&lt;&gt;'GMPP Return'!$F$25,HLOOKUP('GMPP Return'!$C$25,'[4]1617-Q1'!$B$1:$HA$1000,B259,FALSE),INDIRECT("'" &amp; $C$1 &amp; "'!" &amp; C259))="","",IF($I$1&lt;&gt;'GMPP Return'!$F$25,HLOOKUP('GMPP Return'!$C$25,'[4]1617-Q1'!$B$1:$HA$1000,B259,FALSE),INDIRECT("'" &amp; $C$1 &amp; "'!" &amp; C259)))</f>
        <v>#N/A</v>
      </c>
      <c r="J259" s="756"/>
      <c r="K259" s="757"/>
      <c r="L259" s="758"/>
      <c r="M259" s="302"/>
      <c r="N259" s="352"/>
    </row>
    <row r="260" spans="1:14" s="334" customFormat="1" ht="24.75" hidden="1" customHeight="1" x14ac:dyDescent="0.25">
      <c r="A260" s="385" t="s">
        <v>737</v>
      </c>
      <c r="B260" s="386">
        <v>258</v>
      </c>
      <c r="C260" s="387" t="s">
        <v>1386</v>
      </c>
      <c r="D260" s="386" t="s">
        <v>2400</v>
      </c>
      <c r="E260" s="386" t="s">
        <v>2400</v>
      </c>
      <c r="F260" s="386" t="s">
        <v>2400</v>
      </c>
      <c r="G260" s="511" t="s">
        <v>2400</v>
      </c>
      <c r="H260" s="877"/>
      <c r="I260" s="426" t="e">
        <f ca="1">IF(IF($I$1&lt;&gt;'GMPP Return'!$F$25,HLOOKUP('GMPP Return'!$C$25,'[4]1617-Q1'!$B$1:$HA$1000,B260,FALSE),INDIRECT("'" &amp; $C$1 &amp; "'!" &amp; C260))="","",IF($I$1&lt;&gt;'GMPP Return'!$F$25,HLOOKUP('GMPP Return'!$C$25,'[4]1617-Q1'!$B$1:$HA$1000,B260,FALSE),INDIRECT("'" &amp; $C$1 &amp; "'!" &amp; C260)))</f>
        <v>#N/A</v>
      </c>
      <c r="J260" s="756"/>
      <c r="K260" s="757"/>
      <c r="L260" s="758"/>
      <c r="M260" s="171"/>
      <c r="N260" s="352"/>
    </row>
    <row r="261" spans="1:14" s="334" customFormat="1" ht="24.75" hidden="1" customHeight="1" x14ac:dyDescent="0.25">
      <c r="A261" s="385" t="s">
        <v>738</v>
      </c>
      <c r="B261" s="386">
        <v>259</v>
      </c>
      <c r="C261" s="387" t="s">
        <v>1387</v>
      </c>
      <c r="D261" s="386" t="s">
        <v>2403</v>
      </c>
      <c r="E261" s="386" t="s">
        <v>2403</v>
      </c>
      <c r="F261" s="386" t="s">
        <v>2403</v>
      </c>
      <c r="G261" s="511" t="s">
        <v>2403</v>
      </c>
      <c r="H261" s="877"/>
      <c r="I261" s="426" t="e">
        <f ca="1">IF(IF($I$1&lt;&gt;'GMPP Return'!$F$25,HLOOKUP('GMPP Return'!$C$25,'[4]1617-Q1'!$B$1:$HA$1000,B261,FALSE),INDIRECT("'" &amp; $C$1 &amp; "'!" &amp; C261))="","",IF($I$1&lt;&gt;'GMPP Return'!$F$25,HLOOKUP('GMPP Return'!$C$25,'[4]1617-Q1'!$B$1:$HA$1000,B261,FALSE),INDIRECT("'" &amp; $C$1 &amp; "'!" &amp; C261)))</f>
        <v>#N/A</v>
      </c>
      <c r="J261" s="756"/>
      <c r="K261" s="757"/>
      <c r="L261" s="758"/>
      <c r="M261" s="171"/>
      <c r="N261" s="352"/>
    </row>
    <row r="262" spans="1:14" ht="24.75" hidden="1" customHeight="1" x14ac:dyDescent="0.25">
      <c r="A262" s="247" t="s">
        <v>739</v>
      </c>
      <c r="B262" s="154">
        <v>260</v>
      </c>
      <c r="C262" s="155" t="s">
        <v>1388</v>
      </c>
      <c r="D262" s="155">
        <v>41882</v>
      </c>
      <c r="E262" s="155">
        <v>41882</v>
      </c>
      <c r="F262" s="155">
        <v>41882</v>
      </c>
      <c r="G262" s="467">
        <v>41882</v>
      </c>
      <c r="H262" s="877"/>
      <c r="I262" s="426" t="e">
        <f ca="1">IF(IF($I$1&lt;&gt;'GMPP Return'!$F$25,HLOOKUP('GMPP Return'!$C$25,'[4]1617-Q1'!$B$1:$HA$1000,B262,FALSE),INDIRECT("'" &amp; $C$1 &amp; "'!" &amp; C262))="","",IF($I$1&lt;&gt;'GMPP Return'!$F$25,HLOOKUP('GMPP Return'!$C$25,'[4]1617-Q1'!$B$1:$HA$1000,B262,FALSE),INDIRECT("'" &amp; $C$1 &amp; "'!" &amp; C262)))</f>
        <v>#N/A</v>
      </c>
      <c r="J262" s="759"/>
      <c r="K262" s="760"/>
      <c r="L262" s="761"/>
      <c r="M262" s="302"/>
      <c r="N262" s="352"/>
    </row>
    <row r="263" spans="1:14" ht="24.75" hidden="1" customHeight="1" x14ac:dyDescent="0.25">
      <c r="A263" s="247" t="s">
        <v>740</v>
      </c>
      <c r="B263" s="154">
        <v>261</v>
      </c>
      <c r="C263" s="155" t="s">
        <v>1389</v>
      </c>
      <c r="D263" s="155" t="s">
        <v>2398</v>
      </c>
      <c r="E263" s="155" t="s">
        <v>2398</v>
      </c>
      <c r="F263" s="155" t="s">
        <v>2398</v>
      </c>
      <c r="G263" s="467" t="s">
        <v>2398</v>
      </c>
      <c r="H263" s="877"/>
      <c r="I263" s="426" t="e">
        <f ca="1">IF(IF($I$1&lt;&gt;'GMPP Return'!$F$25,HLOOKUP('GMPP Return'!$C$25,'[4]1617-Q1'!$B$1:$HA$1000,B263,FALSE),INDIRECT("'" &amp; $C$1 &amp; "'!" &amp; C263))="","",IF($I$1&lt;&gt;'GMPP Return'!$F$25,HLOOKUP('GMPP Return'!$C$25,'[4]1617-Q1'!$B$1:$HA$1000,B263,FALSE),INDIRECT("'" &amp; $C$1 &amp; "'!" &amp; C263)))</f>
        <v>#N/A</v>
      </c>
      <c r="J263" s="759"/>
      <c r="K263" s="760"/>
      <c r="L263" s="761"/>
      <c r="M263" s="302"/>
      <c r="N263" s="352"/>
    </row>
    <row r="264" spans="1:14" ht="24.75" hidden="1" customHeight="1" x14ac:dyDescent="0.25">
      <c r="A264" s="247" t="s">
        <v>741</v>
      </c>
      <c r="B264" s="154">
        <v>262</v>
      </c>
      <c r="C264" s="155" t="s">
        <v>1390</v>
      </c>
      <c r="D264" s="155">
        <v>41882</v>
      </c>
      <c r="E264" s="155">
        <v>41882</v>
      </c>
      <c r="F264" s="155">
        <v>41882</v>
      </c>
      <c r="G264" s="467">
        <v>41882</v>
      </c>
      <c r="H264" s="877"/>
      <c r="I264" s="426" t="e">
        <f ca="1">IF(IF($I$1&lt;&gt;'GMPP Return'!$F$25,HLOOKUP('GMPP Return'!$C$25,'[4]1617-Q1'!$B$1:$HA$1000,B264,FALSE),INDIRECT("'" &amp; $C$1 &amp; "'!" &amp; C264))="","",IF($I$1&lt;&gt;'GMPP Return'!$F$25,HLOOKUP('GMPP Return'!$C$25,'[4]1617-Q1'!$B$1:$HA$1000,B264,FALSE),INDIRECT("'" &amp; $C$1 &amp; "'!" &amp; C264)))</f>
        <v>#N/A</v>
      </c>
      <c r="J264" s="759"/>
      <c r="K264" s="760"/>
      <c r="L264" s="761"/>
      <c r="M264" s="302"/>
      <c r="N264" s="352"/>
    </row>
    <row r="265" spans="1:14" ht="24.75" hidden="1" customHeight="1" x14ac:dyDescent="0.25">
      <c r="A265" s="247" t="s">
        <v>742</v>
      </c>
      <c r="B265" s="154">
        <v>263</v>
      </c>
      <c r="C265" s="155" t="s">
        <v>1391</v>
      </c>
      <c r="D265" s="154" t="s">
        <v>60</v>
      </c>
      <c r="E265" s="154" t="s">
        <v>60</v>
      </c>
      <c r="F265" s="154" t="s">
        <v>60</v>
      </c>
      <c r="G265" s="511" t="s">
        <v>60</v>
      </c>
      <c r="H265" s="877"/>
      <c r="I265" s="426" t="e">
        <f ca="1">IF(IF($I$1&lt;&gt;'GMPP Return'!$F$25,HLOOKUP('GMPP Return'!$C$25,'[4]1617-Q1'!$B$1:$HA$1000,B265,FALSE),INDIRECT("'" &amp; $C$1 &amp; "'!" &amp; C265))="","",IF($I$1&lt;&gt;'GMPP Return'!$F$25,HLOOKUP('GMPP Return'!$C$25,'[4]1617-Q1'!$B$1:$HA$1000,B265,FALSE),INDIRECT("'" &amp; $C$1 &amp; "'!" &amp; C265)))</f>
        <v>#N/A</v>
      </c>
      <c r="J265" s="756"/>
      <c r="K265" s="757"/>
      <c r="L265" s="758"/>
      <c r="M265" s="302"/>
      <c r="N265" s="352"/>
    </row>
    <row r="266" spans="1:14" s="334" customFormat="1" ht="24.75" hidden="1" customHeight="1" x14ac:dyDescent="0.25">
      <c r="A266" s="385" t="s">
        <v>743</v>
      </c>
      <c r="B266" s="386">
        <v>264</v>
      </c>
      <c r="C266" s="387" t="s">
        <v>1392</v>
      </c>
      <c r="D266" s="386" t="s">
        <v>2400</v>
      </c>
      <c r="E266" s="386" t="s">
        <v>2400</v>
      </c>
      <c r="F266" s="386" t="s">
        <v>2400</v>
      </c>
      <c r="G266" s="511" t="s">
        <v>2400</v>
      </c>
      <c r="H266" s="877"/>
      <c r="I266" s="426" t="e">
        <f ca="1">IF(IF($I$1&lt;&gt;'GMPP Return'!$F$25,HLOOKUP('GMPP Return'!$C$25,'[4]1617-Q1'!$B$1:$HA$1000,B266,FALSE),INDIRECT("'" &amp; $C$1 &amp; "'!" &amp; C266))="","",IF($I$1&lt;&gt;'GMPP Return'!$F$25,HLOOKUP('GMPP Return'!$C$25,'[4]1617-Q1'!$B$1:$HA$1000,B266,FALSE),INDIRECT("'" &amp; $C$1 &amp; "'!" &amp; C266)))</f>
        <v>#N/A</v>
      </c>
      <c r="J266" s="756"/>
      <c r="K266" s="757"/>
      <c r="L266" s="758"/>
      <c r="M266" s="171"/>
      <c r="N266" s="352"/>
    </row>
    <row r="267" spans="1:14" s="334" customFormat="1" ht="24.75" hidden="1" customHeight="1" x14ac:dyDescent="0.25">
      <c r="A267" s="385" t="s">
        <v>744</v>
      </c>
      <c r="B267" s="386">
        <v>265</v>
      </c>
      <c r="C267" s="387" t="s">
        <v>1393</v>
      </c>
      <c r="D267" s="386" t="s">
        <v>2399</v>
      </c>
      <c r="E267" s="386" t="s">
        <v>2399</v>
      </c>
      <c r="F267" s="386" t="s">
        <v>2399</v>
      </c>
      <c r="G267" s="511" t="s">
        <v>2399</v>
      </c>
      <c r="H267" s="877"/>
      <c r="I267" s="426" t="e">
        <f ca="1">IF(IF($I$1&lt;&gt;'GMPP Return'!$F$25,HLOOKUP('GMPP Return'!$C$25,'[4]1617-Q1'!$B$1:$HA$1000,B267,FALSE),INDIRECT("'" &amp; $C$1 &amp; "'!" &amp; C267))="","",IF($I$1&lt;&gt;'GMPP Return'!$F$25,HLOOKUP('GMPP Return'!$C$25,'[4]1617-Q1'!$B$1:$HA$1000,B267,FALSE),INDIRECT("'" &amp; $C$1 &amp; "'!" &amp; C267)))</f>
        <v>#N/A</v>
      </c>
      <c r="J267" s="756"/>
      <c r="K267" s="757"/>
      <c r="L267" s="758"/>
      <c r="M267" s="171"/>
      <c r="N267" s="352"/>
    </row>
    <row r="268" spans="1:14" ht="24.75" hidden="1" customHeight="1" x14ac:dyDescent="0.25">
      <c r="A268" s="247" t="s">
        <v>745</v>
      </c>
      <c r="B268" s="154">
        <v>266</v>
      </c>
      <c r="C268" s="155" t="s">
        <v>1394</v>
      </c>
      <c r="D268" s="155">
        <v>41927</v>
      </c>
      <c r="E268" s="155">
        <v>41927</v>
      </c>
      <c r="F268" s="155">
        <v>41927</v>
      </c>
      <c r="G268" s="467">
        <v>41927</v>
      </c>
      <c r="H268" s="877"/>
      <c r="I268" s="426" t="e">
        <f ca="1">IF(IF($I$1&lt;&gt;'GMPP Return'!$F$25,HLOOKUP('GMPP Return'!$C$25,'[4]1617-Q1'!$B$1:$HA$1000,B268,FALSE),INDIRECT("'" &amp; $C$1 &amp; "'!" &amp; C268))="","",IF($I$1&lt;&gt;'GMPP Return'!$F$25,HLOOKUP('GMPP Return'!$C$25,'[4]1617-Q1'!$B$1:$HA$1000,B268,FALSE),INDIRECT("'" &amp; $C$1 &amp; "'!" &amp; C268)))</f>
        <v>#N/A</v>
      </c>
      <c r="J268" s="759"/>
      <c r="K268" s="760"/>
      <c r="L268" s="761"/>
      <c r="M268" s="302"/>
      <c r="N268" s="352"/>
    </row>
    <row r="269" spans="1:14" ht="24.75" hidden="1" customHeight="1" x14ac:dyDescent="0.25">
      <c r="A269" s="247" t="s">
        <v>746</v>
      </c>
      <c r="B269" s="154">
        <v>267</v>
      </c>
      <c r="C269" s="155" t="s">
        <v>1395</v>
      </c>
      <c r="D269" s="155" t="s">
        <v>2398</v>
      </c>
      <c r="E269" s="155" t="s">
        <v>2398</v>
      </c>
      <c r="F269" s="155" t="s">
        <v>2398</v>
      </c>
      <c r="G269" s="467" t="s">
        <v>2398</v>
      </c>
      <c r="H269" s="877"/>
      <c r="I269" s="426" t="e">
        <f ca="1">IF(IF($I$1&lt;&gt;'GMPP Return'!$F$25,HLOOKUP('GMPP Return'!$C$25,'[4]1617-Q1'!$B$1:$HA$1000,B269,FALSE),INDIRECT("'" &amp; $C$1 &amp; "'!" &amp; C269))="","",IF($I$1&lt;&gt;'GMPP Return'!$F$25,HLOOKUP('GMPP Return'!$C$25,'[4]1617-Q1'!$B$1:$HA$1000,B269,FALSE),INDIRECT("'" &amp; $C$1 &amp; "'!" &amp; C269)))</f>
        <v>#N/A</v>
      </c>
      <c r="J269" s="759"/>
      <c r="K269" s="760"/>
      <c r="L269" s="761"/>
      <c r="M269" s="302"/>
      <c r="N269" s="352"/>
    </row>
    <row r="270" spans="1:14" ht="24.75" hidden="1" customHeight="1" x14ac:dyDescent="0.25">
      <c r="A270" s="247" t="s">
        <v>747</v>
      </c>
      <c r="B270" s="154">
        <v>268</v>
      </c>
      <c r="C270" s="155" t="s">
        <v>1396</v>
      </c>
      <c r="D270" s="155">
        <v>41927</v>
      </c>
      <c r="E270" s="155">
        <v>41927</v>
      </c>
      <c r="F270" s="155">
        <v>41927</v>
      </c>
      <c r="G270" s="467">
        <v>41927</v>
      </c>
      <c r="H270" s="877"/>
      <c r="I270" s="426" t="e">
        <f ca="1">IF(IF($I$1&lt;&gt;'GMPP Return'!$F$25,HLOOKUP('GMPP Return'!$C$25,'[4]1617-Q1'!$B$1:$HA$1000,B270,FALSE),INDIRECT("'" &amp; $C$1 &amp; "'!" &amp; C270))="","",IF($I$1&lt;&gt;'GMPP Return'!$F$25,HLOOKUP('GMPP Return'!$C$25,'[4]1617-Q1'!$B$1:$HA$1000,B270,FALSE),INDIRECT("'" &amp; $C$1 &amp; "'!" &amp; C270)))</f>
        <v>#N/A</v>
      </c>
      <c r="J270" s="759"/>
      <c r="K270" s="760"/>
      <c r="L270" s="761"/>
      <c r="M270" s="302"/>
      <c r="N270" s="352"/>
    </row>
    <row r="271" spans="1:14" ht="24.75" hidden="1" customHeight="1" x14ac:dyDescent="0.25">
      <c r="A271" s="247" t="s">
        <v>748</v>
      </c>
      <c r="B271" s="154">
        <v>269</v>
      </c>
      <c r="C271" s="155" t="s">
        <v>1397</v>
      </c>
      <c r="D271" s="154" t="s">
        <v>238</v>
      </c>
      <c r="E271" s="154" t="s">
        <v>238</v>
      </c>
      <c r="F271" s="154" t="s">
        <v>238</v>
      </c>
      <c r="G271" s="511" t="s">
        <v>238</v>
      </c>
      <c r="H271" s="877"/>
      <c r="I271" s="426" t="e">
        <f ca="1">IF(IF($I$1&lt;&gt;'GMPP Return'!$F$25,HLOOKUP('GMPP Return'!$C$25,'[4]1617-Q1'!$B$1:$HA$1000,B271,FALSE),INDIRECT("'" &amp; $C$1 &amp; "'!" &amp; C271))="","",IF($I$1&lt;&gt;'GMPP Return'!$F$25,HLOOKUP('GMPP Return'!$C$25,'[4]1617-Q1'!$B$1:$HA$1000,B271,FALSE),INDIRECT("'" &amp; $C$1 &amp; "'!" &amp; C271)))</f>
        <v>#N/A</v>
      </c>
      <c r="J271" s="756"/>
      <c r="K271" s="757"/>
      <c r="L271" s="758"/>
      <c r="M271" s="302"/>
      <c r="N271" s="352"/>
    </row>
    <row r="272" spans="1:14" s="334" customFormat="1" ht="24.75" hidden="1" customHeight="1" x14ac:dyDescent="0.25">
      <c r="A272" s="385" t="s">
        <v>749</v>
      </c>
      <c r="B272" s="386">
        <v>270</v>
      </c>
      <c r="C272" s="387" t="s">
        <v>1398</v>
      </c>
      <c r="D272" s="386" t="s">
        <v>2404</v>
      </c>
      <c r="E272" s="386" t="s">
        <v>2404</v>
      </c>
      <c r="F272" s="386" t="s">
        <v>2404</v>
      </c>
      <c r="G272" s="511" t="s">
        <v>2404</v>
      </c>
      <c r="H272" s="877"/>
      <c r="I272" s="426" t="e">
        <f ca="1">IF(IF($I$1&lt;&gt;'GMPP Return'!$F$25,HLOOKUP('GMPP Return'!$C$25,'[4]1617-Q1'!$B$1:$HA$1000,B272,FALSE),INDIRECT("'" &amp; $C$1 &amp; "'!" &amp; C272))="","",IF($I$1&lt;&gt;'GMPP Return'!$F$25,HLOOKUP('GMPP Return'!$C$25,'[4]1617-Q1'!$B$1:$HA$1000,B272,FALSE),INDIRECT("'" &amp; $C$1 &amp; "'!" &amp; C272)))</f>
        <v>#N/A</v>
      </c>
      <c r="J272" s="756"/>
      <c r="K272" s="757"/>
      <c r="L272" s="758"/>
      <c r="M272" s="171"/>
      <c r="N272" s="352"/>
    </row>
    <row r="273" spans="1:14" s="334" customFormat="1" ht="24.75" hidden="1" customHeight="1" x14ac:dyDescent="0.25">
      <c r="A273" s="385" t="s">
        <v>750</v>
      </c>
      <c r="B273" s="386">
        <v>271</v>
      </c>
      <c r="C273" s="387" t="s">
        <v>1399</v>
      </c>
      <c r="D273" s="386" t="s">
        <v>2405</v>
      </c>
      <c r="E273" s="386" t="s">
        <v>2405</v>
      </c>
      <c r="F273" s="386" t="s">
        <v>2405</v>
      </c>
      <c r="G273" s="511" t="s">
        <v>2405</v>
      </c>
      <c r="H273" s="877"/>
      <c r="I273" s="426" t="e">
        <f ca="1">IF(IF($I$1&lt;&gt;'GMPP Return'!$F$25,HLOOKUP('GMPP Return'!$C$25,'[4]1617-Q1'!$B$1:$HA$1000,B273,FALSE),INDIRECT("'" &amp; $C$1 &amp; "'!" &amp; C273))="","",IF($I$1&lt;&gt;'GMPP Return'!$F$25,HLOOKUP('GMPP Return'!$C$25,'[4]1617-Q1'!$B$1:$HA$1000,B273,FALSE),INDIRECT("'" &amp; $C$1 &amp; "'!" &amp; C273)))</f>
        <v>#N/A</v>
      </c>
      <c r="J273" s="756"/>
      <c r="K273" s="757"/>
      <c r="L273" s="758"/>
      <c r="M273" s="171"/>
      <c r="N273" s="352"/>
    </row>
    <row r="274" spans="1:14" ht="24.75" hidden="1" customHeight="1" x14ac:dyDescent="0.25">
      <c r="A274" s="247" t="s">
        <v>751</v>
      </c>
      <c r="B274" s="154">
        <v>272</v>
      </c>
      <c r="C274" s="155" t="s">
        <v>1400</v>
      </c>
      <c r="D274" s="155">
        <v>42004</v>
      </c>
      <c r="E274" s="155">
        <v>42004</v>
      </c>
      <c r="F274" s="155">
        <v>42004</v>
      </c>
      <c r="G274" s="467">
        <v>42004</v>
      </c>
      <c r="H274" s="877"/>
      <c r="I274" s="426" t="e">
        <f ca="1">IF(IF($I$1&lt;&gt;'GMPP Return'!$F$25,HLOOKUP('GMPP Return'!$C$25,'[4]1617-Q1'!$B$1:$HA$1000,B274,FALSE),INDIRECT("'" &amp; $C$1 &amp; "'!" &amp; C274))="","",IF($I$1&lt;&gt;'GMPP Return'!$F$25,HLOOKUP('GMPP Return'!$C$25,'[4]1617-Q1'!$B$1:$HA$1000,B274,FALSE),INDIRECT("'" &amp; $C$1 &amp; "'!" &amp; C274)))</f>
        <v>#N/A</v>
      </c>
      <c r="J274" s="759"/>
      <c r="K274" s="760"/>
      <c r="L274" s="761"/>
      <c r="M274" s="302"/>
      <c r="N274" s="352"/>
    </row>
    <row r="275" spans="1:14" ht="24.75" hidden="1" customHeight="1" x14ac:dyDescent="0.25">
      <c r="A275" s="247" t="s">
        <v>752</v>
      </c>
      <c r="B275" s="154">
        <v>273</v>
      </c>
      <c r="C275" s="155" t="s">
        <v>1401</v>
      </c>
      <c r="D275" s="155">
        <v>42460</v>
      </c>
      <c r="E275" s="155">
        <v>42460</v>
      </c>
      <c r="F275" s="155" t="s">
        <v>2398</v>
      </c>
      <c r="G275" s="467" t="s">
        <v>2398</v>
      </c>
      <c r="H275" s="877"/>
      <c r="I275" s="426" t="e">
        <f ca="1">IF(IF($I$1&lt;&gt;'GMPP Return'!$F$25,HLOOKUP('GMPP Return'!$C$25,'[4]1617-Q1'!$B$1:$HA$1000,B275,FALSE),INDIRECT("'" &amp; $C$1 &amp; "'!" &amp; C275))="","",IF($I$1&lt;&gt;'GMPP Return'!$F$25,HLOOKUP('GMPP Return'!$C$25,'[4]1617-Q1'!$B$1:$HA$1000,B275,FALSE),INDIRECT("'" &amp; $C$1 &amp; "'!" &amp; C275)))</f>
        <v>#N/A</v>
      </c>
      <c r="J275" s="759"/>
      <c r="K275" s="760"/>
      <c r="L275" s="761"/>
      <c r="M275" s="302"/>
      <c r="N275" s="352"/>
    </row>
    <row r="276" spans="1:14" ht="24.75" hidden="1" customHeight="1" x14ac:dyDescent="0.25">
      <c r="A276" s="247" t="s">
        <v>753</v>
      </c>
      <c r="B276" s="154">
        <v>274</v>
      </c>
      <c r="C276" s="155" t="s">
        <v>1402</v>
      </c>
      <c r="D276" s="155">
        <v>42460</v>
      </c>
      <c r="E276" s="155">
        <v>42460</v>
      </c>
      <c r="F276" s="155">
        <v>42004</v>
      </c>
      <c r="G276" s="467">
        <v>42004</v>
      </c>
      <c r="H276" s="877"/>
      <c r="I276" s="426" t="e">
        <f ca="1">IF(IF($I$1&lt;&gt;'GMPP Return'!$F$25,HLOOKUP('GMPP Return'!$C$25,'[4]1617-Q1'!$B$1:$HA$1000,B276,FALSE),INDIRECT("'" &amp; $C$1 &amp; "'!" &amp; C276))="","",IF($I$1&lt;&gt;'GMPP Return'!$F$25,HLOOKUP('GMPP Return'!$C$25,'[4]1617-Q1'!$B$1:$HA$1000,B276,FALSE),INDIRECT("'" &amp; $C$1 &amp; "'!" &amp; C276)))</f>
        <v>#N/A</v>
      </c>
      <c r="J276" s="759"/>
      <c r="K276" s="760"/>
      <c r="L276" s="761"/>
      <c r="M276" s="302"/>
      <c r="N276" s="352"/>
    </row>
    <row r="277" spans="1:14" ht="24.75" hidden="1" customHeight="1" x14ac:dyDescent="0.25">
      <c r="A277" s="247" t="s">
        <v>754</v>
      </c>
      <c r="B277" s="154">
        <v>275</v>
      </c>
      <c r="C277" s="155" t="s">
        <v>1403</v>
      </c>
      <c r="D277" s="154" t="s">
        <v>60</v>
      </c>
      <c r="E277" s="154" t="s">
        <v>60</v>
      </c>
      <c r="F277" s="154" t="s">
        <v>60</v>
      </c>
      <c r="G277" s="511" t="s">
        <v>60</v>
      </c>
      <c r="H277" s="877"/>
      <c r="I277" s="426" t="e">
        <f ca="1">IF(IF($I$1&lt;&gt;'GMPP Return'!$F$25,HLOOKUP('GMPP Return'!$C$25,'[4]1617-Q1'!$B$1:$HA$1000,B277,FALSE),INDIRECT("'" &amp; $C$1 &amp; "'!" &amp; C277))="","",IF($I$1&lt;&gt;'GMPP Return'!$F$25,HLOOKUP('GMPP Return'!$C$25,'[4]1617-Q1'!$B$1:$HA$1000,B277,FALSE),INDIRECT("'" &amp; $C$1 &amp; "'!" &amp; C277)))</f>
        <v>#N/A</v>
      </c>
      <c r="J277" s="756"/>
      <c r="K277" s="757"/>
      <c r="L277" s="758"/>
      <c r="M277" s="302"/>
      <c r="N277" s="352"/>
    </row>
    <row r="278" spans="1:14" s="334" customFormat="1" ht="24.75" hidden="1" customHeight="1" x14ac:dyDescent="0.25">
      <c r="A278" s="385" t="s">
        <v>755</v>
      </c>
      <c r="B278" s="386">
        <v>276</v>
      </c>
      <c r="C278" s="387" t="s">
        <v>1404</v>
      </c>
      <c r="D278" s="386" t="s">
        <v>2406</v>
      </c>
      <c r="E278" s="386" t="s">
        <v>2406</v>
      </c>
      <c r="F278" s="386" t="s">
        <v>2406</v>
      </c>
      <c r="G278" s="511" t="s">
        <v>2406</v>
      </c>
      <c r="H278" s="877"/>
      <c r="I278" s="426" t="e">
        <f ca="1">IF(IF($I$1&lt;&gt;'GMPP Return'!$F$25,HLOOKUP('GMPP Return'!$C$25,'[4]1617-Q1'!$B$1:$HA$1000,B278,FALSE),INDIRECT("'" &amp; $C$1 &amp; "'!" &amp; C278))="","",IF($I$1&lt;&gt;'GMPP Return'!$F$25,HLOOKUP('GMPP Return'!$C$25,'[4]1617-Q1'!$B$1:$HA$1000,B278,FALSE),INDIRECT("'" &amp; $C$1 &amp; "'!" &amp; C278)))</f>
        <v>#N/A</v>
      </c>
      <c r="J278" s="756"/>
      <c r="K278" s="757"/>
      <c r="L278" s="758"/>
      <c r="M278" s="171"/>
      <c r="N278" s="352"/>
    </row>
    <row r="279" spans="1:14" s="334" customFormat="1" ht="24.75" hidden="1" customHeight="1" x14ac:dyDescent="0.25">
      <c r="A279" s="385" t="s">
        <v>756</v>
      </c>
      <c r="B279" s="386">
        <v>277</v>
      </c>
      <c r="C279" s="387" t="s">
        <v>1405</v>
      </c>
      <c r="D279" s="386" t="s">
        <v>2407</v>
      </c>
      <c r="E279" s="386" t="s">
        <v>2407</v>
      </c>
      <c r="F279" s="386" t="s">
        <v>2407</v>
      </c>
      <c r="G279" s="511" t="s">
        <v>2407</v>
      </c>
      <c r="H279" s="877"/>
      <c r="I279" s="426" t="e">
        <f ca="1">IF(IF($I$1&lt;&gt;'GMPP Return'!$F$25,HLOOKUP('GMPP Return'!$C$25,'[4]1617-Q1'!$B$1:$HA$1000,B279,FALSE),INDIRECT("'" &amp; $C$1 &amp; "'!" &amp; C279))="","",IF($I$1&lt;&gt;'GMPP Return'!$F$25,HLOOKUP('GMPP Return'!$C$25,'[4]1617-Q1'!$B$1:$HA$1000,B279,FALSE),INDIRECT("'" &amp; $C$1 &amp; "'!" &amp; C279)))</f>
        <v>#N/A</v>
      </c>
      <c r="J279" s="756"/>
      <c r="K279" s="757"/>
      <c r="L279" s="758"/>
      <c r="M279" s="171"/>
      <c r="N279" s="352"/>
    </row>
    <row r="280" spans="1:14" ht="24.75" hidden="1" customHeight="1" x14ac:dyDescent="0.25">
      <c r="A280" s="247" t="s">
        <v>757</v>
      </c>
      <c r="B280" s="154">
        <v>278</v>
      </c>
      <c r="C280" s="155" t="s">
        <v>1406</v>
      </c>
      <c r="D280" s="155">
        <v>42005</v>
      </c>
      <c r="E280" s="155">
        <v>42005</v>
      </c>
      <c r="F280" s="155">
        <v>42005</v>
      </c>
      <c r="G280" s="467">
        <v>42005</v>
      </c>
      <c r="H280" s="877"/>
      <c r="I280" s="426" t="e">
        <f ca="1">IF(IF($I$1&lt;&gt;'GMPP Return'!$F$25,HLOOKUP('GMPP Return'!$C$25,'[4]1617-Q1'!$B$1:$HA$1000,B280,FALSE),INDIRECT("'" &amp; $C$1 &amp; "'!" &amp; C280))="","",IF($I$1&lt;&gt;'GMPP Return'!$F$25,HLOOKUP('GMPP Return'!$C$25,'[4]1617-Q1'!$B$1:$HA$1000,B280,FALSE),INDIRECT("'" &amp; $C$1 &amp; "'!" &amp; C280)))</f>
        <v>#N/A</v>
      </c>
      <c r="J280" s="759"/>
      <c r="K280" s="760"/>
      <c r="L280" s="761"/>
      <c r="M280" s="302"/>
      <c r="N280" s="352"/>
    </row>
    <row r="281" spans="1:14" ht="24.75" hidden="1" customHeight="1" x14ac:dyDescent="0.25">
      <c r="A281" s="247" t="s">
        <v>758</v>
      </c>
      <c r="B281" s="154">
        <v>279</v>
      </c>
      <c r="C281" s="155" t="s">
        <v>1407</v>
      </c>
      <c r="D281" s="155" t="s">
        <v>2398</v>
      </c>
      <c r="E281" s="155" t="s">
        <v>2398</v>
      </c>
      <c r="F281" s="155" t="s">
        <v>2398</v>
      </c>
      <c r="G281" s="467" t="s">
        <v>2398</v>
      </c>
      <c r="H281" s="877"/>
      <c r="I281" s="426" t="e">
        <f ca="1">IF(IF($I$1&lt;&gt;'GMPP Return'!$F$25,HLOOKUP('GMPP Return'!$C$25,'[4]1617-Q1'!$B$1:$HA$1000,B281,FALSE),INDIRECT("'" &amp; $C$1 &amp; "'!" &amp; C281))="","",IF($I$1&lt;&gt;'GMPP Return'!$F$25,HLOOKUP('GMPP Return'!$C$25,'[4]1617-Q1'!$B$1:$HA$1000,B281,FALSE),INDIRECT("'" &amp; $C$1 &amp; "'!" &amp; C281)))</f>
        <v>#N/A</v>
      </c>
      <c r="J281" s="759"/>
      <c r="K281" s="760"/>
      <c r="L281" s="761"/>
      <c r="M281" s="302"/>
      <c r="N281" s="352"/>
    </row>
    <row r="282" spans="1:14" ht="24.75" hidden="1" customHeight="1" x14ac:dyDescent="0.25">
      <c r="A282" s="247" t="s">
        <v>759</v>
      </c>
      <c r="B282" s="154">
        <v>280</v>
      </c>
      <c r="C282" s="155" t="s">
        <v>1408</v>
      </c>
      <c r="D282" s="155">
        <v>42005</v>
      </c>
      <c r="E282" s="155">
        <v>42005</v>
      </c>
      <c r="F282" s="155">
        <v>42005</v>
      </c>
      <c r="G282" s="467">
        <v>42005</v>
      </c>
      <c r="H282" s="877"/>
      <c r="I282" s="426" t="e">
        <f ca="1">IF(IF($I$1&lt;&gt;'GMPP Return'!$F$25,HLOOKUP('GMPP Return'!$C$25,'[4]1617-Q1'!$B$1:$HA$1000,B282,FALSE),INDIRECT("'" &amp; $C$1 &amp; "'!" &amp; C282))="","",IF($I$1&lt;&gt;'GMPP Return'!$F$25,HLOOKUP('GMPP Return'!$C$25,'[4]1617-Q1'!$B$1:$HA$1000,B282,FALSE),INDIRECT("'" &amp; $C$1 &amp; "'!" &amp; C282)))</f>
        <v>#N/A</v>
      </c>
      <c r="J282" s="759"/>
      <c r="K282" s="760"/>
      <c r="L282" s="761"/>
      <c r="M282" s="302"/>
      <c r="N282" s="352"/>
    </row>
    <row r="283" spans="1:14" ht="24.75" hidden="1" customHeight="1" x14ac:dyDescent="0.25">
      <c r="A283" s="247" t="s">
        <v>760</v>
      </c>
      <c r="B283" s="154">
        <v>281</v>
      </c>
      <c r="C283" s="155" t="s">
        <v>1409</v>
      </c>
      <c r="D283" s="154" t="s">
        <v>60</v>
      </c>
      <c r="E283" s="154" t="s">
        <v>60</v>
      </c>
      <c r="F283" s="154" t="s">
        <v>60</v>
      </c>
      <c r="G283" s="511" t="s">
        <v>60</v>
      </c>
      <c r="H283" s="877"/>
      <c r="I283" s="426" t="e">
        <f ca="1">IF(IF($I$1&lt;&gt;'GMPP Return'!$F$25,HLOOKUP('GMPP Return'!$C$25,'[4]1617-Q1'!$B$1:$HA$1000,B283,FALSE),INDIRECT("'" &amp; $C$1 &amp; "'!" &amp; C283))="","",IF($I$1&lt;&gt;'GMPP Return'!$F$25,HLOOKUP('GMPP Return'!$C$25,'[4]1617-Q1'!$B$1:$HA$1000,B283,FALSE),INDIRECT("'" &amp; $C$1 &amp; "'!" &amp; C283)))</f>
        <v>#N/A</v>
      </c>
      <c r="J283" s="756"/>
      <c r="K283" s="757"/>
      <c r="L283" s="758"/>
      <c r="M283" s="302"/>
      <c r="N283" s="352"/>
    </row>
    <row r="284" spans="1:14" s="334" customFormat="1" ht="24.75" hidden="1" customHeight="1" x14ac:dyDescent="0.25">
      <c r="A284" s="385" t="s">
        <v>761</v>
      </c>
      <c r="B284" s="386">
        <v>282</v>
      </c>
      <c r="C284" s="387" t="s">
        <v>1410</v>
      </c>
      <c r="D284" s="386" t="s">
        <v>2408</v>
      </c>
      <c r="E284" s="386" t="s">
        <v>2408</v>
      </c>
      <c r="F284" s="386" t="s">
        <v>2408</v>
      </c>
      <c r="G284" s="511" t="s">
        <v>2408</v>
      </c>
      <c r="H284" s="877"/>
      <c r="I284" s="426" t="e">
        <f ca="1">IF(IF($I$1&lt;&gt;'GMPP Return'!$F$25,HLOOKUP('GMPP Return'!$C$25,'[4]1617-Q1'!$B$1:$HA$1000,B284,FALSE),INDIRECT("'" &amp; $C$1 &amp; "'!" &amp; C284))="","",IF($I$1&lt;&gt;'GMPP Return'!$F$25,HLOOKUP('GMPP Return'!$C$25,'[4]1617-Q1'!$B$1:$HA$1000,B284,FALSE),INDIRECT("'" &amp; $C$1 &amp; "'!" &amp; C284)))</f>
        <v>#N/A</v>
      </c>
      <c r="J284" s="756"/>
      <c r="K284" s="757"/>
      <c r="L284" s="758"/>
      <c r="M284" s="171"/>
      <c r="N284" s="352"/>
    </row>
    <row r="285" spans="1:14" s="334" customFormat="1" ht="24.75" hidden="1" customHeight="1" x14ac:dyDescent="0.25">
      <c r="A285" s="385" t="s">
        <v>762</v>
      </c>
      <c r="B285" s="386">
        <v>283</v>
      </c>
      <c r="C285" s="387" t="s">
        <v>1411</v>
      </c>
      <c r="D285" s="386" t="s">
        <v>2409</v>
      </c>
      <c r="E285" s="386" t="s">
        <v>2409</v>
      </c>
      <c r="F285" s="386" t="s">
        <v>2409</v>
      </c>
      <c r="G285" s="511" t="s">
        <v>2409</v>
      </c>
      <c r="H285" s="877"/>
      <c r="I285" s="426" t="e">
        <f ca="1">IF(IF($I$1&lt;&gt;'GMPP Return'!$F$25,HLOOKUP('GMPP Return'!$C$25,'[4]1617-Q1'!$B$1:$HA$1000,B285,FALSE),INDIRECT("'" &amp; $C$1 &amp; "'!" &amp; C285))="","",IF($I$1&lt;&gt;'GMPP Return'!$F$25,HLOOKUP('GMPP Return'!$C$25,'[4]1617-Q1'!$B$1:$HA$1000,B285,FALSE),INDIRECT("'" &amp; $C$1 &amp; "'!" &amp; C285)))</f>
        <v>#N/A</v>
      </c>
      <c r="J285" s="756"/>
      <c r="K285" s="757"/>
      <c r="L285" s="758"/>
      <c r="M285" s="171"/>
      <c r="N285" s="352"/>
    </row>
    <row r="286" spans="1:14" ht="24.75" hidden="1" customHeight="1" x14ac:dyDescent="0.25">
      <c r="A286" s="247" t="s">
        <v>763</v>
      </c>
      <c r="B286" s="154">
        <v>284</v>
      </c>
      <c r="C286" s="155" t="s">
        <v>1412</v>
      </c>
      <c r="D286" s="155">
        <v>42118</v>
      </c>
      <c r="E286" s="155">
        <v>42118</v>
      </c>
      <c r="F286" s="155">
        <v>42118</v>
      </c>
      <c r="G286" s="467">
        <v>42118</v>
      </c>
      <c r="H286" s="877"/>
      <c r="I286" s="426" t="e">
        <f ca="1">IF(IF($I$1&lt;&gt;'GMPP Return'!$F$25,HLOOKUP('GMPP Return'!$C$25,'[4]1617-Q1'!$B$1:$HA$1000,B286,FALSE),INDIRECT("'" &amp; $C$1 &amp; "'!" &amp; C286))="","",IF($I$1&lt;&gt;'GMPP Return'!$F$25,HLOOKUP('GMPP Return'!$C$25,'[4]1617-Q1'!$B$1:$HA$1000,B286,FALSE),INDIRECT("'" &amp; $C$1 &amp; "'!" &amp; C286)))</f>
        <v>#N/A</v>
      </c>
      <c r="J286" s="759"/>
      <c r="K286" s="760"/>
      <c r="L286" s="761"/>
      <c r="M286" s="302"/>
      <c r="N286" s="352"/>
    </row>
    <row r="287" spans="1:14" ht="24.75" hidden="1" customHeight="1" x14ac:dyDescent="0.25">
      <c r="A287" s="247" t="s">
        <v>764</v>
      </c>
      <c r="B287" s="154">
        <v>285</v>
      </c>
      <c r="C287" s="155" t="s">
        <v>1413</v>
      </c>
      <c r="D287" s="155" t="s">
        <v>2398</v>
      </c>
      <c r="E287" s="155" t="s">
        <v>2398</v>
      </c>
      <c r="F287" s="155" t="s">
        <v>2398</v>
      </c>
      <c r="G287" s="467" t="s">
        <v>2398</v>
      </c>
      <c r="H287" s="877"/>
      <c r="I287" s="426" t="e">
        <f ca="1">IF(IF($I$1&lt;&gt;'GMPP Return'!$F$25,HLOOKUP('GMPP Return'!$C$25,'[4]1617-Q1'!$B$1:$HA$1000,B287,FALSE),INDIRECT("'" &amp; $C$1 &amp; "'!" &amp; C287))="","",IF($I$1&lt;&gt;'GMPP Return'!$F$25,HLOOKUP('GMPP Return'!$C$25,'[4]1617-Q1'!$B$1:$HA$1000,B287,FALSE),INDIRECT("'" &amp; $C$1 &amp; "'!" &amp; C287)))</f>
        <v>#N/A</v>
      </c>
      <c r="J287" s="759"/>
      <c r="K287" s="760"/>
      <c r="L287" s="761"/>
      <c r="M287" s="302"/>
      <c r="N287" s="352"/>
    </row>
    <row r="288" spans="1:14" ht="24.75" hidden="1" customHeight="1" x14ac:dyDescent="0.25">
      <c r="A288" s="247" t="s">
        <v>765</v>
      </c>
      <c r="B288" s="154">
        <v>286</v>
      </c>
      <c r="C288" s="155" t="s">
        <v>1414</v>
      </c>
      <c r="D288" s="155">
        <v>42118</v>
      </c>
      <c r="E288" s="155">
        <v>42118</v>
      </c>
      <c r="F288" s="155">
        <v>42118</v>
      </c>
      <c r="G288" s="467">
        <v>42118</v>
      </c>
      <c r="H288" s="877"/>
      <c r="I288" s="426" t="e">
        <f ca="1">IF(IF($I$1&lt;&gt;'GMPP Return'!$F$25,HLOOKUP('GMPP Return'!$C$25,'[4]1617-Q1'!$B$1:$HA$1000,B288,FALSE),INDIRECT("'" &amp; $C$1 &amp; "'!" &amp; C288))="","",IF($I$1&lt;&gt;'GMPP Return'!$F$25,HLOOKUP('GMPP Return'!$C$25,'[4]1617-Q1'!$B$1:$HA$1000,B288,FALSE),INDIRECT("'" &amp; $C$1 &amp; "'!" &amp; C288)))</f>
        <v>#N/A</v>
      </c>
      <c r="J288" s="759"/>
      <c r="K288" s="760"/>
      <c r="L288" s="761"/>
      <c r="M288" s="302"/>
      <c r="N288" s="352"/>
    </row>
    <row r="289" spans="1:14" ht="24.75" hidden="1" customHeight="1" x14ac:dyDescent="0.25">
      <c r="A289" s="247" t="s">
        <v>766</v>
      </c>
      <c r="B289" s="154">
        <v>287</v>
      </c>
      <c r="C289" s="155" t="s">
        <v>1415</v>
      </c>
      <c r="D289" s="154" t="s">
        <v>2401</v>
      </c>
      <c r="E289" s="154" t="s">
        <v>2401</v>
      </c>
      <c r="F289" s="154" t="s">
        <v>2401</v>
      </c>
      <c r="G289" s="511" t="s">
        <v>2401</v>
      </c>
      <c r="H289" s="877"/>
      <c r="I289" s="426" t="e">
        <f ca="1">IF(IF($I$1&lt;&gt;'GMPP Return'!$F$25,HLOOKUP('GMPP Return'!$C$25,'[4]1617-Q1'!$B$1:$HA$1000,B289,FALSE),INDIRECT("'" &amp; $C$1 &amp; "'!" &amp; C289))="","",IF($I$1&lt;&gt;'GMPP Return'!$F$25,HLOOKUP('GMPP Return'!$C$25,'[4]1617-Q1'!$B$1:$HA$1000,B289,FALSE),INDIRECT("'" &amp; $C$1 &amp; "'!" &amp; C289)))</f>
        <v>#N/A</v>
      </c>
      <c r="J289" s="756"/>
      <c r="K289" s="757"/>
      <c r="L289" s="758"/>
      <c r="M289" s="302"/>
      <c r="N289" s="352"/>
    </row>
    <row r="290" spans="1:14" s="334" customFormat="1" ht="24.75" hidden="1" customHeight="1" x14ac:dyDescent="0.25">
      <c r="A290" s="385" t="s">
        <v>767</v>
      </c>
      <c r="B290" s="386">
        <v>288</v>
      </c>
      <c r="C290" s="387" t="s">
        <v>1416</v>
      </c>
      <c r="D290" s="386" t="s">
        <v>2410</v>
      </c>
      <c r="E290" s="386" t="s">
        <v>2410</v>
      </c>
      <c r="F290" s="386" t="s">
        <v>2410</v>
      </c>
      <c r="G290" s="511" t="s">
        <v>2410</v>
      </c>
      <c r="H290" s="877"/>
      <c r="I290" s="426" t="e">
        <f ca="1">IF(IF($I$1&lt;&gt;'GMPP Return'!$F$25,HLOOKUP('GMPP Return'!$C$25,'[4]1617-Q1'!$B$1:$HA$1000,B290,FALSE),INDIRECT("'" &amp; $C$1 &amp; "'!" &amp; C290))="","",IF($I$1&lt;&gt;'GMPP Return'!$F$25,HLOOKUP('GMPP Return'!$C$25,'[4]1617-Q1'!$B$1:$HA$1000,B290,FALSE),INDIRECT("'" &amp; $C$1 &amp; "'!" &amp; C290)))</f>
        <v>#N/A</v>
      </c>
      <c r="J290" s="756"/>
      <c r="K290" s="757"/>
      <c r="L290" s="758"/>
      <c r="M290" s="171"/>
      <c r="N290" s="352"/>
    </row>
    <row r="291" spans="1:14" s="334" customFormat="1" ht="24.75" hidden="1" customHeight="1" x14ac:dyDescent="0.25">
      <c r="A291" s="385" t="s">
        <v>768</v>
      </c>
      <c r="B291" s="386">
        <v>289</v>
      </c>
      <c r="C291" s="387" t="s">
        <v>1417</v>
      </c>
      <c r="D291" s="386" t="s">
        <v>2411</v>
      </c>
      <c r="E291" s="386" t="s">
        <v>2411</v>
      </c>
      <c r="F291" s="386" t="s">
        <v>2411</v>
      </c>
      <c r="G291" s="511" t="s">
        <v>2411</v>
      </c>
      <c r="H291" s="877"/>
      <c r="I291" s="426" t="e">
        <f ca="1">IF(IF($I$1&lt;&gt;'GMPP Return'!$F$25,HLOOKUP('GMPP Return'!$C$25,'[4]1617-Q1'!$B$1:$HA$1000,B291,FALSE),INDIRECT("'" &amp; $C$1 &amp; "'!" &amp; C291))="","",IF($I$1&lt;&gt;'GMPP Return'!$F$25,HLOOKUP('GMPP Return'!$C$25,'[4]1617-Q1'!$B$1:$HA$1000,B291,FALSE),INDIRECT("'" &amp; $C$1 &amp; "'!" &amp; C291)))</f>
        <v>#N/A</v>
      </c>
      <c r="J291" s="756"/>
      <c r="K291" s="757"/>
      <c r="L291" s="758"/>
      <c r="M291" s="171"/>
      <c r="N291" s="352"/>
    </row>
    <row r="292" spans="1:14" s="334" customFormat="1" ht="24.75" hidden="1" customHeight="1" x14ac:dyDescent="0.25">
      <c r="A292" s="385" t="s">
        <v>769</v>
      </c>
      <c r="B292" s="386">
        <v>290</v>
      </c>
      <c r="C292" s="387" t="s">
        <v>1418</v>
      </c>
      <c r="D292" s="387">
        <v>42122</v>
      </c>
      <c r="E292" s="387">
        <v>42122</v>
      </c>
      <c r="F292" s="387">
        <v>42122</v>
      </c>
      <c r="G292" s="467">
        <v>42122</v>
      </c>
      <c r="H292" s="877"/>
      <c r="I292" s="426" t="e">
        <f ca="1">IF(IF($I$1&lt;&gt;'GMPP Return'!$F$25,HLOOKUP('GMPP Return'!$C$25,'[4]1617-Q1'!$B$1:$HA$1000,B292,FALSE),INDIRECT("'" &amp; $C$1 &amp; "'!" &amp; C292))="","",IF($I$1&lt;&gt;'GMPP Return'!$F$25,HLOOKUP('GMPP Return'!$C$25,'[4]1617-Q1'!$B$1:$HA$1000,B292,FALSE),INDIRECT("'" &amp; $C$1 &amp; "'!" &amp; C292)))</f>
        <v>#N/A</v>
      </c>
      <c r="J292" s="759"/>
      <c r="K292" s="760"/>
      <c r="L292" s="761"/>
      <c r="M292" s="171"/>
      <c r="N292" s="352"/>
    </row>
    <row r="293" spans="1:14" ht="24.75" hidden="1" customHeight="1" x14ac:dyDescent="0.25">
      <c r="A293" s="247" t="s">
        <v>770</v>
      </c>
      <c r="B293" s="154">
        <v>291</v>
      </c>
      <c r="C293" s="155" t="s">
        <v>1419</v>
      </c>
      <c r="D293" s="155" t="s">
        <v>2398</v>
      </c>
      <c r="E293" s="155" t="s">
        <v>2398</v>
      </c>
      <c r="F293" s="155" t="s">
        <v>2398</v>
      </c>
      <c r="G293" s="467" t="s">
        <v>2398</v>
      </c>
      <c r="H293" s="877"/>
      <c r="I293" s="426" t="e">
        <f ca="1">IF(IF($I$1&lt;&gt;'GMPP Return'!$F$25,HLOOKUP('GMPP Return'!$C$25,'[4]1617-Q1'!$B$1:$HA$1000,B293,FALSE),INDIRECT("'" &amp; $C$1 &amp; "'!" &amp; C293))="","",IF($I$1&lt;&gt;'GMPP Return'!$F$25,HLOOKUP('GMPP Return'!$C$25,'[4]1617-Q1'!$B$1:$HA$1000,B293,FALSE),INDIRECT("'" &amp; $C$1 &amp; "'!" &amp; C293)))</f>
        <v>#N/A</v>
      </c>
      <c r="J293" s="759"/>
      <c r="K293" s="760"/>
      <c r="L293" s="761"/>
      <c r="M293" s="302"/>
      <c r="N293" s="352"/>
    </row>
    <row r="294" spans="1:14" ht="24.75" hidden="1" customHeight="1" x14ac:dyDescent="0.25">
      <c r="A294" s="247" t="s">
        <v>771</v>
      </c>
      <c r="B294" s="154">
        <v>292</v>
      </c>
      <c r="C294" s="155" t="s">
        <v>1420</v>
      </c>
      <c r="D294" s="155">
        <v>42122</v>
      </c>
      <c r="E294" s="155">
        <v>42122</v>
      </c>
      <c r="F294" s="155">
        <v>42122</v>
      </c>
      <c r="G294" s="467">
        <v>42122</v>
      </c>
      <c r="H294" s="877"/>
      <c r="I294" s="426" t="e">
        <f ca="1">IF(IF($I$1&lt;&gt;'GMPP Return'!$F$25,HLOOKUP('GMPP Return'!$C$25,'[4]1617-Q1'!$B$1:$HA$1000,B294,FALSE),INDIRECT("'" &amp; $C$1 &amp; "'!" &amp; C294))="","",IF($I$1&lt;&gt;'GMPP Return'!$F$25,HLOOKUP('GMPP Return'!$C$25,'[4]1617-Q1'!$B$1:$HA$1000,B294,FALSE),INDIRECT("'" &amp; $C$1 &amp; "'!" &amp; C294)))</f>
        <v>#N/A</v>
      </c>
      <c r="J294" s="759"/>
      <c r="K294" s="760"/>
      <c r="L294" s="761"/>
      <c r="M294" s="302"/>
      <c r="N294" s="352"/>
    </row>
    <row r="295" spans="1:14" ht="24.75" hidden="1" customHeight="1" x14ac:dyDescent="0.25">
      <c r="A295" s="247" t="s">
        <v>772</v>
      </c>
      <c r="B295" s="154">
        <v>293</v>
      </c>
      <c r="C295" s="155" t="s">
        <v>1421</v>
      </c>
      <c r="D295" s="154" t="s">
        <v>398</v>
      </c>
      <c r="E295" s="154" t="s">
        <v>398</v>
      </c>
      <c r="F295" s="154" t="s">
        <v>398</v>
      </c>
      <c r="G295" s="511" t="s">
        <v>398</v>
      </c>
      <c r="H295" s="877"/>
      <c r="I295" s="426" t="e">
        <f ca="1">IF(IF($I$1&lt;&gt;'GMPP Return'!$F$25,HLOOKUP('GMPP Return'!$C$25,'[4]1617-Q1'!$B$1:$HA$1000,B295,FALSE),INDIRECT("'" &amp; $C$1 &amp; "'!" &amp; C295))="","",IF($I$1&lt;&gt;'GMPP Return'!$F$25,HLOOKUP('GMPP Return'!$C$25,'[4]1617-Q1'!$B$1:$HA$1000,B295,FALSE),INDIRECT("'" &amp; $C$1 &amp; "'!" &amp; C295)))</f>
        <v>#N/A</v>
      </c>
      <c r="J295" s="756"/>
      <c r="K295" s="757"/>
      <c r="L295" s="758"/>
      <c r="M295" s="302"/>
      <c r="N295" s="352"/>
    </row>
    <row r="296" spans="1:14" s="334" customFormat="1" ht="24.75" hidden="1" customHeight="1" x14ac:dyDescent="0.25">
      <c r="A296" s="385" t="s">
        <v>773</v>
      </c>
      <c r="B296" s="386">
        <v>294</v>
      </c>
      <c r="C296" s="387" t="s">
        <v>1422</v>
      </c>
      <c r="D296" s="386" t="s">
        <v>2412</v>
      </c>
      <c r="E296" s="386" t="s">
        <v>2412</v>
      </c>
      <c r="F296" s="386" t="s">
        <v>2412</v>
      </c>
      <c r="G296" s="511" t="s">
        <v>2412</v>
      </c>
      <c r="H296" s="877"/>
      <c r="I296" s="426" t="e">
        <f ca="1">IF(IF($I$1&lt;&gt;'GMPP Return'!$F$25,HLOOKUP('GMPP Return'!$C$25,'[4]1617-Q1'!$B$1:$HA$1000,B296,FALSE),INDIRECT("'" &amp; $C$1 &amp; "'!" &amp; C296))="","",IF($I$1&lt;&gt;'GMPP Return'!$F$25,HLOOKUP('GMPP Return'!$C$25,'[4]1617-Q1'!$B$1:$HA$1000,B296,FALSE),INDIRECT("'" &amp; $C$1 &amp; "'!" &amp; C296)))</f>
        <v>#N/A</v>
      </c>
      <c r="J296" s="756"/>
      <c r="K296" s="757"/>
      <c r="L296" s="758"/>
      <c r="M296" s="171"/>
      <c r="N296" s="352"/>
    </row>
    <row r="297" spans="1:14" s="334" customFormat="1" ht="24.75" hidden="1" customHeight="1" x14ac:dyDescent="0.25">
      <c r="A297" s="385" t="s">
        <v>774</v>
      </c>
      <c r="B297" s="386">
        <v>295</v>
      </c>
      <c r="C297" s="387" t="s">
        <v>1423</v>
      </c>
      <c r="D297" s="386" t="s">
        <v>2413</v>
      </c>
      <c r="E297" s="386" t="s">
        <v>2413</v>
      </c>
      <c r="F297" s="386" t="s">
        <v>2413</v>
      </c>
      <c r="G297" s="511" t="s">
        <v>2413</v>
      </c>
      <c r="H297" s="877"/>
      <c r="I297" s="426" t="e">
        <f ca="1">IF(IF($I$1&lt;&gt;'GMPP Return'!$F$25,HLOOKUP('GMPP Return'!$C$25,'[4]1617-Q1'!$B$1:$HA$1000,B297,FALSE),INDIRECT("'" &amp; $C$1 &amp; "'!" &amp; C297))="","",IF($I$1&lt;&gt;'GMPP Return'!$F$25,HLOOKUP('GMPP Return'!$C$25,'[4]1617-Q1'!$B$1:$HA$1000,B297,FALSE),INDIRECT("'" &amp; $C$1 &amp; "'!" &amp; C297)))</f>
        <v>#N/A</v>
      </c>
      <c r="J297" s="756"/>
      <c r="K297" s="757"/>
      <c r="L297" s="758"/>
      <c r="M297" s="171"/>
      <c r="N297" s="352"/>
    </row>
    <row r="298" spans="1:14" ht="24.75" hidden="1" customHeight="1" x14ac:dyDescent="0.25">
      <c r="A298" s="247" t="s">
        <v>775</v>
      </c>
      <c r="B298" s="154">
        <v>296</v>
      </c>
      <c r="C298" s="155" t="s">
        <v>1424</v>
      </c>
      <c r="D298" s="155">
        <v>42163</v>
      </c>
      <c r="E298" s="155">
        <v>42163</v>
      </c>
      <c r="F298" s="155">
        <v>42163</v>
      </c>
      <c r="G298" s="467">
        <v>42163</v>
      </c>
      <c r="H298" s="877"/>
      <c r="I298" s="426" t="e">
        <f ca="1">IF(IF($I$1&lt;&gt;'GMPP Return'!$F$25,HLOOKUP('GMPP Return'!$C$25,'[4]1617-Q1'!$B$1:$HA$1000,B298,FALSE),INDIRECT("'" &amp; $C$1 &amp; "'!" &amp; C298))="","",IF($I$1&lt;&gt;'GMPP Return'!$F$25,HLOOKUP('GMPP Return'!$C$25,'[4]1617-Q1'!$B$1:$HA$1000,B298,FALSE),INDIRECT("'" &amp; $C$1 &amp; "'!" &amp; C298)))</f>
        <v>#N/A</v>
      </c>
      <c r="J298" s="759"/>
      <c r="K298" s="760"/>
      <c r="L298" s="761"/>
      <c r="M298" s="302"/>
      <c r="N298" s="352"/>
    </row>
    <row r="299" spans="1:14" ht="24.75" hidden="1" customHeight="1" x14ac:dyDescent="0.25">
      <c r="A299" s="247" t="s">
        <v>776</v>
      </c>
      <c r="B299" s="154">
        <v>297</v>
      </c>
      <c r="C299" s="155" t="s">
        <v>1425</v>
      </c>
      <c r="D299" s="155" t="s">
        <v>2398</v>
      </c>
      <c r="E299" s="155" t="s">
        <v>2398</v>
      </c>
      <c r="F299" s="155" t="s">
        <v>2398</v>
      </c>
      <c r="G299" s="467" t="s">
        <v>2398</v>
      </c>
      <c r="H299" s="877"/>
      <c r="I299" s="426" t="e">
        <f ca="1">IF(IF($I$1&lt;&gt;'GMPP Return'!$F$25,HLOOKUP('GMPP Return'!$C$25,'[4]1617-Q1'!$B$1:$HA$1000,B299,FALSE),INDIRECT("'" &amp; $C$1 &amp; "'!" &amp; C299))="","",IF($I$1&lt;&gt;'GMPP Return'!$F$25,HLOOKUP('GMPP Return'!$C$25,'[4]1617-Q1'!$B$1:$HA$1000,B299,FALSE),INDIRECT("'" &amp; $C$1 &amp; "'!" &amp; C299)))</f>
        <v>#N/A</v>
      </c>
      <c r="J299" s="759"/>
      <c r="K299" s="760"/>
      <c r="L299" s="761"/>
      <c r="M299" s="302"/>
      <c r="N299" s="352"/>
    </row>
    <row r="300" spans="1:14" ht="24.75" hidden="1" customHeight="1" x14ac:dyDescent="0.25">
      <c r="A300" s="247" t="s">
        <v>777</v>
      </c>
      <c r="B300" s="154">
        <v>298</v>
      </c>
      <c r="C300" s="155" t="s">
        <v>1426</v>
      </c>
      <c r="D300" s="155">
        <v>42163</v>
      </c>
      <c r="E300" s="155">
        <v>42163</v>
      </c>
      <c r="F300" s="155">
        <v>42163</v>
      </c>
      <c r="G300" s="467">
        <v>42163</v>
      </c>
      <c r="H300" s="877"/>
      <c r="I300" s="426" t="e">
        <f ca="1">IF(IF($I$1&lt;&gt;'GMPP Return'!$F$25,HLOOKUP('GMPP Return'!$C$25,'[4]1617-Q1'!$B$1:$HA$1000,B300,FALSE),INDIRECT("'" &amp; $C$1 &amp; "'!" &amp; C300))="","",IF($I$1&lt;&gt;'GMPP Return'!$F$25,HLOOKUP('GMPP Return'!$C$25,'[4]1617-Q1'!$B$1:$HA$1000,B300,FALSE),INDIRECT("'" &amp; $C$1 &amp; "'!" &amp; C300)))</f>
        <v>#N/A</v>
      </c>
      <c r="J300" s="759"/>
      <c r="K300" s="760"/>
      <c r="L300" s="761"/>
      <c r="M300" s="302"/>
      <c r="N300" s="352"/>
    </row>
    <row r="301" spans="1:14" ht="24.75" hidden="1" customHeight="1" x14ac:dyDescent="0.25">
      <c r="A301" s="247" t="s">
        <v>778</v>
      </c>
      <c r="B301" s="154">
        <v>299</v>
      </c>
      <c r="C301" s="155" t="s">
        <v>1427</v>
      </c>
      <c r="D301" s="154" t="s">
        <v>2401</v>
      </c>
      <c r="E301" s="154" t="s">
        <v>2401</v>
      </c>
      <c r="F301" s="154" t="s">
        <v>2401</v>
      </c>
      <c r="G301" s="511" t="s">
        <v>2401</v>
      </c>
      <c r="H301" s="877"/>
      <c r="I301" s="426" t="e">
        <f ca="1">IF(IF($I$1&lt;&gt;'GMPP Return'!$F$25,HLOOKUP('GMPP Return'!$C$25,'[4]1617-Q1'!$B$1:$HA$1000,B301,FALSE),INDIRECT("'" &amp; $C$1 &amp; "'!" &amp; C301))="","",IF($I$1&lt;&gt;'GMPP Return'!$F$25,HLOOKUP('GMPP Return'!$C$25,'[4]1617-Q1'!$B$1:$HA$1000,B301,FALSE),INDIRECT("'" &amp; $C$1 &amp; "'!" &amp; C301)))</f>
        <v>#N/A</v>
      </c>
      <c r="J301" s="756"/>
      <c r="K301" s="757"/>
      <c r="L301" s="758"/>
      <c r="M301" s="302"/>
      <c r="N301" s="352"/>
    </row>
    <row r="302" spans="1:14" s="334" customFormat="1" ht="24.75" hidden="1" customHeight="1" x14ac:dyDescent="0.25">
      <c r="A302" s="385" t="s">
        <v>779</v>
      </c>
      <c r="B302" s="386">
        <v>300</v>
      </c>
      <c r="C302" s="387" t="s">
        <v>1428</v>
      </c>
      <c r="D302" s="386" t="s">
        <v>2414</v>
      </c>
      <c r="E302" s="386" t="s">
        <v>2414</v>
      </c>
      <c r="F302" s="386" t="s">
        <v>2414</v>
      </c>
      <c r="G302" s="511" t="s">
        <v>2414</v>
      </c>
      <c r="H302" s="877"/>
      <c r="I302" s="426" t="e">
        <f ca="1">IF(IF($I$1&lt;&gt;'GMPP Return'!$F$25,HLOOKUP('GMPP Return'!$C$25,'[4]1617-Q1'!$B$1:$HA$1000,B302,FALSE),INDIRECT("'" &amp; $C$1 &amp; "'!" &amp; C302))="","",IF($I$1&lt;&gt;'GMPP Return'!$F$25,HLOOKUP('GMPP Return'!$C$25,'[4]1617-Q1'!$B$1:$HA$1000,B302,FALSE),INDIRECT("'" &amp; $C$1 &amp; "'!" &amp; C302)))</f>
        <v>#N/A</v>
      </c>
      <c r="J302" s="756"/>
      <c r="K302" s="757"/>
      <c r="L302" s="758"/>
      <c r="M302" s="171"/>
      <c r="N302" s="352"/>
    </row>
    <row r="303" spans="1:14" s="334" customFormat="1" ht="24.75" hidden="1" customHeight="1" x14ac:dyDescent="0.25">
      <c r="A303" s="385" t="s">
        <v>780</v>
      </c>
      <c r="B303" s="386">
        <v>301</v>
      </c>
      <c r="C303" s="387" t="s">
        <v>1429</v>
      </c>
      <c r="D303" s="386" t="s">
        <v>2399</v>
      </c>
      <c r="E303" s="386" t="s">
        <v>2399</v>
      </c>
      <c r="F303" s="386" t="s">
        <v>2399</v>
      </c>
      <c r="G303" s="511" t="s">
        <v>2399</v>
      </c>
      <c r="H303" s="877"/>
      <c r="I303" s="426" t="e">
        <f ca="1">IF(IF($I$1&lt;&gt;'GMPP Return'!$F$25,HLOOKUP('GMPP Return'!$C$25,'[4]1617-Q1'!$B$1:$HA$1000,B303,FALSE),INDIRECT("'" &amp; $C$1 &amp; "'!" &amp; C303))="","",IF($I$1&lt;&gt;'GMPP Return'!$F$25,HLOOKUP('GMPP Return'!$C$25,'[4]1617-Q1'!$B$1:$HA$1000,B303,FALSE),INDIRECT("'" &amp; $C$1 &amp; "'!" &amp; C303)))</f>
        <v>#N/A</v>
      </c>
      <c r="J303" s="756"/>
      <c r="K303" s="757"/>
      <c r="L303" s="758"/>
      <c r="M303" s="171"/>
      <c r="N303" s="352"/>
    </row>
    <row r="304" spans="1:14" ht="24.75" hidden="1" customHeight="1" x14ac:dyDescent="0.25">
      <c r="A304" s="247" t="s">
        <v>781</v>
      </c>
      <c r="B304" s="154">
        <v>302</v>
      </c>
      <c r="C304" s="155" t="s">
        <v>1430</v>
      </c>
      <c r="D304" s="155">
        <v>42194</v>
      </c>
      <c r="E304" s="155">
        <v>42194</v>
      </c>
      <c r="F304" s="155">
        <v>42194</v>
      </c>
      <c r="G304" s="467">
        <v>42194</v>
      </c>
      <c r="H304" s="877"/>
      <c r="I304" s="426" t="e">
        <f ca="1">IF(IF($I$1&lt;&gt;'GMPP Return'!$F$25,HLOOKUP('GMPP Return'!$C$25,'[4]1617-Q1'!$B$1:$HA$1000,B304,FALSE),INDIRECT("'" &amp; $C$1 &amp; "'!" &amp; C304))="","",IF($I$1&lt;&gt;'GMPP Return'!$F$25,HLOOKUP('GMPP Return'!$C$25,'[4]1617-Q1'!$B$1:$HA$1000,B304,FALSE),INDIRECT("'" &amp; $C$1 &amp; "'!" &amp; C304)))</f>
        <v>#N/A</v>
      </c>
      <c r="J304" s="759"/>
      <c r="K304" s="760"/>
      <c r="L304" s="761"/>
      <c r="M304" s="302"/>
      <c r="N304" s="352"/>
    </row>
    <row r="305" spans="1:14" ht="24.75" hidden="1" customHeight="1" x14ac:dyDescent="0.25">
      <c r="A305" s="247" t="s">
        <v>782</v>
      </c>
      <c r="B305" s="154">
        <v>303</v>
      </c>
      <c r="C305" s="155" t="s">
        <v>1431</v>
      </c>
      <c r="D305" s="155" t="s">
        <v>2398</v>
      </c>
      <c r="E305" s="155" t="s">
        <v>2398</v>
      </c>
      <c r="F305" s="155" t="s">
        <v>2398</v>
      </c>
      <c r="G305" s="467" t="s">
        <v>2398</v>
      </c>
      <c r="H305" s="877"/>
      <c r="I305" s="426" t="e">
        <f ca="1">IF(IF($I$1&lt;&gt;'GMPP Return'!$F$25,HLOOKUP('GMPP Return'!$C$25,'[4]1617-Q1'!$B$1:$HA$1000,B305,FALSE),INDIRECT("'" &amp; $C$1 &amp; "'!" &amp; C305))="","",IF($I$1&lt;&gt;'GMPP Return'!$F$25,HLOOKUP('GMPP Return'!$C$25,'[4]1617-Q1'!$B$1:$HA$1000,B305,FALSE),INDIRECT("'" &amp; $C$1 &amp; "'!" &amp; C305)))</f>
        <v>#N/A</v>
      </c>
      <c r="J305" s="759"/>
      <c r="K305" s="760"/>
      <c r="L305" s="761"/>
      <c r="M305" s="302"/>
      <c r="N305" s="352"/>
    </row>
    <row r="306" spans="1:14" ht="24.75" hidden="1" customHeight="1" x14ac:dyDescent="0.25">
      <c r="A306" s="247" t="s">
        <v>783</v>
      </c>
      <c r="B306" s="154">
        <v>304</v>
      </c>
      <c r="C306" s="155" t="s">
        <v>1432</v>
      </c>
      <c r="D306" s="155">
        <v>42194</v>
      </c>
      <c r="E306" s="155">
        <v>42194</v>
      </c>
      <c r="F306" s="155">
        <v>42194</v>
      </c>
      <c r="G306" s="467">
        <v>42194</v>
      </c>
      <c r="H306" s="877"/>
      <c r="I306" s="426" t="e">
        <f ca="1">IF(IF($I$1&lt;&gt;'GMPP Return'!$F$25,HLOOKUP('GMPP Return'!$C$25,'[4]1617-Q1'!$B$1:$HA$1000,B306,FALSE),INDIRECT("'" &amp; $C$1 &amp; "'!" &amp; C306))="","",IF($I$1&lt;&gt;'GMPP Return'!$F$25,HLOOKUP('GMPP Return'!$C$25,'[4]1617-Q1'!$B$1:$HA$1000,B306,FALSE),INDIRECT("'" &amp; $C$1 &amp; "'!" &amp; C306)))</f>
        <v>#N/A</v>
      </c>
      <c r="J306" s="759"/>
      <c r="K306" s="760"/>
      <c r="L306" s="761"/>
      <c r="M306" s="302"/>
      <c r="N306" s="352"/>
    </row>
    <row r="307" spans="1:14" ht="24.75" hidden="1" customHeight="1" x14ac:dyDescent="0.25">
      <c r="A307" s="247" t="s">
        <v>784</v>
      </c>
      <c r="B307" s="154">
        <v>305</v>
      </c>
      <c r="C307" s="155" t="s">
        <v>1433</v>
      </c>
      <c r="D307" s="154" t="s">
        <v>238</v>
      </c>
      <c r="E307" s="154" t="s">
        <v>238</v>
      </c>
      <c r="F307" s="154" t="s">
        <v>238</v>
      </c>
      <c r="G307" s="511" t="s">
        <v>238</v>
      </c>
      <c r="H307" s="877"/>
      <c r="I307" s="426" t="e">
        <f ca="1">IF(IF($I$1&lt;&gt;'GMPP Return'!$F$25,HLOOKUP('GMPP Return'!$C$25,'[4]1617-Q1'!$B$1:$HA$1000,B307,FALSE),INDIRECT("'" &amp; $C$1 &amp; "'!" &amp; C307))="","",IF($I$1&lt;&gt;'GMPP Return'!$F$25,HLOOKUP('GMPP Return'!$C$25,'[4]1617-Q1'!$B$1:$HA$1000,B307,FALSE),INDIRECT("'" &amp; $C$1 &amp; "'!" &amp; C307)))</f>
        <v>#N/A</v>
      </c>
      <c r="J307" s="756"/>
      <c r="K307" s="757"/>
      <c r="L307" s="758"/>
      <c r="M307" s="302"/>
      <c r="N307" s="352"/>
    </row>
    <row r="308" spans="1:14" s="334" customFormat="1" ht="24.75" hidden="1" customHeight="1" x14ac:dyDescent="0.25">
      <c r="A308" s="385" t="s">
        <v>785</v>
      </c>
      <c r="B308" s="386">
        <v>306</v>
      </c>
      <c r="C308" s="387" t="s">
        <v>1434</v>
      </c>
      <c r="D308" s="386" t="s">
        <v>2415</v>
      </c>
      <c r="E308" s="386" t="s">
        <v>2415</v>
      </c>
      <c r="F308" s="386" t="s">
        <v>2415</v>
      </c>
      <c r="G308" s="511" t="s">
        <v>2415</v>
      </c>
      <c r="H308" s="877"/>
      <c r="I308" s="426" t="e">
        <f ca="1">IF(IF($I$1&lt;&gt;'GMPP Return'!$F$25,HLOOKUP('GMPP Return'!$C$25,'[4]1617-Q1'!$B$1:$HA$1000,B308,FALSE),INDIRECT("'" &amp; $C$1 &amp; "'!" &amp; C308))="","",IF($I$1&lt;&gt;'GMPP Return'!$F$25,HLOOKUP('GMPP Return'!$C$25,'[4]1617-Q1'!$B$1:$HA$1000,B308,FALSE),INDIRECT("'" &amp; $C$1 &amp; "'!" &amp; C308)))</f>
        <v>#N/A</v>
      </c>
      <c r="J308" s="756"/>
      <c r="K308" s="757"/>
      <c r="L308" s="758"/>
      <c r="M308" s="171"/>
      <c r="N308" s="352"/>
    </row>
    <row r="309" spans="1:14" s="334" customFormat="1" ht="24.75" hidden="1" customHeight="1" x14ac:dyDescent="0.25">
      <c r="A309" s="385" t="s">
        <v>786</v>
      </c>
      <c r="B309" s="386">
        <v>307</v>
      </c>
      <c r="C309" s="387" t="s">
        <v>1435</v>
      </c>
      <c r="D309" s="386" t="s">
        <v>2416</v>
      </c>
      <c r="E309" s="386" t="s">
        <v>2416</v>
      </c>
      <c r="F309" s="386" t="s">
        <v>2416</v>
      </c>
      <c r="G309" s="511" t="s">
        <v>2416</v>
      </c>
      <c r="H309" s="877"/>
      <c r="I309" s="426" t="e">
        <f ca="1">IF(IF($I$1&lt;&gt;'GMPP Return'!$F$25,HLOOKUP('GMPP Return'!$C$25,'[4]1617-Q1'!$B$1:$HA$1000,B309,FALSE),INDIRECT("'" &amp; $C$1 &amp; "'!" &amp; C309))="","",IF($I$1&lt;&gt;'GMPP Return'!$F$25,HLOOKUP('GMPP Return'!$C$25,'[4]1617-Q1'!$B$1:$HA$1000,B309,FALSE),INDIRECT("'" &amp; $C$1 &amp; "'!" &amp; C309)))</f>
        <v>#N/A</v>
      </c>
      <c r="J309" s="756"/>
      <c r="K309" s="757"/>
      <c r="L309" s="758"/>
      <c r="M309" s="171"/>
      <c r="N309" s="352"/>
    </row>
    <row r="310" spans="1:14" ht="24.75" hidden="1" customHeight="1" x14ac:dyDescent="0.25">
      <c r="A310" s="247" t="s">
        <v>787</v>
      </c>
      <c r="B310" s="154">
        <v>308</v>
      </c>
      <c r="C310" s="155" t="s">
        <v>1436</v>
      </c>
      <c r="D310" s="155">
        <v>42200</v>
      </c>
      <c r="E310" s="155">
        <v>42200</v>
      </c>
      <c r="F310" s="155">
        <v>42200</v>
      </c>
      <c r="G310" s="467">
        <v>42200</v>
      </c>
      <c r="H310" s="877"/>
      <c r="I310" s="426" t="e">
        <f ca="1">IF(IF($I$1&lt;&gt;'GMPP Return'!$F$25,HLOOKUP('GMPP Return'!$C$25,'[4]1617-Q1'!$B$1:$HA$1000,B310,FALSE),INDIRECT("'" &amp; $C$1 &amp; "'!" &amp; C310))="","",IF($I$1&lt;&gt;'GMPP Return'!$F$25,HLOOKUP('GMPP Return'!$C$25,'[4]1617-Q1'!$B$1:$HA$1000,B310,FALSE),INDIRECT("'" &amp; $C$1 &amp; "'!" &amp; C310)))</f>
        <v>#N/A</v>
      </c>
      <c r="J310" s="759"/>
      <c r="K310" s="760"/>
      <c r="L310" s="761"/>
      <c r="M310" s="302"/>
      <c r="N310" s="352"/>
    </row>
    <row r="311" spans="1:14" ht="24.75" hidden="1" customHeight="1" x14ac:dyDescent="0.25">
      <c r="A311" s="247" t="s">
        <v>788</v>
      </c>
      <c r="B311" s="154">
        <v>309</v>
      </c>
      <c r="C311" s="155" t="s">
        <v>1437</v>
      </c>
      <c r="D311" s="155" t="s">
        <v>2398</v>
      </c>
      <c r="E311" s="155" t="s">
        <v>2398</v>
      </c>
      <c r="F311" s="155" t="s">
        <v>2398</v>
      </c>
      <c r="G311" s="467" t="s">
        <v>2398</v>
      </c>
      <c r="H311" s="877"/>
      <c r="I311" s="426" t="e">
        <f ca="1">IF(IF($I$1&lt;&gt;'GMPP Return'!$F$25,HLOOKUP('GMPP Return'!$C$25,'[4]1617-Q1'!$B$1:$HA$1000,B311,FALSE),INDIRECT("'" &amp; $C$1 &amp; "'!" &amp; C311))="","",IF($I$1&lt;&gt;'GMPP Return'!$F$25,HLOOKUP('GMPP Return'!$C$25,'[4]1617-Q1'!$B$1:$HA$1000,B311,FALSE),INDIRECT("'" &amp; $C$1 &amp; "'!" &amp; C311)))</f>
        <v>#N/A</v>
      </c>
      <c r="J311" s="759"/>
      <c r="K311" s="760"/>
      <c r="L311" s="761"/>
      <c r="M311" s="302"/>
      <c r="N311" s="352"/>
    </row>
    <row r="312" spans="1:14" ht="24.75" hidden="1" customHeight="1" x14ac:dyDescent="0.25">
      <c r="A312" s="247" t="s">
        <v>789</v>
      </c>
      <c r="B312" s="154">
        <v>310</v>
      </c>
      <c r="C312" s="155" t="s">
        <v>1438</v>
      </c>
      <c r="D312" s="155">
        <v>42200</v>
      </c>
      <c r="E312" s="155">
        <v>42200</v>
      </c>
      <c r="F312" s="155">
        <v>42200</v>
      </c>
      <c r="G312" s="467">
        <v>42200</v>
      </c>
      <c r="H312" s="877"/>
      <c r="I312" s="426" t="e">
        <f ca="1">IF(IF($I$1&lt;&gt;'GMPP Return'!$F$25,HLOOKUP('GMPP Return'!$C$25,'[4]1617-Q1'!$B$1:$HA$1000,B312,FALSE),INDIRECT("'" &amp; $C$1 &amp; "'!" &amp; C312))="","",IF($I$1&lt;&gt;'GMPP Return'!$F$25,HLOOKUP('GMPP Return'!$C$25,'[4]1617-Q1'!$B$1:$HA$1000,B312,FALSE),INDIRECT("'" &amp; $C$1 &amp; "'!" &amp; C312)))</f>
        <v>#N/A</v>
      </c>
      <c r="J312" s="759"/>
      <c r="K312" s="760"/>
      <c r="L312" s="761"/>
      <c r="M312" s="302"/>
      <c r="N312" s="352"/>
    </row>
    <row r="313" spans="1:14" ht="24.75" hidden="1" customHeight="1" x14ac:dyDescent="0.25">
      <c r="A313" s="247" t="s">
        <v>790</v>
      </c>
      <c r="B313" s="154">
        <v>311</v>
      </c>
      <c r="C313" s="155" t="s">
        <v>1439</v>
      </c>
      <c r="D313" s="154" t="s">
        <v>60</v>
      </c>
      <c r="E313" s="154" t="s">
        <v>60</v>
      </c>
      <c r="F313" s="154" t="s">
        <v>60</v>
      </c>
      <c r="G313" s="511" t="s">
        <v>60</v>
      </c>
      <c r="H313" s="877"/>
      <c r="I313" s="426" t="e">
        <f ca="1">IF(IF($I$1&lt;&gt;'GMPP Return'!$F$25,HLOOKUP('GMPP Return'!$C$25,'[4]1617-Q1'!$B$1:$HA$1000,B313,FALSE),INDIRECT("'" &amp; $C$1 &amp; "'!" &amp; C313))="","",IF($I$1&lt;&gt;'GMPP Return'!$F$25,HLOOKUP('GMPP Return'!$C$25,'[4]1617-Q1'!$B$1:$HA$1000,B313,FALSE),INDIRECT("'" &amp; $C$1 &amp; "'!" &amp; C313)))</f>
        <v>#N/A</v>
      </c>
      <c r="J313" s="756"/>
      <c r="K313" s="757"/>
      <c r="L313" s="758"/>
      <c r="M313" s="302"/>
      <c r="N313" s="352"/>
    </row>
    <row r="314" spans="1:14" s="334" customFormat="1" ht="24.75" hidden="1" customHeight="1" x14ac:dyDescent="0.25">
      <c r="A314" s="385" t="s">
        <v>791</v>
      </c>
      <c r="B314" s="386">
        <v>312</v>
      </c>
      <c r="C314" s="387" t="s">
        <v>1440</v>
      </c>
      <c r="D314" s="386" t="s">
        <v>2417</v>
      </c>
      <c r="E314" s="386" t="s">
        <v>2417</v>
      </c>
      <c r="F314" s="386" t="s">
        <v>2417</v>
      </c>
      <c r="G314" s="511" t="s">
        <v>2417</v>
      </c>
      <c r="H314" s="877"/>
      <c r="I314" s="426" t="e">
        <f ca="1">IF(IF($I$1&lt;&gt;'GMPP Return'!$F$25,HLOOKUP('GMPP Return'!$C$25,'[4]1617-Q1'!$B$1:$HA$1000,B314,FALSE),INDIRECT("'" &amp; $C$1 &amp; "'!" &amp; C314))="","",IF($I$1&lt;&gt;'GMPP Return'!$F$25,HLOOKUP('GMPP Return'!$C$25,'[4]1617-Q1'!$B$1:$HA$1000,B314,FALSE),INDIRECT("'" &amp; $C$1 &amp; "'!" &amp; C314)))</f>
        <v>#N/A</v>
      </c>
      <c r="J314" s="756"/>
      <c r="K314" s="757"/>
      <c r="L314" s="758"/>
      <c r="M314" s="171"/>
      <c r="N314" s="352"/>
    </row>
    <row r="315" spans="1:14" s="334" customFormat="1" ht="24.75" hidden="1" customHeight="1" x14ac:dyDescent="0.25">
      <c r="A315" s="385" t="s">
        <v>792</v>
      </c>
      <c r="B315" s="386">
        <v>313</v>
      </c>
      <c r="C315" s="387" t="s">
        <v>1441</v>
      </c>
      <c r="D315" s="386" t="s">
        <v>2418</v>
      </c>
      <c r="E315" s="386" t="s">
        <v>2418</v>
      </c>
      <c r="F315" s="386" t="s">
        <v>2418</v>
      </c>
      <c r="G315" s="511" t="s">
        <v>2418</v>
      </c>
      <c r="H315" s="877"/>
      <c r="I315" s="426" t="e">
        <f ca="1">IF(IF($I$1&lt;&gt;'GMPP Return'!$F$25,HLOOKUP('GMPP Return'!$C$25,'[4]1617-Q1'!$B$1:$HA$1000,B315,FALSE),INDIRECT("'" &amp; $C$1 &amp; "'!" &amp; C315))="","",IF($I$1&lt;&gt;'GMPP Return'!$F$25,HLOOKUP('GMPP Return'!$C$25,'[4]1617-Q1'!$B$1:$HA$1000,B315,FALSE),INDIRECT("'" &amp; $C$1 &amp; "'!" &amp; C315)))</f>
        <v>#N/A</v>
      </c>
      <c r="J315" s="756"/>
      <c r="K315" s="757"/>
      <c r="L315" s="758"/>
      <c r="M315" s="171"/>
      <c r="N315" s="352"/>
    </row>
    <row r="316" spans="1:14" ht="24.75" hidden="1" customHeight="1" x14ac:dyDescent="0.25">
      <c r="A316" s="247" t="s">
        <v>793</v>
      </c>
      <c r="B316" s="154">
        <v>314</v>
      </c>
      <c r="C316" s="155" t="s">
        <v>1442</v>
      </c>
      <c r="D316" s="155">
        <v>42247</v>
      </c>
      <c r="E316" s="155">
        <v>42247</v>
      </c>
      <c r="F316" s="155">
        <v>42247</v>
      </c>
      <c r="G316" s="467">
        <v>42247</v>
      </c>
      <c r="H316" s="877"/>
      <c r="I316" s="426" t="e">
        <f ca="1">IF(IF($I$1&lt;&gt;'GMPP Return'!$F$25,HLOOKUP('GMPP Return'!$C$25,'[4]1617-Q1'!$B$1:$HA$1000,B316,FALSE),INDIRECT("'" &amp; $C$1 &amp; "'!" &amp; C316))="","",IF($I$1&lt;&gt;'GMPP Return'!$F$25,HLOOKUP('GMPP Return'!$C$25,'[4]1617-Q1'!$B$1:$HA$1000,B316,FALSE),INDIRECT("'" &amp; $C$1 &amp; "'!" &amp; C316)))</f>
        <v>#N/A</v>
      </c>
      <c r="J316" s="759"/>
      <c r="K316" s="760"/>
      <c r="L316" s="761"/>
      <c r="M316" s="302"/>
      <c r="N316" s="352"/>
    </row>
    <row r="317" spans="1:14" ht="24.75" hidden="1" customHeight="1" x14ac:dyDescent="0.25">
      <c r="A317" s="247" t="s">
        <v>794</v>
      </c>
      <c r="B317" s="154">
        <v>315</v>
      </c>
      <c r="C317" s="155" t="s">
        <v>1443</v>
      </c>
      <c r="D317" s="155" t="s">
        <v>2398</v>
      </c>
      <c r="E317" s="155" t="s">
        <v>2398</v>
      </c>
      <c r="F317" s="155" t="s">
        <v>2398</v>
      </c>
      <c r="G317" s="467" t="s">
        <v>2398</v>
      </c>
      <c r="H317" s="877"/>
      <c r="I317" s="426" t="e">
        <f ca="1">IF(IF($I$1&lt;&gt;'GMPP Return'!$F$25,HLOOKUP('GMPP Return'!$C$25,'[4]1617-Q1'!$B$1:$HA$1000,B317,FALSE),INDIRECT("'" &amp; $C$1 &amp; "'!" &amp; C317))="","",IF($I$1&lt;&gt;'GMPP Return'!$F$25,HLOOKUP('GMPP Return'!$C$25,'[4]1617-Q1'!$B$1:$HA$1000,B317,FALSE),INDIRECT("'" &amp; $C$1 &amp; "'!" &amp; C317)))</f>
        <v>#N/A</v>
      </c>
      <c r="J317" s="759"/>
      <c r="K317" s="760"/>
      <c r="L317" s="761"/>
      <c r="M317" s="302"/>
      <c r="N317" s="352"/>
    </row>
    <row r="318" spans="1:14" ht="24.75" hidden="1" customHeight="1" x14ac:dyDescent="0.25">
      <c r="A318" s="247" t="s">
        <v>795</v>
      </c>
      <c r="B318" s="154">
        <v>316</v>
      </c>
      <c r="C318" s="155" t="s">
        <v>1444</v>
      </c>
      <c r="D318" s="155">
        <v>42247</v>
      </c>
      <c r="E318" s="155">
        <v>42247</v>
      </c>
      <c r="F318" s="155">
        <v>42247</v>
      </c>
      <c r="G318" s="467">
        <v>42247</v>
      </c>
      <c r="H318" s="877"/>
      <c r="I318" s="426" t="e">
        <f ca="1">IF(IF($I$1&lt;&gt;'GMPP Return'!$F$25,HLOOKUP('GMPP Return'!$C$25,'[4]1617-Q1'!$B$1:$HA$1000,B318,FALSE),INDIRECT("'" &amp; $C$1 &amp; "'!" &amp; C318))="","",IF($I$1&lt;&gt;'GMPP Return'!$F$25,HLOOKUP('GMPP Return'!$C$25,'[4]1617-Q1'!$B$1:$HA$1000,B318,FALSE),INDIRECT("'" &amp; $C$1 &amp; "'!" &amp; C318)))</f>
        <v>#N/A</v>
      </c>
      <c r="J318" s="759"/>
      <c r="K318" s="760"/>
      <c r="L318" s="761"/>
      <c r="M318" s="302"/>
      <c r="N318" s="352"/>
    </row>
    <row r="319" spans="1:14" ht="24.75" hidden="1" customHeight="1" x14ac:dyDescent="0.25">
      <c r="A319" s="247" t="s">
        <v>796</v>
      </c>
      <c r="B319" s="154">
        <v>317</v>
      </c>
      <c r="C319" s="155" t="s">
        <v>1445</v>
      </c>
      <c r="D319" s="154" t="s">
        <v>60</v>
      </c>
      <c r="E319" s="154" t="s">
        <v>60</v>
      </c>
      <c r="F319" s="154" t="s">
        <v>60</v>
      </c>
      <c r="G319" s="511" t="s">
        <v>60</v>
      </c>
      <c r="H319" s="877"/>
      <c r="I319" s="426" t="e">
        <f ca="1">IF(IF($I$1&lt;&gt;'GMPP Return'!$F$25,HLOOKUP('GMPP Return'!$C$25,'[4]1617-Q1'!$B$1:$HA$1000,B319,FALSE),INDIRECT("'" &amp; $C$1 &amp; "'!" &amp; C319))="","",IF($I$1&lt;&gt;'GMPP Return'!$F$25,HLOOKUP('GMPP Return'!$C$25,'[4]1617-Q1'!$B$1:$HA$1000,B319,FALSE),INDIRECT("'" &amp; $C$1 &amp; "'!" &amp; C319)))</f>
        <v>#N/A</v>
      </c>
      <c r="J319" s="756"/>
      <c r="K319" s="757"/>
      <c r="L319" s="758"/>
      <c r="M319" s="302"/>
      <c r="N319" s="352"/>
    </row>
    <row r="320" spans="1:14" s="334" customFormat="1" ht="24.75" hidden="1" customHeight="1" x14ac:dyDescent="0.25">
      <c r="A320" s="385" t="s">
        <v>797</v>
      </c>
      <c r="B320" s="386">
        <v>318</v>
      </c>
      <c r="C320" s="387" t="s">
        <v>1446</v>
      </c>
      <c r="D320" s="386" t="s">
        <v>2419</v>
      </c>
      <c r="E320" s="386" t="s">
        <v>2419</v>
      </c>
      <c r="F320" s="386" t="s">
        <v>2419</v>
      </c>
      <c r="G320" s="511" t="s">
        <v>2419</v>
      </c>
      <c r="H320" s="877"/>
      <c r="I320" s="426" t="e">
        <f ca="1">IF(IF($I$1&lt;&gt;'GMPP Return'!$F$25,HLOOKUP('GMPP Return'!$C$25,'[4]1617-Q1'!$B$1:$HA$1000,B320,FALSE),INDIRECT("'" &amp; $C$1 &amp; "'!" &amp; C320))="","",IF($I$1&lt;&gt;'GMPP Return'!$F$25,HLOOKUP('GMPP Return'!$C$25,'[4]1617-Q1'!$B$1:$HA$1000,B320,FALSE),INDIRECT("'" &amp; $C$1 &amp; "'!" &amp; C320)))</f>
        <v>#N/A</v>
      </c>
      <c r="J320" s="756"/>
      <c r="K320" s="757"/>
      <c r="L320" s="758"/>
      <c r="M320" s="171"/>
      <c r="N320" s="352"/>
    </row>
    <row r="321" spans="1:14" s="334" customFormat="1" ht="24.75" hidden="1" customHeight="1" x14ac:dyDescent="0.25">
      <c r="A321" s="385" t="s">
        <v>798</v>
      </c>
      <c r="B321" s="386">
        <v>319</v>
      </c>
      <c r="C321" s="387" t="s">
        <v>1447</v>
      </c>
      <c r="D321" s="386" t="s">
        <v>2420</v>
      </c>
      <c r="E321" s="386" t="s">
        <v>2420</v>
      </c>
      <c r="F321" s="386" t="s">
        <v>2421</v>
      </c>
      <c r="G321" s="511" t="s">
        <v>2421</v>
      </c>
      <c r="H321" s="877"/>
      <c r="I321" s="426" t="e">
        <f ca="1">IF(IF($I$1&lt;&gt;'GMPP Return'!$F$25,HLOOKUP('GMPP Return'!$C$25,'[4]1617-Q1'!$B$1:$HA$1000,B321,FALSE),INDIRECT("'" &amp; $C$1 &amp; "'!" &amp; C321))="","",IF($I$1&lt;&gt;'GMPP Return'!$F$25,HLOOKUP('GMPP Return'!$C$25,'[4]1617-Q1'!$B$1:$HA$1000,B321,FALSE),INDIRECT("'" &amp; $C$1 &amp; "'!" &amp; C321)))</f>
        <v>#N/A</v>
      </c>
      <c r="J321" s="756"/>
      <c r="K321" s="757"/>
      <c r="L321" s="758"/>
      <c r="M321" s="171"/>
      <c r="N321" s="352"/>
    </row>
    <row r="322" spans="1:14" ht="24.75" hidden="1" customHeight="1" x14ac:dyDescent="0.25">
      <c r="A322" s="247" t="s">
        <v>799</v>
      </c>
      <c r="B322" s="154">
        <v>320</v>
      </c>
      <c r="C322" s="155" t="s">
        <v>1448</v>
      </c>
      <c r="D322" s="155">
        <v>42251</v>
      </c>
      <c r="E322" s="155">
        <v>42251</v>
      </c>
      <c r="F322" s="155">
        <v>42327</v>
      </c>
      <c r="G322" s="467">
        <v>42327</v>
      </c>
      <c r="H322" s="877"/>
      <c r="I322" s="426" t="e">
        <f ca="1">IF(IF($I$1&lt;&gt;'GMPP Return'!$F$25,HLOOKUP('GMPP Return'!$C$25,'[4]1617-Q1'!$B$1:$HA$1000,B322,FALSE),INDIRECT("'" &amp; $C$1 &amp; "'!" &amp; C322))="","",IF($I$1&lt;&gt;'GMPP Return'!$F$25,HLOOKUP('GMPP Return'!$C$25,'[4]1617-Q1'!$B$1:$HA$1000,B322,FALSE),INDIRECT("'" &amp; $C$1 &amp; "'!" &amp; C322)))</f>
        <v>#N/A</v>
      </c>
      <c r="J322" s="759"/>
      <c r="K322" s="760"/>
      <c r="L322" s="761"/>
      <c r="M322" s="302"/>
      <c r="N322" s="352"/>
    </row>
    <row r="323" spans="1:14" ht="24.75" hidden="1" customHeight="1" x14ac:dyDescent="0.25">
      <c r="A323" s="247" t="s">
        <v>800</v>
      </c>
      <c r="B323" s="154">
        <v>321</v>
      </c>
      <c r="C323" s="155" t="s">
        <v>1449</v>
      </c>
      <c r="D323" s="155" t="s">
        <v>2398</v>
      </c>
      <c r="E323" s="155" t="s">
        <v>2398</v>
      </c>
      <c r="F323" s="155" t="s">
        <v>2398</v>
      </c>
      <c r="G323" s="467" t="s">
        <v>2398</v>
      </c>
      <c r="H323" s="877"/>
      <c r="I323" s="426" t="e">
        <f ca="1">IF(IF($I$1&lt;&gt;'GMPP Return'!$F$25,HLOOKUP('GMPP Return'!$C$25,'[4]1617-Q1'!$B$1:$HA$1000,B323,FALSE),INDIRECT("'" &amp; $C$1 &amp; "'!" &amp; C323))="","",IF($I$1&lt;&gt;'GMPP Return'!$F$25,HLOOKUP('GMPP Return'!$C$25,'[4]1617-Q1'!$B$1:$HA$1000,B323,FALSE),INDIRECT("'" &amp; $C$1 &amp; "'!" &amp; C323)))</f>
        <v>#N/A</v>
      </c>
      <c r="J323" s="759"/>
      <c r="K323" s="760"/>
      <c r="L323" s="761"/>
      <c r="M323" s="302"/>
      <c r="N323" s="352"/>
    </row>
    <row r="324" spans="1:14" ht="24.75" hidden="1" customHeight="1" x14ac:dyDescent="0.25">
      <c r="A324" s="247" t="s">
        <v>801</v>
      </c>
      <c r="B324" s="154">
        <v>322</v>
      </c>
      <c r="C324" s="155" t="s">
        <v>1450</v>
      </c>
      <c r="D324" s="155">
        <v>42251</v>
      </c>
      <c r="E324" s="155" t="s">
        <v>2398</v>
      </c>
      <c r="F324" s="155">
        <v>42327</v>
      </c>
      <c r="G324" s="467">
        <v>42327</v>
      </c>
      <c r="H324" s="877"/>
      <c r="I324" s="426" t="e">
        <f ca="1">IF(IF($I$1&lt;&gt;'GMPP Return'!$F$25,HLOOKUP('GMPP Return'!$C$25,'[4]1617-Q1'!$B$1:$HA$1000,B324,FALSE),INDIRECT("'" &amp; $C$1 &amp; "'!" &amp; C324))="","",IF($I$1&lt;&gt;'GMPP Return'!$F$25,HLOOKUP('GMPP Return'!$C$25,'[4]1617-Q1'!$B$1:$HA$1000,B324,FALSE),INDIRECT("'" &amp; $C$1 &amp; "'!" &amp; C324)))</f>
        <v>#N/A</v>
      </c>
      <c r="J324" s="759"/>
      <c r="K324" s="760"/>
      <c r="L324" s="761"/>
      <c r="M324" s="302"/>
      <c r="N324" s="352"/>
    </row>
    <row r="325" spans="1:14" ht="24.75" hidden="1" customHeight="1" x14ac:dyDescent="0.25">
      <c r="A325" s="247" t="s">
        <v>802</v>
      </c>
      <c r="B325" s="154">
        <v>323</v>
      </c>
      <c r="C325" s="155" t="s">
        <v>1451</v>
      </c>
      <c r="D325" s="154" t="s">
        <v>2398</v>
      </c>
      <c r="E325" s="154" t="s">
        <v>2401</v>
      </c>
      <c r="F325" s="154" t="s">
        <v>60</v>
      </c>
      <c r="G325" s="511" t="s">
        <v>60</v>
      </c>
      <c r="H325" s="877"/>
      <c r="I325" s="426" t="e">
        <f ca="1">IF(IF($I$1&lt;&gt;'GMPP Return'!$F$25,HLOOKUP('GMPP Return'!$C$25,'[4]1617-Q1'!$B$1:$HA$1000,B325,FALSE),INDIRECT("'" &amp; $C$1 &amp; "'!" &amp; C325))="","",IF($I$1&lt;&gt;'GMPP Return'!$F$25,HLOOKUP('GMPP Return'!$C$25,'[4]1617-Q1'!$B$1:$HA$1000,B325,FALSE),INDIRECT("'" &amp; $C$1 &amp; "'!" &amp; C325)))</f>
        <v>#N/A</v>
      </c>
      <c r="J325" s="756"/>
      <c r="K325" s="757"/>
      <c r="L325" s="758"/>
      <c r="M325" s="302"/>
      <c r="N325" s="352"/>
    </row>
    <row r="326" spans="1:14" s="334" customFormat="1" ht="24.75" hidden="1" customHeight="1" x14ac:dyDescent="0.25">
      <c r="A326" s="385" t="s">
        <v>803</v>
      </c>
      <c r="B326" s="386">
        <v>324</v>
      </c>
      <c r="C326" s="387" t="s">
        <v>1452</v>
      </c>
      <c r="D326" s="386" t="s">
        <v>2422</v>
      </c>
      <c r="E326" s="386" t="s">
        <v>2423</v>
      </c>
      <c r="F326" s="386" t="s">
        <v>2424</v>
      </c>
      <c r="G326" s="511" t="s">
        <v>2424</v>
      </c>
      <c r="H326" s="877"/>
      <c r="I326" s="426" t="e">
        <f ca="1">IF(IF($I$1&lt;&gt;'GMPP Return'!$F$25,HLOOKUP('GMPP Return'!$C$25,'[4]1617-Q1'!$B$1:$HA$1000,B326,FALSE),INDIRECT("'" &amp; $C$1 &amp; "'!" &amp; C326))="","",IF($I$1&lt;&gt;'GMPP Return'!$F$25,HLOOKUP('GMPP Return'!$C$25,'[4]1617-Q1'!$B$1:$HA$1000,B326,FALSE),INDIRECT("'" &amp; $C$1 &amp; "'!" &amp; C326)))</f>
        <v>#N/A</v>
      </c>
      <c r="J326" s="756"/>
      <c r="K326" s="757"/>
      <c r="L326" s="758"/>
      <c r="M326" s="171"/>
      <c r="N326" s="352"/>
    </row>
    <row r="327" spans="1:14" s="334" customFormat="1" ht="24.75" hidden="1" customHeight="1" x14ac:dyDescent="0.25">
      <c r="A327" s="385" t="s">
        <v>804</v>
      </c>
      <c r="B327" s="386">
        <v>325</v>
      </c>
      <c r="C327" s="387" t="s">
        <v>1453</v>
      </c>
      <c r="D327" s="386" t="s">
        <v>2425</v>
      </c>
      <c r="E327" s="386" t="s">
        <v>2425</v>
      </c>
      <c r="F327" s="386" t="s">
        <v>2420</v>
      </c>
      <c r="G327" s="511" t="s">
        <v>2420</v>
      </c>
      <c r="H327" s="877"/>
      <c r="I327" s="426" t="e">
        <f ca="1">IF(IF($I$1&lt;&gt;'GMPP Return'!$F$25,HLOOKUP('GMPP Return'!$C$25,'[4]1617-Q1'!$B$1:$HA$1000,B327,FALSE),INDIRECT("'" &amp; $C$1 &amp; "'!" &amp; C327))="","",IF($I$1&lt;&gt;'GMPP Return'!$F$25,HLOOKUP('GMPP Return'!$C$25,'[4]1617-Q1'!$B$1:$HA$1000,B327,FALSE),INDIRECT("'" &amp; $C$1 &amp; "'!" &amp; C327)))</f>
        <v>#N/A</v>
      </c>
      <c r="J327" s="756"/>
      <c r="K327" s="757"/>
      <c r="L327" s="758"/>
      <c r="M327" s="171"/>
      <c r="N327" s="352"/>
    </row>
    <row r="328" spans="1:14" ht="24.75" hidden="1" customHeight="1" x14ac:dyDescent="0.25">
      <c r="A328" s="247" t="s">
        <v>805</v>
      </c>
      <c r="B328" s="154">
        <v>326</v>
      </c>
      <c r="C328" s="155" t="s">
        <v>1454</v>
      </c>
      <c r="D328" s="155">
        <v>42254</v>
      </c>
      <c r="E328" s="155">
        <v>42254</v>
      </c>
      <c r="F328" s="155">
        <v>42251</v>
      </c>
      <c r="G328" s="467">
        <v>42251</v>
      </c>
      <c r="H328" s="877"/>
      <c r="I328" s="426" t="e">
        <f ca="1">IF(IF($I$1&lt;&gt;'GMPP Return'!$F$25,HLOOKUP('GMPP Return'!$C$25,'[4]1617-Q1'!$B$1:$HA$1000,B328,FALSE),INDIRECT("'" &amp; $C$1 &amp; "'!" &amp; C328))="","",IF($I$1&lt;&gt;'GMPP Return'!$F$25,HLOOKUP('GMPP Return'!$C$25,'[4]1617-Q1'!$B$1:$HA$1000,B328,FALSE),INDIRECT("'" &amp; $C$1 &amp; "'!" &amp; C328)))</f>
        <v>#N/A</v>
      </c>
      <c r="J328" s="759"/>
      <c r="K328" s="760"/>
      <c r="L328" s="761"/>
      <c r="M328" s="302"/>
      <c r="N328" s="352"/>
    </row>
    <row r="329" spans="1:14" ht="24.75" hidden="1" customHeight="1" x14ac:dyDescent="0.25">
      <c r="A329" s="247" t="s">
        <v>806</v>
      </c>
      <c r="B329" s="154">
        <v>327</v>
      </c>
      <c r="C329" s="155" t="s">
        <v>1455</v>
      </c>
      <c r="D329" s="155" t="s">
        <v>2398</v>
      </c>
      <c r="E329" s="155" t="s">
        <v>2398</v>
      </c>
      <c r="F329" s="155">
        <v>42521</v>
      </c>
      <c r="G329" s="467">
        <v>42521</v>
      </c>
      <c r="H329" s="877"/>
      <c r="I329" s="426" t="e">
        <f ca="1">IF(IF($I$1&lt;&gt;'GMPP Return'!$F$25,HLOOKUP('GMPP Return'!$C$25,'[4]1617-Q1'!$B$1:$HA$1000,B329,FALSE),INDIRECT("'" &amp; $C$1 &amp; "'!" &amp; C329))="","",IF($I$1&lt;&gt;'GMPP Return'!$F$25,HLOOKUP('GMPP Return'!$C$25,'[4]1617-Q1'!$B$1:$HA$1000,B329,FALSE),INDIRECT("'" &amp; $C$1 &amp; "'!" &amp; C329)))</f>
        <v>#N/A</v>
      </c>
      <c r="J329" s="759"/>
      <c r="K329" s="760"/>
      <c r="L329" s="761"/>
      <c r="M329" s="302"/>
      <c r="N329" s="352"/>
    </row>
    <row r="330" spans="1:14" ht="24.75" hidden="1" customHeight="1" x14ac:dyDescent="0.25">
      <c r="A330" s="247" t="s">
        <v>807</v>
      </c>
      <c r="B330" s="154">
        <v>328</v>
      </c>
      <c r="C330" s="155" t="s">
        <v>1456</v>
      </c>
      <c r="D330" s="155">
        <v>42254</v>
      </c>
      <c r="E330" s="155" t="s">
        <v>2398</v>
      </c>
      <c r="F330" s="155">
        <v>42521</v>
      </c>
      <c r="G330" s="467">
        <v>42521</v>
      </c>
      <c r="H330" s="877"/>
      <c r="I330" s="426" t="e">
        <f ca="1">IF(IF($I$1&lt;&gt;'GMPP Return'!$F$25,HLOOKUP('GMPP Return'!$C$25,'[4]1617-Q1'!$B$1:$HA$1000,B330,FALSE),INDIRECT("'" &amp; $C$1 &amp; "'!" &amp; C330))="","",IF($I$1&lt;&gt;'GMPP Return'!$F$25,HLOOKUP('GMPP Return'!$C$25,'[4]1617-Q1'!$B$1:$HA$1000,B330,FALSE),INDIRECT("'" &amp; $C$1 &amp; "'!" &amp; C330)))</f>
        <v>#N/A</v>
      </c>
      <c r="J330" s="759"/>
      <c r="K330" s="760"/>
      <c r="L330" s="761"/>
      <c r="M330" s="302"/>
      <c r="N330" s="352"/>
    </row>
    <row r="331" spans="1:14" s="334" customFormat="1" ht="24.75" hidden="1" customHeight="1" x14ac:dyDescent="0.25">
      <c r="A331" s="385" t="s">
        <v>808</v>
      </c>
      <c r="B331" s="386">
        <v>329</v>
      </c>
      <c r="C331" s="387" t="s">
        <v>1457</v>
      </c>
      <c r="D331" s="386" t="s">
        <v>2398</v>
      </c>
      <c r="E331" s="386" t="s">
        <v>60</v>
      </c>
      <c r="F331" s="386" t="s">
        <v>2401</v>
      </c>
      <c r="G331" s="511" t="s">
        <v>2401</v>
      </c>
      <c r="H331" s="877"/>
      <c r="I331" s="426" t="e">
        <f ca="1">IF(IF($I$1&lt;&gt;'GMPP Return'!$F$25,HLOOKUP('GMPP Return'!$C$25,'[4]1617-Q1'!$B$1:$HA$1000,B331,FALSE),INDIRECT("'" &amp; $C$1 &amp; "'!" &amp; C331))="","",IF($I$1&lt;&gt;'GMPP Return'!$F$25,HLOOKUP('GMPP Return'!$C$25,'[4]1617-Q1'!$B$1:$HA$1000,B331,FALSE),INDIRECT("'" &amp; $C$1 &amp; "'!" &amp; C331)))</f>
        <v>#N/A</v>
      </c>
      <c r="J331" s="756"/>
      <c r="K331" s="757"/>
      <c r="L331" s="758"/>
      <c r="M331" s="171"/>
      <c r="N331" s="352"/>
    </row>
    <row r="332" spans="1:14" s="334" customFormat="1" ht="24.75" hidden="1" customHeight="1" x14ac:dyDescent="0.25">
      <c r="A332" s="385" t="s">
        <v>809</v>
      </c>
      <c r="B332" s="386">
        <v>330</v>
      </c>
      <c r="C332" s="387" t="s">
        <v>1458</v>
      </c>
      <c r="D332" s="386" t="s">
        <v>2426</v>
      </c>
      <c r="E332" s="386" t="s">
        <v>2427</v>
      </c>
      <c r="F332" s="386" t="s">
        <v>2428</v>
      </c>
      <c r="G332" s="511" t="s">
        <v>2428</v>
      </c>
      <c r="H332" s="877"/>
      <c r="I332" s="426" t="e">
        <f ca="1">IF(IF($I$1&lt;&gt;'GMPP Return'!$F$25,HLOOKUP('GMPP Return'!$C$25,'[4]1617-Q1'!$B$1:$HA$1000,B332,FALSE),INDIRECT("'" &amp; $C$1 &amp; "'!" &amp; C332))="","",IF($I$1&lt;&gt;'GMPP Return'!$F$25,HLOOKUP('GMPP Return'!$C$25,'[4]1617-Q1'!$B$1:$HA$1000,B332,FALSE),INDIRECT("'" &amp; $C$1 &amp; "'!" &amp; C332)))</f>
        <v>#N/A</v>
      </c>
      <c r="J332" s="756"/>
      <c r="K332" s="757"/>
      <c r="L332" s="758"/>
      <c r="M332" s="171"/>
      <c r="N332" s="352"/>
    </row>
    <row r="333" spans="1:14" s="334" customFormat="1" ht="24.75" hidden="1" customHeight="1" x14ac:dyDescent="0.25">
      <c r="A333" s="385" t="s">
        <v>810</v>
      </c>
      <c r="B333" s="386">
        <v>331</v>
      </c>
      <c r="C333" s="387" t="s">
        <v>1459</v>
      </c>
      <c r="D333" s="386" t="s">
        <v>2429</v>
      </c>
      <c r="E333" s="386" t="s">
        <v>2429</v>
      </c>
      <c r="F333" s="386" t="s">
        <v>2425</v>
      </c>
      <c r="G333" s="511" t="s">
        <v>2425</v>
      </c>
      <c r="H333" s="877"/>
      <c r="I333" s="426" t="e">
        <f ca="1">IF(IF($I$1&lt;&gt;'GMPP Return'!$F$25,HLOOKUP('GMPP Return'!$C$25,'[4]1617-Q1'!$B$1:$HA$1000,B333,FALSE),INDIRECT("'" &amp; $C$1 &amp; "'!" &amp; C333))="","",IF($I$1&lt;&gt;'GMPP Return'!$F$25,HLOOKUP('GMPP Return'!$C$25,'[4]1617-Q1'!$B$1:$HA$1000,B333,FALSE),INDIRECT("'" &amp; $C$1 &amp; "'!" &amp; C333)))</f>
        <v>#N/A</v>
      </c>
      <c r="J333" s="756"/>
      <c r="K333" s="757"/>
      <c r="L333" s="758"/>
      <c r="M333" s="171"/>
      <c r="N333" s="352"/>
    </row>
    <row r="334" spans="1:14" ht="24.75" hidden="1" customHeight="1" x14ac:dyDescent="0.25">
      <c r="A334" s="247" t="s">
        <v>811</v>
      </c>
      <c r="B334" s="154">
        <v>332</v>
      </c>
      <c r="C334" s="155" t="s">
        <v>1460</v>
      </c>
      <c r="D334" s="155">
        <v>42307</v>
      </c>
      <c r="E334" s="155">
        <v>42307</v>
      </c>
      <c r="F334" s="155">
        <v>42254</v>
      </c>
      <c r="G334" s="467">
        <v>42254</v>
      </c>
      <c r="H334" s="877"/>
      <c r="I334" s="426" t="e">
        <f ca="1">IF(IF($I$1&lt;&gt;'GMPP Return'!$F$25,HLOOKUP('GMPP Return'!$C$25,'[4]1617-Q1'!$B$1:$HA$1000,B334,FALSE),INDIRECT("'" &amp; $C$1 &amp; "'!" &amp; C334))="","",IF($I$1&lt;&gt;'GMPP Return'!$F$25,HLOOKUP('GMPP Return'!$C$25,'[4]1617-Q1'!$B$1:$HA$1000,B334,FALSE),INDIRECT("'" &amp; $C$1 &amp; "'!" &amp; C334)))</f>
        <v>#N/A</v>
      </c>
      <c r="J334" s="759"/>
      <c r="K334" s="760"/>
      <c r="L334" s="761"/>
      <c r="M334" s="302"/>
      <c r="N334" s="352"/>
    </row>
    <row r="335" spans="1:14" ht="24.75" hidden="1" customHeight="1" x14ac:dyDescent="0.25">
      <c r="A335" s="247" t="s">
        <v>812</v>
      </c>
      <c r="B335" s="154">
        <v>333</v>
      </c>
      <c r="C335" s="155" t="s">
        <v>1461</v>
      </c>
      <c r="D335" s="155" t="s">
        <v>2398</v>
      </c>
      <c r="E335" s="155" t="s">
        <v>2398</v>
      </c>
      <c r="F335" s="155">
        <v>42522</v>
      </c>
      <c r="G335" s="467">
        <v>42522</v>
      </c>
      <c r="H335" s="877"/>
      <c r="I335" s="426" t="e">
        <f ca="1">IF(IF($I$1&lt;&gt;'GMPP Return'!$F$25,HLOOKUP('GMPP Return'!$C$25,'[4]1617-Q1'!$B$1:$HA$1000,B335,FALSE),INDIRECT("'" &amp; $C$1 &amp; "'!" &amp; C335))="","",IF($I$1&lt;&gt;'GMPP Return'!$F$25,HLOOKUP('GMPP Return'!$C$25,'[4]1617-Q1'!$B$1:$HA$1000,B335,FALSE),INDIRECT("'" &amp; $C$1 &amp; "'!" &amp; C335)))</f>
        <v>#N/A</v>
      </c>
      <c r="J335" s="759"/>
      <c r="K335" s="760"/>
      <c r="L335" s="761"/>
      <c r="M335" s="302"/>
      <c r="N335" s="352"/>
    </row>
    <row r="336" spans="1:14" ht="24.75" hidden="1" customHeight="1" x14ac:dyDescent="0.25">
      <c r="A336" s="247" t="s">
        <v>813</v>
      </c>
      <c r="B336" s="154">
        <v>334</v>
      </c>
      <c r="C336" s="155" t="s">
        <v>1462</v>
      </c>
      <c r="D336" s="155">
        <v>42307</v>
      </c>
      <c r="E336" s="155" t="s">
        <v>2398</v>
      </c>
      <c r="F336" s="155">
        <v>42522</v>
      </c>
      <c r="G336" s="467">
        <v>42522</v>
      </c>
      <c r="H336" s="877"/>
      <c r="I336" s="426" t="e">
        <f ca="1">IF(IF($I$1&lt;&gt;'GMPP Return'!$F$25,HLOOKUP('GMPP Return'!$C$25,'[4]1617-Q1'!$B$1:$HA$1000,B336,FALSE),INDIRECT("'" &amp; $C$1 &amp; "'!" &amp; C336))="","",IF($I$1&lt;&gt;'GMPP Return'!$F$25,HLOOKUP('GMPP Return'!$C$25,'[4]1617-Q1'!$B$1:$HA$1000,B336,FALSE),INDIRECT("'" &amp; $C$1 &amp; "'!" &amp; C336)))</f>
        <v>#N/A</v>
      </c>
      <c r="J336" s="759"/>
      <c r="K336" s="760"/>
      <c r="L336" s="761"/>
      <c r="M336" s="302"/>
      <c r="N336" s="352"/>
    </row>
    <row r="337" spans="1:14" ht="24.75" hidden="1" customHeight="1" x14ac:dyDescent="0.25">
      <c r="A337" s="247" t="s">
        <v>814</v>
      </c>
      <c r="B337" s="154">
        <v>335</v>
      </c>
      <c r="C337" s="155" t="s">
        <v>1463</v>
      </c>
      <c r="D337" s="154" t="s">
        <v>2398</v>
      </c>
      <c r="E337" s="154" t="s">
        <v>60</v>
      </c>
      <c r="F337" s="154" t="s">
        <v>60</v>
      </c>
      <c r="G337" s="511" t="s">
        <v>60</v>
      </c>
      <c r="H337" s="877"/>
      <c r="I337" s="426" t="e">
        <f ca="1">IF(IF($I$1&lt;&gt;'GMPP Return'!$F$25,HLOOKUP('GMPP Return'!$C$25,'[4]1617-Q1'!$B$1:$HA$1000,B337,FALSE),INDIRECT("'" &amp; $C$1 &amp; "'!" &amp; C337))="","",IF($I$1&lt;&gt;'GMPP Return'!$F$25,HLOOKUP('GMPP Return'!$C$25,'[4]1617-Q1'!$B$1:$HA$1000,B337,FALSE),INDIRECT("'" &amp; $C$1 &amp; "'!" &amp; C337)))</f>
        <v>#N/A</v>
      </c>
      <c r="J337" s="756"/>
      <c r="K337" s="757"/>
      <c r="L337" s="758"/>
      <c r="M337" s="302"/>
      <c r="N337" s="352"/>
    </row>
    <row r="338" spans="1:14" s="334" customFormat="1" ht="24.75" hidden="1" customHeight="1" x14ac:dyDescent="0.25">
      <c r="A338" s="385" t="s">
        <v>815</v>
      </c>
      <c r="B338" s="386">
        <v>336</v>
      </c>
      <c r="C338" s="387" t="s">
        <v>1464</v>
      </c>
      <c r="D338" s="386" t="s">
        <v>2430</v>
      </c>
      <c r="E338" s="386" t="s">
        <v>2431</v>
      </c>
      <c r="F338" s="386" t="s">
        <v>2428</v>
      </c>
      <c r="G338" s="511" t="s">
        <v>2428</v>
      </c>
      <c r="H338" s="877"/>
      <c r="I338" s="426" t="e">
        <f ca="1">IF(IF($I$1&lt;&gt;'GMPP Return'!$F$25,HLOOKUP('GMPP Return'!$C$25,'[4]1617-Q1'!$B$1:$HA$1000,B338,FALSE),INDIRECT("'" &amp; $C$1 &amp; "'!" &amp; C338))="","",IF($I$1&lt;&gt;'GMPP Return'!$F$25,HLOOKUP('GMPP Return'!$C$25,'[4]1617-Q1'!$B$1:$HA$1000,B338,FALSE),INDIRECT("'" &amp; $C$1 &amp; "'!" &amp; C338)))</f>
        <v>#N/A</v>
      </c>
      <c r="J338" s="756"/>
      <c r="K338" s="757"/>
      <c r="L338" s="758"/>
      <c r="M338" s="171"/>
      <c r="N338" s="352"/>
    </row>
    <row r="339" spans="1:14" s="334" customFormat="1" ht="24.75" hidden="1" customHeight="1" x14ac:dyDescent="0.25">
      <c r="A339" s="385" t="s">
        <v>816</v>
      </c>
      <c r="B339" s="386">
        <v>337</v>
      </c>
      <c r="C339" s="387" t="s">
        <v>1465</v>
      </c>
      <c r="D339" s="386" t="s">
        <v>2432</v>
      </c>
      <c r="E339" s="386" t="s">
        <v>2432</v>
      </c>
      <c r="F339" s="386" t="s">
        <v>2429</v>
      </c>
      <c r="G339" s="511" t="s">
        <v>2429</v>
      </c>
      <c r="H339" s="877"/>
      <c r="I339" s="426" t="e">
        <f ca="1">IF(IF($I$1&lt;&gt;'GMPP Return'!$F$25,HLOOKUP('GMPP Return'!$C$25,'[4]1617-Q1'!$B$1:$HA$1000,B339,FALSE),INDIRECT("'" &amp; $C$1 &amp; "'!" &amp; C339))="","",IF($I$1&lt;&gt;'GMPP Return'!$F$25,HLOOKUP('GMPP Return'!$C$25,'[4]1617-Q1'!$B$1:$HA$1000,B339,FALSE),INDIRECT("'" &amp; $C$1 &amp; "'!" &amp; C339)))</f>
        <v>#N/A</v>
      </c>
      <c r="J339" s="756"/>
      <c r="K339" s="757"/>
      <c r="L339" s="758"/>
      <c r="M339" s="171"/>
      <c r="N339" s="352"/>
    </row>
    <row r="340" spans="1:14" ht="24.75" hidden="1" customHeight="1" x14ac:dyDescent="0.25">
      <c r="A340" s="247" t="s">
        <v>817</v>
      </c>
      <c r="B340" s="154">
        <v>338</v>
      </c>
      <c r="C340" s="155" t="s">
        <v>1466</v>
      </c>
      <c r="D340" s="155">
        <v>42335</v>
      </c>
      <c r="E340" s="155">
        <v>42335</v>
      </c>
      <c r="F340" s="155">
        <v>42307</v>
      </c>
      <c r="G340" s="467">
        <v>42307</v>
      </c>
      <c r="H340" s="877"/>
      <c r="I340" s="426" t="e">
        <f ca="1">IF(IF($I$1&lt;&gt;'GMPP Return'!$F$25,HLOOKUP('GMPP Return'!$C$25,'[4]1617-Q1'!$B$1:$HA$1000,B340,FALSE),INDIRECT("'" &amp; $C$1 &amp; "'!" &amp; C340))="","",IF($I$1&lt;&gt;'GMPP Return'!$F$25,HLOOKUP('GMPP Return'!$C$25,'[4]1617-Q1'!$B$1:$HA$1000,B340,FALSE),INDIRECT("'" &amp; $C$1 &amp; "'!" &amp; C340)))</f>
        <v>#N/A</v>
      </c>
      <c r="J340" s="759"/>
      <c r="K340" s="760"/>
      <c r="L340" s="761"/>
      <c r="M340" s="302"/>
      <c r="N340" s="352"/>
    </row>
    <row r="341" spans="1:14" ht="24.75" hidden="1" customHeight="1" x14ac:dyDescent="0.25">
      <c r="A341" s="247" t="s">
        <v>818</v>
      </c>
      <c r="B341" s="154">
        <v>339</v>
      </c>
      <c r="C341" s="155" t="s">
        <v>1467</v>
      </c>
      <c r="D341" s="155" t="s">
        <v>2398</v>
      </c>
      <c r="E341" s="155" t="s">
        <v>2398</v>
      </c>
      <c r="F341" s="155">
        <v>42582</v>
      </c>
      <c r="G341" s="467">
        <v>42582</v>
      </c>
      <c r="H341" s="877"/>
      <c r="I341" s="426" t="e">
        <f ca="1">IF(IF($I$1&lt;&gt;'GMPP Return'!$F$25,HLOOKUP('GMPP Return'!$C$25,'[4]1617-Q1'!$B$1:$HA$1000,B341,FALSE),INDIRECT("'" &amp; $C$1 &amp; "'!" &amp; C341))="","",IF($I$1&lt;&gt;'GMPP Return'!$F$25,HLOOKUP('GMPP Return'!$C$25,'[4]1617-Q1'!$B$1:$HA$1000,B341,FALSE),INDIRECT("'" &amp; $C$1 &amp; "'!" &amp; C341)))</f>
        <v>#N/A</v>
      </c>
      <c r="J341" s="759"/>
      <c r="K341" s="760"/>
      <c r="L341" s="761"/>
      <c r="M341" s="302"/>
      <c r="N341" s="352"/>
    </row>
    <row r="342" spans="1:14" ht="24.75" hidden="1" customHeight="1" x14ac:dyDescent="0.25">
      <c r="A342" s="247" t="s">
        <v>819</v>
      </c>
      <c r="B342" s="154">
        <v>340</v>
      </c>
      <c r="C342" s="155" t="s">
        <v>1468</v>
      </c>
      <c r="D342" s="155">
        <v>42335</v>
      </c>
      <c r="E342" s="155" t="s">
        <v>2398</v>
      </c>
      <c r="F342" s="155">
        <v>42582</v>
      </c>
      <c r="G342" s="467">
        <v>42582</v>
      </c>
      <c r="H342" s="877"/>
      <c r="I342" s="426" t="e">
        <f ca="1">IF(IF($I$1&lt;&gt;'GMPP Return'!$F$25,HLOOKUP('GMPP Return'!$C$25,'[4]1617-Q1'!$B$1:$HA$1000,B342,FALSE),INDIRECT("'" &amp; $C$1 &amp; "'!" &amp; C342))="","",IF($I$1&lt;&gt;'GMPP Return'!$F$25,HLOOKUP('GMPP Return'!$C$25,'[4]1617-Q1'!$B$1:$HA$1000,B342,FALSE),INDIRECT("'" &amp; $C$1 &amp; "'!" &amp; C342)))</f>
        <v>#N/A</v>
      </c>
      <c r="J342" s="759"/>
      <c r="K342" s="760"/>
      <c r="L342" s="761"/>
      <c r="M342" s="302"/>
      <c r="N342" s="352"/>
    </row>
    <row r="343" spans="1:14" ht="24.75" hidden="1" customHeight="1" x14ac:dyDescent="0.25">
      <c r="A343" s="247" t="s">
        <v>820</v>
      </c>
      <c r="B343" s="154">
        <v>341</v>
      </c>
      <c r="C343" s="155" t="s">
        <v>1469</v>
      </c>
      <c r="D343" s="154" t="s">
        <v>2398</v>
      </c>
      <c r="E343" s="154" t="s">
        <v>60</v>
      </c>
      <c r="F343" s="154" t="s">
        <v>60</v>
      </c>
      <c r="G343" s="511" t="s">
        <v>60</v>
      </c>
      <c r="H343" s="877"/>
      <c r="I343" s="426" t="e">
        <f ca="1">IF(IF($I$1&lt;&gt;'GMPP Return'!$F$25,HLOOKUP('GMPP Return'!$C$25,'[4]1617-Q1'!$B$1:$HA$1000,B343,FALSE),INDIRECT("'" &amp; $C$1 &amp; "'!" &amp; C343))="","",IF($I$1&lt;&gt;'GMPP Return'!$F$25,HLOOKUP('GMPP Return'!$C$25,'[4]1617-Q1'!$B$1:$HA$1000,B343,FALSE),INDIRECT("'" &amp; $C$1 &amp; "'!" &amp; C343)))</f>
        <v>#N/A</v>
      </c>
      <c r="J343" s="756"/>
      <c r="K343" s="757"/>
      <c r="L343" s="758"/>
      <c r="M343" s="302"/>
      <c r="N343" s="352"/>
    </row>
    <row r="344" spans="1:14" s="334" customFormat="1" ht="24.75" hidden="1" customHeight="1" x14ac:dyDescent="0.25">
      <c r="A344" s="385" t="s">
        <v>821</v>
      </c>
      <c r="B344" s="386">
        <v>342</v>
      </c>
      <c r="C344" s="387" t="s">
        <v>1470</v>
      </c>
      <c r="D344" s="386" t="s">
        <v>2433</v>
      </c>
      <c r="E344" s="386" t="s">
        <v>2434</v>
      </c>
      <c r="F344" s="386" t="s">
        <v>2428</v>
      </c>
      <c r="G344" s="511" t="s">
        <v>2428</v>
      </c>
      <c r="H344" s="877"/>
      <c r="I344" s="426" t="e">
        <f ca="1">IF(IF($I$1&lt;&gt;'GMPP Return'!$F$25,HLOOKUP('GMPP Return'!$C$25,'[4]1617-Q1'!$B$1:$HA$1000,B344,FALSE),INDIRECT("'" &amp; $C$1 &amp; "'!" &amp; C344))="","",IF($I$1&lt;&gt;'GMPP Return'!$F$25,HLOOKUP('GMPP Return'!$C$25,'[4]1617-Q1'!$B$1:$HA$1000,B344,FALSE),INDIRECT("'" &amp; $C$1 &amp; "'!" &amp; C344)))</f>
        <v>#N/A</v>
      </c>
      <c r="J344" s="756"/>
      <c r="K344" s="757"/>
      <c r="L344" s="758"/>
      <c r="M344" s="171"/>
      <c r="N344" s="352"/>
    </row>
    <row r="345" spans="1:14" s="334" customFormat="1" ht="24.75" hidden="1" customHeight="1" x14ac:dyDescent="0.25">
      <c r="A345" s="385" t="s">
        <v>822</v>
      </c>
      <c r="B345" s="386">
        <v>343</v>
      </c>
      <c r="C345" s="387" t="s">
        <v>1471</v>
      </c>
      <c r="D345" s="386" t="s">
        <v>2435</v>
      </c>
      <c r="E345" s="386" t="s">
        <v>2435</v>
      </c>
      <c r="F345" s="386" t="s">
        <v>2432</v>
      </c>
      <c r="G345" s="511" t="s">
        <v>2432</v>
      </c>
      <c r="H345" s="877"/>
      <c r="I345" s="426" t="e">
        <f ca="1">IF(IF($I$1&lt;&gt;'GMPP Return'!$F$25,HLOOKUP('GMPP Return'!$C$25,'[4]1617-Q1'!$B$1:$HA$1000,B345,FALSE),INDIRECT("'" &amp; $C$1 &amp; "'!" &amp; C345))="","",IF($I$1&lt;&gt;'GMPP Return'!$F$25,HLOOKUP('GMPP Return'!$C$25,'[4]1617-Q1'!$B$1:$HA$1000,B345,FALSE),INDIRECT("'" &amp; $C$1 &amp; "'!" &amp; C345)))</f>
        <v>#N/A</v>
      </c>
      <c r="J345" s="756"/>
      <c r="K345" s="757"/>
      <c r="L345" s="758"/>
      <c r="M345" s="171"/>
      <c r="N345" s="352"/>
    </row>
    <row r="346" spans="1:14" ht="24.75" hidden="1" customHeight="1" x14ac:dyDescent="0.25">
      <c r="A346" s="247" t="s">
        <v>823</v>
      </c>
      <c r="B346" s="154">
        <v>344</v>
      </c>
      <c r="C346" s="155" t="s">
        <v>1472</v>
      </c>
      <c r="D346" s="155">
        <v>42338</v>
      </c>
      <c r="E346" s="155">
        <v>42338</v>
      </c>
      <c r="F346" s="155">
        <v>42335</v>
      </c>
      <c r="G346" s="467">
        <v>42335</v>
      </c>
      <c r="H346" s="877"/>
      <c r="I346" s="426" t="e">
        <f ca="1">IF(IF($I$1&lt;&gt;'GMPP Return'!$F$25,HLOOKUP('GMPP Return'!$C$25,'[4]1617-Q1'!$B$1:$HA$1000,B346,FALSE),INDIRECT("'" &amp; $C$1 &amp; "'!" &amp; C346))="","",IF($I$1&lt;&gt;'GMPP Return'!$F$25,HLOOKUP('GMPP Return'!$C$25,'[4]1617-Q1'!$B$1:$HA$1000,B346,FALSE),INDIRECT("'" &amp; $C$1 &amp; "'!" &amp; C346)))</f>
        <v>#N/A</v>
      </c>
      <c r="J346" s="759"/>
      <c r="K346" s="760"/>
      <c r="L346" s="761"/>
      <c r="M346" s="302"/>
      <c r="N346" s="352"/>
    </row>
    <row r="347" spans="1:14" ht="24.75" hidden="1" customHeight="1" x14ac:dyDescent="0.25">
      <c r="A347" s="247" t="s">
        <v>824</v>
      </c>
      <c r="B347" s="154">
        <v>345</v>
      </c>
      <c r="C347" s="155" t="s">
        <v>1473</v>
      </c>
      <c r="D347" s="155" t="s">
        <v>2398</v>
      </c>
      <c r="E347" s="155" t="s">
        <v>2398</v>
      </c>
      <c r="F347" s="155">
        <v>42625</v>
      </c>
      <c r="G347" s="467">
        <v>42625</v>
      </c>
      <c r="H347" s="877"/>
      <c r="I347" s="426" t="e">
        <f ca="1">IF(IF($I$1&lt;&gt;'GMPP Return'!$F$25,HLOOKUP('GMPP Return'!$C$25,'[4]1617-Q1'!$B$1:$HA$1000,B347,FALSE),INDIRECT("'" &amp; $C$1 &amp; "'!" &amp; C347))="","",IF($I$1&lt;&gt;'GMPP Return'!$F$25,HLOOKUP('GMPP Return'!$C$25,'[4]1617-Q1'!$B$1:$HA$1000,B347,FALSE),INDIRECT("'" &amp; $C$1 &amp; "'!" &amp; C347)))</f>
        <v>#N/A</v>
      </c>
      <c r="J347" s="759"/>
      <c r="K347" s="760"/>
      <c r="L347" s="761"/>
      <c r="M347" s="302"/>
      <c r="N347" s="352"/>
    </row>
    <row r="348" spans="1:14" ht="24.75" hidden="1" customHeight="1" x14ac:dyDescent="0.25">
      <c r="A348" s="247" t="s">
        <v>825</v>
      </c>
      <c r="B348" s="154">
        <v>346</v>
      </c>
      <c r="C348" s="155" t="s">
        <v>1474</v>
      </c>
      <c r="D348" s="155">
        <v>42338</v>
      </c>
      <c r="E348" s="155" t="s">
        <v>2398</v>
      </c>
      <c r="F348" s="155">
        <v>42625</v>
      </c>
      <c r="G348" s="467">
        <v>42625</v>
      </c>
      <c r="H348" s="877"/>
      <c r="I348" s="426" t="e">
        <f ca="1">IF(IF($I$1&lt;&gt;'GMPP Return'!$F$25,HLOOKUP('GMPP Return'!$C$25,'[4]1617-Q1'!$B$1:$HA$1000,B348,FALSE),INDIRECT("'" &amp; $C$1 &amp; "'!" &amp; C348))="","",IF($I$1&lt;&gt;'GMPP Return'!$F$25,HLOOKUP('GMPP Return'!$C$25,'[4]1617-Q1'!$B$1:$HA$1000,B348,FALSE),INDIRECT("'" &amp; $C$1 &amp; "'!" &amp; C348)))</f>
        <v>#N/A</v>
      </c>
      <c r="J348" s="759"/>
      <c r="K348" s="760"/>
      <c r="L348" s="761"/>
      <c r="M348" s="302"/>
      <c r="N348" s="352"/>
    </row>
    <row r="349" spans="1:14" ht="24.75" hidden="1" customHeight="1" x14ac:dyDescent="0.25">
      <c r="A349" s="247" t="s">
        <v>826</v>
      </c>
      <c r="B349" s="154">
        <v>347</v>
      </c>
      <c r="C349" s="155" t="s">
        <v>1475</v>
      </c>
      <c r="D349" s="154" t="s">
        <v>2398</v>
      </c>
      <c r="E349" s="154" t="s">
        <v>60</v>
      </c>
      <c r="F349" s="154" t="s">
        <v>60</v>
      </c>
      <c r="G349" s="511" t="s">
        <v>60</v>
      </c>
      <c r="H349" s="877"/>
      <c r="I349" s="426" t="e">
        <f ca="1">IF(IF($I$1&lt;&gt;'GMPP Return'!$F$25,HLOOKUP('GMPP Return'!$C$25,'[4]1617-Q1'!$B$1:$HA$1000,B349,FALSE),INDIRECT("'" &amp; $C$1 &amp; "'!" &amp; C349))="","",IF($I$1&lt;&gt;'GMPP Return'!$F$25,HLOOKUP('GMPP Return'!$C$25,'[4]1617-Q1'!$B$1:$HA$1000,B349,FALSE),INDIRECT("'" &amp; $C$1 &amp; "'!" &amp; C349)))</f>
        <v>#N/A</v>
      </c>
      <c r="J349" s="756"/>
      <c r="K349" s="757"/>
      <c r="L349" s="758"/>
      <c r="M349" s="302"/>
      <c r="N349" s="352"/>
    </row>
    <row r="350" spans="1:14" s="334" customFormat="1" ht="24.75" hidden="1" customHeight="1" x14ac:dyDescent="0.25">
      <c r="A350" s="385" t="s">
        <v>827</v>
      </c>
      <c r="B350" s="386">
        <v>348</v>
      </c>
      <c r="C350" s="387" t="s">
        <v>1476</v>
      </c>
      <c r="D350" s="386" t="s">
        <v>2436</v>
      </c>
      <c r="E350" s="386" t="s">
        <v>2437</v>
      </c>
      <c r="F350" s="386" t="s">
        <v>2428</v>
      </c>
      <c r="G350" s="511" t="s">
        <v>2428</v>
      </c>
      <c r="H350" s="877"/>
      <c r="I350" s="426" t="e">
        <f ca="1">IF(IF($I$1&lt;&gt;'GMPP Return'!$F$25,HLOOKUP('GMPP Return'!$C$25,'[4]1617-Q1'!$B$1:$HA$1000,B350,FALSE),INDIRECT("'" &amp; $C$1 &amp; "'!" &amp; C350))="","",IF($I$1&lt;&gt;'GMPP Return'!$F$25,HLOOKUP('GMPP Return'!$C$25,'[4]1617-Q1'!$B$1:$HA$1000,B350,FALSE),INDIRECT("'" &amp; $C$1 &amp; "'!" &amp; C350)))</f>
        <v>#N/A</v>
      </c>
      <c r="J350" s="756"/>
      <c r="K350" s="757"/>
      <c r="L350" s="758"/>
      <c r="M350" s="171"/>
      <c r="N350" s="352"/>
    </row>
    <row r="351" spans="1:14" s="334" customFormat="1" ht="24.75" hidden="1" customHeight="1" x14ac:dyDescent="0.25">
      <c r="A351" s="385" t="s">
        <v>828</v>
      </c>
      <c r="B351" s="386">
        <v>349</v>
      </c>
      <c r="C351" s="387" t="s">
        <v>1477</v>
      </c>
      <c r="D351" s="386" t="s">
        <v>2438</v>
      </c>
      <c r="E351" s="386" t="s">
        <v>2438</v>
      </c>
      <c r="F351" s="386" t="s">
        <v>2435</v>
      </c>
      <c r="G351" s="511" t="s">
        <v>2435</v>
      </c>
      <c r="H351" s="877"/>
      <c r="I351" s="426" t="e">
        <f ca="1">IF(IF($I$1&lt;&gt;'GMPP Return'!$F$25,HLOOKUP('GMPP Return'!$C$25,'[4]1617-Q1'!$B$1:$HA$1000,B351,FALSE),INDIRECT("'" &amp; $C$1 &amp; "'!" &amp; C351))="","",IF($I$1&lt;&gt;'GMPP Return'!$F$25,HLOOKUP('GMPP Return'!$C$25,'[4]1617-Q1'!$B$1:$HA$1000,B351,FALSE),INDIRECT("'" &amp; $C$1 &amp; "'!" &amp; C351)))</f>
        <v>#N/A</v>
      </c>
      <c r="J351" s="756"/>
      <c r="K351" s="757"/>
      <c r="L351" s="758"/>
      <c r="M351" s="171"/>
      <c r="N351" s="352"/>
    </row>
    <row r="352" spans="1:14" ht="24.75" hidden="1" customHeight="1" x14ac:dyDescent="0.25">
      <c r="A352" s="247" t="s">
        <v>829</v>
      </c>
      <c r="B352" s="154">
        <v>350</v>
      </c>
      <c r="C352" s="155" t="s">
        <v>1478</v>
      </c>
      <c r="D352" s="155">
        <v>42460</v>
      </c>
      <c r="E352" s="155">
        <v>42460</v>
      </c>
      <c r="F352" s="155">
        <v>42338</v>
      </c>
      <c r="G352" s="467">
        <v>42338</v>
      </c>
      <c r="H352" s="877"/>
      <c r="I352" s="426" t="e">
        <f ca="1">IF(IF($I$1&lt;&gt;'GMPP Return'!$F$25,HLOOKUP('GMPP Return'!$C$25,'[4]1617-Q1'!$B$1:$HA$1000,B352,FALSE),INDIRECT("'" &amp; $C$1 &amp; "'!" &amp; C352))="","",IF($I$1&lt;&gt;'GMPP Return'!$F$25,HLOOKUP('GMPP Return'!$C$25,'[4]1617-Q1'!$B$1:$HA$1000,B352,FALSE),INDIRECT("'" &amp; $C$1 &amp; "'!" &amp; C352)))</f>
        <v>#N/A</v>
      </c>
      <c r="J352" s="759"/>
      <c r="K352" s="760"/>
      <c r="L352" s="761"/>
      <c r="M352" s="302"/>
      <c r="N352" s="352"/>
    </row>
    <row r="353" spans="1:14" ht="24.75" hidden="1" customHeight="1" x14ac:dyDescent="0.25">
      <c r="A353" s="247" t="s">
        <v>830</v>
      </c>
      <c r="B353" s="154">
        <v>351</v>
      </c>
      <c r="C353" s="155" t="s">
        <v>1479</v>
      </c>
      <c r="D353" s="155" t="s">
        <v>2398</v>
      </c>
      <c r="E353" s="155" t="s">
        <v>2398</v>
      </c>
      <c r="F353" s="155">
        <v>42628</v>
      </c>
      <c r="G353" s="467">
        <v>42628</v>
      </c>
      <c r="H353" s="877"/>
      <c r="I353" s="426" t="e">
        <f ca="1">IF(IF($I$1&lt;&gt;'GMPP Return'!$F$25,HLOOKUP('GMPP Return'!$C$25,'[4]1617-Q1'!$B$1:$HA$1000,B353,FALSE),INDIRECT("'" &amp; $C$1 &amp; "'!" &amp; C353))="","",IF($I$1&lt;&gt;'GMPP Return'!$F$25,HLOOKUP('GMPP Return'!$C$25,'[4]1617-Q1'!$B$1:$HA$1000,B353,FALSE),INDIRECT("'" &amp; $C$1 &amp; "'!" &amp; C353)))</f>
        <v>#N/A</v>
      </c>
      <c r="J353" s="759"/>
      <c r="K353" s="760"/>
      <c r="L353" s="761"/>
      <c r="M353" s="302"/>
      <c r="N353" s="352"/>
    </row>
    <row r="354" spans="1:14" ht="24.75" hidden="1" customHeight="1" x14ac:dyDescent="0.25">
      <c r="A354" s="247" t="s">
        <v>831</v>
      </c>
      <c r="B354" s="154">
        <v>352</v>
      </c>
      <c r="C354" s="155" t="s">
        <v>1480</v>
      </c>
      <c r="D354" s="155">
        <v>42460</v>
      </c>
      <c r="E354" s="155" t="s">
        <v>2398</v>
      </c>
      <c r="F354" s="155">
        <v>42628</v>
      </c>
      <c r="G354" s="467">
        <v>42628</v>
      </c>
      <c r="H354" s="877"/>
      <c r="I354" s="426" t="e">
        <f ca="1">IF(IF($I$1&lt;&gt;'GMPP Return'!$F$25,HLOOKUP('GMPP Return'!$C$25,'[4]1617-Q1'!$B$1:$HA$1000,B354,FALSE),INDIRECT("'" &amp; $C$1 &amp; "'!" &amp; C354))="","",IF($I$1&lt;&gt;'GMPP Return'!$F$25,HLOOKUP('GMPP Return'!$C$25,'[4]1617-Q1'!$B$1:$HA$1000,B354,FALSE),INDIRECT("'" &amp; $C$1 &amp; "'!" &amp; C354)))</f>
        <v>#N/A</v>
      </c>
      <c r="J354" s="759"/>
      <c r="K354" s="760"/>
      <c r="L354" s="761"/>
      <c r="M354" s="302"/>
      <c r="N354" s="352"/>
    </row>
    <row r="355" spans="1:14" ht="24.75" hidden="1" customHeight="1" x14ac:dyDescent="0.25">
      <c r="A355" s="247" t="s">
        <v>832</v>
      </c>
      <c r="B355" s="154">
        <v>353</v>
      </c>
      <c r="C355" s="155" t="s">
        <v>1481</v>
      </c>
      <c r="D355" s="154" t="s">
        <v>2398</v>
      </c>
      <c r="E355" s="154" t="s">
        <v>60</v>
      </c>
      <c r="F355" s="154" t="s">
        <v>60</v>
      </c>
      <c r="G355" s="511" t="s">
        <v>60</v>
      </c>
      <c r="H355" s="877"/>
      <c r="I355" s="426" t="e">
        <f ca="1">IF(IF($I$1&lt;&gt;'GMPP Return'!$F$25,HLOOKUP('GMPP Return'!$C$25,'[4]1617-Q1'!$B$1:$HA$1000,B355,FALSE),INDIRECT("'" &amp; $C$1 &amp; "'!" &amp; C355))="","",IF($I$1&lt;&gt;'GMPP Return'!$F$25,HLOOKUP('GMPP Return'!$C$25,'[4]1617-Q1'!$B$1:$HA$1000,B355,FALSE),INDIRECT("'" &amp; $C$1 &amp; "'!" &amp; C355)))</f>
        <v>#N/A</v>
      </c>
      <c r="J355" s="756"/>
      <c r="K355" s="757"/>
      <c r="L355" s="758"/>
      <c r="M355" s="302"/>
      <c r="N355" s="352"/>
    </row>
    <row r="356" spans="1:14" s="334" customFormat="1" ht="24.75" hidden="1" customHeight="1" x14ac:dyDescent="0.25">
      <c r="A356" s="385" t="s">
        <v>833</v>
      </c>
      <c r="B356" s="386">
        <v>354</v>
      </c>
      <c r="C356" s="387" t="s">
        <v>1482</v>
      </c>
      <c r="D356" s="386" t="s">
        <v>2439</v>
      </c>
      <c r="E356" s="386" t="s">
        <v>2440</v>
      </c>
      <c r="F356" s="386" t="s">
        <v>2428</v>
      </c>
      <c r="G356" s="511" t="s">
        <v>2428</v>
      </c>
      <c r="H356" s="877"/>
      <c r="I356" s="426" t="e">
        <f ca="1">IF(IF($I$1&lt;&gt;'GMPP Return'!$F$25,HLOOKUP('GMPP Return'!$C$25,'[4]1617-Q1'!$B$1:$HA$1000,B356,FALSE),INDIRECT("'" &amp; $C$1 &amp; "'!" &amp; C356))="","",IF($I$1&lt;&gt;'GMPP Return'!$F$25,HLOOKUP('GMPP Return'!$C$25,'[4]1617-Q1'!$B$1:$HA$1000,B356,FALSE),INDIRECT("'" &amp; $C$1 &amp; "'!" &amp; C356)))</f>
        <v>#N/A</v>
      </c>
      <c r="J356" s="756"/>
      <c r="K356" s="757"/>
      <c r="L356" s="758"/>
      <c r="M356" s="171"/>
      <c r="N356" s="352"/>
    </row>
    <row r="357" spans="1:14" s="334" customFormat="1" ht="24.75" hidden="1" customHeight="1" x14ac:dyDescent="0.25">
      <c r="A357" s="385" t="s">
        <v>834</v>
      </c>
      <c r="B357" s="386">
        <v>355</v>
      </c>
      <c r="C357" s="387" t="s">
        <v>1483</v>
      </c>
      <c r="D357" s="386" t="s">
        <v>2398</v>
      </c>
      <c r="E357" s="386" t="s">
        <v>2398</v>
      </c>
      <c r="F357" s="386" t="s">
        <v>2438</v>
      </c>
      <c r="G357" s="511" t="s">
        <v>2438</v>
      </c>
      <c r="H357" s="877"/>
      <c r="I357" s="426" t="e">
        <f ca="1">IF(IF($I$1&lt;&gt;'GMPP Return'!$F$25,HLOOKUP('GMPP Return'!$C$25,'[4]1617-Q1'!$B$1:$HA$1000,B357,FALSE),INDIRECT("'" &amp; $C$1 &amp; "'!" &amp; C357))="","",IF($I$1&lt;&gt;'GMPP Return'!$F$25,HLOOKUP('GMPP Return'!$C$25,'[4]1617-Q1'!$B$1:$HA$1000,B357,FALSE),INDIRECT("'" &amp; $C$1 &amp; "'!" &amp; C357)))</f>
        <v>#N/A</v>
      </c>
      <c r="J357" s="756"/>
      <c r="K357" s="757"/>
      <c r="L357" s="758"/>
      <c r="M357" s="171"/>
      <c r="N357" s="352"/>
    </row>
    <row r="358" spans="1:14" ht="24.75" hidden="1" customHeight="1" x14ac:dyDescent="0.25">
      <c r="A358" s="247" t="s">
        <v>835</v>
      </c>
      <c r="B358" s="154">
        <v>356</v>
      </c>
      <c r="C358" s="155" t="s">
        <v>1484</v>
      </c>
      <c r="D358" s="155" t="s">
        <v>2398</v>
      </c>
      <c r="E358" s="155" t="s">
        <v>2398</v>
      </c>
      <c r="F358" s="155">
        <v>42460</v>
      </c>
      <c r="G358" s="467">
        <v>42460</v>
      </c>
      <c r="H358" s="877"/>
      <c r="I358" s="426" t="e">
        <f ca="1">IF(IF($I$1&lt;&gt;'GMPP Return'!$F$25,HLOOKUP('GMPP Return'!$C$25,'[4]1617-Q1'!$B$1:$HA$1000,B358,FALSE),INDIRECT("'" &amp; $C$1 &amp; "'!" &amp; C358))="","",IF($I$1&lt;&gt;'GMPP Return'!$F$25,HLOOKUP('GMPP Return'!$C$25,'[4]1617-Q1'!$B$1:$HA$1000,B358,FALSE),INDIRECT("'" &amp; $C$1 &amp; "'!" &amp; C358)))</f>
        <v>#N/A</v>
      </c>
      <c r="J358" s="759"/>
      <c r="K358" s="760"/>
      <c r="L358" s="761"/>
      <c r="M358" s="302"/>
      <c r="N358" s="352"/>
    </row>
    <row r="359" spans="1:14" ht="24.75" hidden="1" customHeight="1" x14ac:dyDescent="0.25">
      <c r="A359" s="247" t="s">
        <v>836</v>
      </c>
      <c r="B359" s="154">
        <v>357</v>
      </c>
      <c r="C359" s="155" t="s">
        <v>1485</v>
      </c>
      <c r="D359" s="155" t="s">
        <v>2398</v>
      </c>
      <c r="E359" s="155" t="s">
        <v>2398</v>
      </c>
      <c r="F359" s="155">
        <v>42735</v>
      </c>
      <c r="G359" s="467">
        <v>42735</v>
      </c>
      <c r="H359" s="877"/>
      <c r="I359" s="426" t="e">
        <f ca="1">IF(IF($I$1&lt;&gt;'GMPP Return'!$F$25,HLOOKUP('GMPP Return'!$C$25,'[4]1617-Q1'!$B$1:$HA$1000,B359,FALSE),INDIRECT("'" &amp; $C$1 &amp; "'!" &amp; C359))="","",IF($I$1&lt;&gt;'GMPP Return'!$F$25,HLOOKUP('GMPP Return'!$C$25,'[4]1617-Q1'!$B$1:$HA$1000,B359,FALSE),INDIRECT("'" &amp; $C$1 &amp; "'!" &amp; C359)))</f>
        <v>#N/A</v>
      </c>
      <c r="J359" s="759"/>
      <c r="K359" s="760"/>
      <c r="L359" s="761"/>
      <c r="M359" s="302"/>
      <c r="N359" s="352"/>
    </row>
    <row r="360" spans="1:14" ht="24.75" hidden="1" customHeight="1" x14ac:dyDescent="0.25">
      <c r="A360" s="247" t="s">
        <v>837</v>
      </c>
      <c r="B360" s="154">
        <v>358</v>
      </c>
      <c r="C360" s="155" t="s">
        <v>1486</v>
      </c>
      <c r="D360" s="155" t="s">
        <v>2398</v>
      </c>
      <c r="E360" s="155" t="s">
        <v>2398</v>
      </c>
      <c r="F360" s="155">
        <v>42735</v>
      </c>
      <c r="G360" s="467">
        <v>42735</v>
      </c>
      <c r="H360" s="877"/>
      <c r="I360" s="426" t="e">
        <f ca="1">IF(IF($I$1&lt;&gt;'GMPP Return'!$F$25,HLOOKUP('GMPP Return'!$C$25,'[4]1617-Q1'!$B$1:$HA$1000,B360,FALSE),INDIRECT("'" &amp; $C$1 &amp; "'!" &amp; C360))="","",IF($I$1&lt;&gt;'GMPP Return'!$F$25,HLOOKUP('GMPP Return'!$C$25,'[4]1617-Q1'!$B$1:$HA$1000,B360,FALSE),INDIRECT("'" &amp; $C$1 &amp; "'!" &amp; C360)))</f>
        <v>#N/A</v>
      </c>
      <c r="J360" s="759"/>
      <c r="K360" s="760"/>
      <c r="L360" s="761"/>
      <c r="M360" s="302"/>
      <c r="N360" s="352"/>
    </row>
    <row r="361" spans="1:14" ht="24.75" hidden="1" customHeight="1" x14ac:dyDescent="0.25">
      <c r="A361" s="247" t="s">
        <v>838</v>
      </c>
      <c r="B361" s="154">
        <v>359</v>
      </c>
      <c r="C361" s="155" t="s">
        <v>1487</v>
      </c>
      <c r="D361" s="154" t="s">
        <v>2398</v>
      </c>
      <c r="E361" s="154" t="s">
        <v>2398</v>
      </c>
      <c r="F361" s="154" t="s">
        <v>60</v>
      </c>
      <c r="G361" s="511" t="s">
        <v>60</v>
      </c>
      <c r="H361" s="877"/>
      <c r="I361" s="426" t="e">
        <f ca="1">IF(IF($I$1&lt;&gt;'GMPP Return'!$F$25,HLOOKUP('GMPP Return'!$C$25,'[4]1617-Q1'!$B$1:$HA$1000,B361,FALSE),INDIRECT("'" &amp; $C$1 &amp; "'!" &amp; C361))="","",IF($I$1&lt;&gt;'GMPP Return'!$F$25,HLOOKUP('GMPP Return'!$C$25,'[4]1617-Q1'!$B$1:$HA$1000,B361,FALSE),INDIRECT("'" &amp; $C$1 &amp; "'!" &amp; C361)))</f>
        <v>#N/A</v>
      </c>
      <c r="J361" s="756"/>
      <c r="K361" s="757"/>
      <c r="L361" s="758"/>
      <c r="M361" s="302"/>
      <c r="N361" s="352"/>
    </row>
    <row r="362" spans="1:14" s="334" customFormat="1" ht="24.75" hidden="1" customHeight="1" x14ac:dyDescent="0.25">
      <c r="A362" s="385" t="s">
        <v>839</v>
      </c>
      <c r="B362" s="386">
        <v>360</v>
      </c>
      <c r="C362" s="387" t="s">
        <v>1488</v>
      </c>
      <c r="D362" s="386" t="s">
        <v>2398</v>
      </c>
      <c r="E362" s="386" t="s">
        <v>2398</v>
      </c>
      <c r="F362" s="386" t="s">
        <v>2428</v>
      </c>
      <c r="G362" s="511" t="s">
        <v>2428</v>
      </c>
      <c r="H362" s="877"/>
      <c r="I362" s="426" t="e">
        <f ca="1">IF(IF($I$1&lt;&gt;'GMPP Return'!$F$25,HLOOKUP('GMPP Return'!$C$25,'[4]1617-Q1'!$B$1:$HA$1000,B362,FALSE),INDIRECT("'" &amp; $C$1 &amp; "'!" &amp; C362))="","",IF($I$1&lt;&gt;'GMPP Return'!$F$25,HLOOKUP('GMPP Return'!$C$25,'[4]1617-Q1'!$B$1:$HA$1000,B362,FALSE),INDIRECT("'" &amp; $C$1 &amp; "'!" &amp; C362)))</f>
        <v>#N/A</v>
      </c>
      <c r="J362" s="756"/>
      <c r="K362" s="757"/>
      <c r="L362" s="758"/>
      <c r="M362" s="171"/>
      <c r="N362" s="352"/>
    </row>
    <row r="363" spans="1:14" s="334" customFormat="1" ht="24.75" hidden="1" customHeight="1" x14ac:dyDescent="0.25">
      <c r="A363" s="385" t="s">
        <v>840</v>
      </c>
      <c r="B363" s="386">
        <v>361</v>
      </c>
      <c r="C363" s="387" t="s">
        <v>1489</v>
      </c>
      <c r="D363" s="386" t="s">
        <v>2398</v>
      </c>
      <c r="E363" s="386" t="s">
        <v>2398</v>
      </c>
      <c r="F363" s="386" t="s">
        <v>2398</v>
      </c>
      <c r="G363" s="511" t="s">
        <v>2398</v>
      </c>
      <c r="H363" s="877"/>
      <c r="I363" s="426" t="e">
        <f ca="1">IF(IF($I$1&lt;&gt;'GMPP Return'!$F$25,HLOOKUP('GMPP Return'!$C$25,'[4]1617-Q1'!$B$1:$HA$1000,B363,FALSE),INDIRECT("'" &amp; $C$1 &amp; "'!" &amp; C363))="","",IF($I$1&lt;&gt;'GMPP Return'!$F$25,HLOOKUP('GMPP Return'!$C$25,'[4]1617-Q1'!$B$1:$HA$1000,B363,FALSE),INDIRECT("'" &amp; $C$1 &amp; "'!" &amp; C363)))</f>
        <v>#N/A</v>
      </c>
      <c r="J363" s="756"/>
      <c r="K363" s="757"/>
      <c r="L363" s="758"/>
      <c r="M363" s="171"/>
      <c r="N363" s="352"/>
    </row>
    <row r="364" spans="1:14" ht="24.75" hidden="1" customHeight="1" x14ac:dyDescent="0.25">
      <c r="A364" s="247" t="s">
        <v>841</v>
      </c>
      <c r="B364" s="154">
        <v>362</v>
      </c>
      <c r="C364" s="155" t="s">
        <v>1490</v>
      </c>
      <c r="D364" s="155" t="s">
        <v>2398</v>
      </c>
      <c r="E364" s="155" t="s">
        <v>2398</v>
      </c>
      <c r="F364" s="155" t="s">
        <v>2398</v>
      </c>
      <c r="G364" s="467" t="s">
        <v>2398</v>
      </c>
      <c r="H364" s="877"/>
      <c r="I364" s="426" t="e">
        <f ca="1">IF(IF($I$1&lt;&gt;'GMPP Return'!$F$25,HLOOKUP('GMPP Return'!$C$25,'[4]1617-Q1'!$B$1:$HA$1000,B364,FALSE),INDIRECT("'" &amp; $C$1 &amp; "'!" &amp; C364))="","",IF($I$1&lt;&gt;'GMPP Return'!$F$25,HLOOKUP('GMPP Return'!$C$25,'[4]1617-Q1'!$B$1:$HA$1000,B364,FALSE),INDIRECT("'" &amp; $C$1 &amp; "'!" &amp; C364)))</f>
        <v>#N/A</v>
      </c>
      <c r="J364" s="759"/>
      <c r="K364" s="760"/>
      <c r="L364" s="761"/>
      <c r="M364" s="302"/>
      <c r="N364" s="352"/>
    </row>
    <row r="365" spans="1:14" ht="24.75" hidden="1" customHeight="1" x14ac:dyDescent="0.25">
      <c r="A365" s="247" t="s">
        <v>842</v>
      </c>
      <c r="B365" s="154">
        <v>363</v>
      </c>
      <c r="C365" s="155" t="s">
        <v>1491</v>
      </c>
      <c r="D365" s="155" t="s">
        <v>2398</v>
      </c>
      <c r="E365" s="155" t="s">
        <v>2398</v>
      </c>
      <c r="F365" s="155" t="s">
        <v>2398</v>
      </c>
      <c r="G365" s="467" t="s">
        <v>2398</v>
      </c>
      <c r="H365" s="877"/>
      <c r="I365" s="426" t="e">
        <f ca="1">IF(IF($I$1&lt;&gt;'GMPP Return'!$F$25,HLOOKUP('GMPP Return'!$C$25,'[4]1617-Q1'!$B$1:$HA$1000,B365,FALSE),INDIRECT("'" &amp; $C$1 &amp; "'!" &amp; C365))="","",IF($I$1&lt;&gt;'GMPP Return'!$F$25,HLOOKUP('GMPP Return'!$C$25,'[4]1617-Q1'!$B$1:$HA$1000,B365,FALSE),INDIRECT("'" &amp; $C$1 &amp; "'!" &amp; C365)))</f>
        <v>#N/A</v>
      </c>
      <c r="J365" s="759"/>
      <c r="K365" s="760"/>
      <c r="L365" s="761"/>
      <c r="M365" s="302"/>
      <c r="N365" s="352"/>
    </row>
    <row r="366" spans="1:14" ht="24.75" hidden="1" customHeight="1" x14ac:dyDescent="0.25">
      <c r="A366" s="247" t="s">
        <v>843</v>
      </c>
      <c r="B366" s="154">
        <v>364</v>
      </c>
      <c r="C366" s="155" t="s">
        <v>1492</v>
      </c>
      <c r="D366" s="155" t="s">
        <v>2398</v>
      </c>
      <c r="E366" s="155" t="s">
        <v>2398</v>
      </c>
      <c r="F366" s="155" t="s">
        <v>2398</v>
      </c>
      <c r="G366" s="467" t="s">
        <v>2398</v>
      </c>
      <c r="H366" s="877"/>
      <c r="I366" s="426" t="e">
        <f ca="1">IF(IF($I$1&lt;&gt;'GMPP Return'!$F$25,HLOOKUP('GMPP Return'!$C$25,'[4]1617-Q1'!$B$1:$HA$1000,B366,FALSE),INDIRECT("'" &amp; $C$1 &amp; "'!" &amp; C366))="","",IF($I$1&lt;&gt;'GMPP Return'!$F$25,HLOOKUP('GMPP Return'!$C$25,'[4]1617-Q1'!$B$1:$HA$1000,B366,FALSE),INDIRECT("'" &amp; $C$1 &amp; "'!" &amp; C366)))</f>
        <v>#N/A</v>
      </c>
      <c r="J366" s="759"/>
      <c r="K366" s="760"/>
      <c r="L366" s="761"/>
      <c r="M366" s="302"/>
      <c r="N366" s="352"/>
    </row>
    <row r="367" spans="1:14" ht="24.75" hidden="1" customHeight="1" x14ac:dyDescent="0.25">
      <c r="A367" s="247" t="s">
        <v>844</v>
      </c>
      <c r="B367" s="154">
        <v>365</v>
      </c>
      <c r="C367" s="155" t="s">
        <v>1493</v>
      </c>
      <c r="D367" s="154" t="s">
        <v>2398</v>
      </c>
      <c r="E367" s="154" t="s">
        <v>2398</v>
      </c>
      <c r="F367" s="154" t="s">
        <v>2398</v>
      </c>
      <c r="G367" s="511" t="s">
        <v>2398</v>
      </c>
      <c r="H367" s="877"/>
      <c r="I367" s="426" t="e">
        <f ca="1">IF(IF($I$1&lt;&gt;'GMPP Return'!$F$25,HLOOKUP('GMPP Return'!$C$25,'[4]1617-Q1'!$B$1:$HA$1000,B367,FALSE),INDIRECT("'" &amp; $C$1 &amp; "'!" &amp; C367))="","",IF($I$1&lt;&gt;'GMPP Return'!$F$25,HLOOKUP('GMPP Return'!$C$25,'[4]1617-Q1'!$B$1:$HA$1000,B367,FALSE),INDIRECT("'" &amp; $C$1 &amp; "'!" &amp; C367)))</f>
        <v>#N/A</v>
      </c>
      <c r="J367" s="756"/>
      <c r="K367" s="757"/>
      <c r="L367" s="758"/>
      <c r="M367" s="302"/>
      <c r="N367" s="352"/>
    </row>
    <row r="368" spans="1:14" s="334" customFormat="1" ht="24.75" hidden="1" customHeight="1" x14ac:dyDescent="0.25">
      <c r="A368" s="385" t="s">
        <v>845</v>
      </c>
      <c r="B368" s="386">
        <v>366</v>
      </c>
      <c r="C368" s="387" t="s">
        <v>1494</v>
      </c>
      <c r="D368" s="386" t="s">
        <v>2398</v>
      </c>
      <c r="E368" s="386" t="s">
        <v>2398</v>
      </c>
      <c r="F368" s="386" t="s">
        <v>2398</v>
      </c>
      <c r="G368" s="511" t="s">
        <v>2398</v>
      </c>
      <c r="H368" s="877"/>
      <c r="I368" s="426" t="e">
        <f ca="1">IF(IF($I$1&lt;&gt;'GMPP Return'!$F$25,HLOOKUP('GMPP Return'!$C$25,'[4]1617-Q1'!$B$1:$HA$1000,B368,FALSE),INDIRECT("'" &amp; $C$1 &amp; "'!" &amp; C368))="","",IF($I$1&lt;&gt;'GMPP Return'!$F$25,HLOOKUP('GMPP Return'!$C$25,'[4]1617-Q1'!$B$1:$HA$1000,B368,FALSE),INDIRECT("'" &amp; $C$1 &amp; "'!" &amp; C368)))</f>
        <v>#N/A</v>
      </c>
      <c r="J368" s="756"/>
      <c r="K368" s="757"/>
      <c r="L368" s="758"/>
      <c r="M368" s="171"/>
      <c r="N368" s="352"/>
    </row>
    <row r="369" spans="1:14" s="334" customFormat="1" ht="24.75" hidden="1" customHeight="1" x14ac:dyDescent="0.25">
      <c r="A369" s="385" t="s">
        <v>846</v>
      </c>
      <c r="B369" s="386">
        <v>367</v>
      </c>
      <c r="C369" s="387" t="s">
        <v>1495</v>
      </c>
      <c r="D369" s="386" t="s">
        <v>2398</v>
      </c>
      <c r="E369" s="386" t="s">
        <v>2398</v>
      </c>
      <c r="F369" s="386" t="s">
        <v>2398</v>
      </c>
      <c r="G369" s="511" t="s">
        <v>2398</v>
      </c>
      <c r="H369" s="877"/>
      <c r="I369" s="426" t="e">
        <f ca="1">IF(IF($I$1&lt;&gt;'GMPP Return'!$F$25,HLOOKUP('GMPP Return'!$C$25,'[4]1617-Q1'!$B$1:$HA$1000,B369,FALSE),INDIRECT("'" &amp; $C$1 &amp; "'!" &amp; C369))="","",IF($I$1&lt;&gt;'GMPP Return'!$F$25,HLOOKUP('GMPP Return'!$C$25,'[4]1617-Q1'!$B$1:$HA$1000,B369,FALSE),INDIRECT("'" &amp; $C$1 &amp; "'!" &amp; C369)))</f>
        <v>#N/A</v>
      </c>
      <c r="J369" s="756"/>
      <c r="K369" s="757"/>
      <c r="L369" s="758"/>
      <c r="M369" s="171"/>
      <c r="N369" s="352"/>
    </row>
    <row r="370" spans="1:14" ht="24.75" hidden="1" customHeight="1" x14ac:dyDescent="0.25">
      <c r="A370" s="247" t="s">
        <v>847</v>
      </c>
      <c r="B370" s="154">
        <v>368</v>
      </c>
      <c r="C370" s="155" t="s">
        <v>1496</v>
      </c>
      <c r="D370" s="155" t="s">
        <v>2398</v>
      </c>
      <c r="E370" s="155" t="s">
        <v>2398</v>
      </c>
      <c r="F370" s="155" t="s">
        <v>2398</v>
      </c>
      <c r="G370" s="467" t="s">
        <v>2398</v>
      </c>
      <c r="H370" s="877"/>
      <c r="I370" s="426" t="e">
        <f ca="1">IF(IF($I$1&lt;&gt;'GMPP Return'!$F$25,HLOOKUP('GMPP Return'!$C$25,'[4]1617-Q1'!$B$1:$HA$1000,B370,FALSE),INDIRECT("'" &amp; $C$1 &amp; "'!" &amp; C370))="","",IF($I$1&lt;&gt;'GMPP Return'!$F$25,HLOOKUP('GMPP Return'!$C$25,'[4]1617-Q1'!$B$1:$HA$1000,B370,FALSE),INDIRECT("'" &amp; $C$1 &amp; "'!" &amp; C370)))</f>
        <v>#N/A</v>
      </c>
      <c r="J370" s="759"/>
      <c r="K370" s="760"/>
      <c r="L370" s="761"/>
      <c r="M370" s="302"/>
      <c r="N370" s="352"/>
    </row>
    <row r="371" spans="1:14" ht="24.75" hidden="1" customHeight="1" x14ac:dyDescent="0.25">
      <c r="A371" s="247" t="s">
        <v>848</v>
      </c>
      <c r="B371" s="154">
        <v>369</v>
      </c>
      <c r="C371" s="155" t="s">
        <v>1497</v>
      </c>
      <c r="D371" s="155" t="s">
        <v>2398</v>
      </c>
      <c r="E371" s="155" t="s">
        <v>2398</v>
      </c>
      <c r="F371" s="155" t="s">
        <v>2398</v>
      </c>
      <c r="G371" s="467" t="s">
        <v>2398</v>
      </c>
      <c r="H371" s="877"/>
      <c r="I371" s="426" t="e">
        <f ca="1">IF(IF($I$1&lt;&gt;'GMPP Return'!$F$25,HLOOKUP('GMPP Return'!$C$25,'[4]1617-Q1'!$B$1:$HA$1000,B371,FALSE),INDIRECT("'" &amp; $C$1 &amp; "'!" &amp; C371))="","",IF($I$1&lt;&gt;'GMPP Return'!$F$25,HLOOKUP('GMPP Return'!$C$25,'[4]1617-Q1'!$B$1:$HA$1000,B371,FALSE),INDIRECT("'" &amp; $C$1 &amp; "'!" &amp; C371)))</f>
        <v>#N/A</v>
      </c>
      <c r="J371" s="759"/>
      <c r="K371" s="760"/>
      <c r="L371" s="761"/>
      <c r="M371" s="302"/>
      <c r="N371" s="352"/>
    </row>
    <row r="372" spans="1:14" ht="24.75" hidden="1" customHeight="1" x14ac:dyDescent="0.25">
      <c r="A372" s="247" t="s">
        <v>849</v>
      </c>
      <c r="B372" s="154">
        <v>370</v>
      </c>
      <c r="C372" s="155" t="s">
        <v>1498</v>
      </c>
      <c r="D372" s="155" t="s">
        <v>2398</v>
      </c>
      <c r="E372" s="155" t="s">
        <v>2398</v>
      </c>
      <c r="F372" s="155" t="s">
        <v>2398</v>
      </c>
      <c r="G372" s="467" t="s">
        <v>2398</v>
      </c>
      <c r="H372" s="877"/>
      <c r="I372" s="426" t="e">
        <f ca="1">IF(IF($I$1&lt;&gt;'GMPP Return'!$F$25,HLOOKUP('GMPP Return'!$C$25,'[4]1617-Q1'!$B$1:$HA$1000,B372,FALSE),INDIRECT("'" &amp; $C$1 &amp; "'!" &amp; C372))="","",IF($I$1&lt;&gt;'GMPP Return'!$F$25,HLOOKUP('GMPP Return'!$C$25,'[4]1617-Q1'!$B$1:$HA$1000,B372,FALSE),INDIRECT("'" &amp; $C$1 &amp; "'!" &amp; C372)))</f>
        <v>#N/A</v>
      </c>
      <c r="J372" s="759"/>
      <c r="K372" s="760"/>
      <c r="L372" s="761"/>
      <c r="M372" s="302"/>
      <c r="N372" s="352"/>
    </row>
    <row r="373" spans="1:14" ht="24.75" hidden="1" customHeight="1" x14ac:dyDescent="0.25">
      <c r="A373" s="247" t="s">
        <v>850</v>
      </c>
      <c r="B373" s="154">
        <v>371</v>
      </c>
      <c r="C373" s="155" t="s">
        <v>1499</v>
      </c>
      <c r="D373" s="154" t="s">
        <v>2398</v>
      </c>
      <c r="E373" s="154" t="s">
        <v>2398</v>
      </c>
      <c r="F373" s="154" t="s">
        <v>2398</v>
      </c>
      <c r="G373" s="511" t="s">
        <v>2398</v>
      </c>
      <c r="H373" s="877"/>
      <c r="I373" s="426" t="e">
        <f ca="1">IF(IF($I$1&lt;&gt;'GMPP Return'!$F$25,HLOOKUP('GMPP Return'!$C$25,'[4]1617-Q1'!$B$1:$HA$1000,B373,FALSE),INDIRECT("'" &amp; $C$1 &amp; "'!" &amp; C373))="","",IF($I$1&lt;&gt;'GMPP Return'!$F$25,HLOOKUP('GMPP Return'!$C$25,'[4]1617-Q1'!$B$1:$HA$1000,B373,FALSE),INDIRECT("'" &amp; $C$1 &amp; "'!" &amp; C373)))</f>
        <v>#N/A</v>
      </c>
      <c r="J373" s="756"/>
      <c r="K373" s="757"/>
      <c r="L373" s="758"/>
      <c r="M373" s="302"/>
      <c r="N373" s="352"/>
    </row>
    <row r="374" spans="1:14" s="334" customFormat="1" ht="24.75" hidden="1" customHeight="1" x14ac:dyDescent="0.25">
      <c r="A374" s="385" t="s">
        <v>851</v>
      </c>
      <c r="B374" s="386">
        <v>372</v>
      </c>
      <c r="C374" s="387" t="s">
        <v>1500</v>
      </c>
      <c r="D374" s="386" t="s">
        <v>2398</v>
      </c>
      <c r="E374" s="386" t="s">
        <v>2398</v>
      </c>
      <c r="F374" s="386" t="s">
        <v>2398</v>
      </c>
      <c r="G374" s="511" t="s">
        <v>2398</v>
      </c>
      <c r="H374" s="877"/>
      <c r="I374" s="426" t="e">
        <f ca="1">IF(IF($I$1&lt;&gt;'GMPP Return'!$F$25,HLOOKUP('GMPP Return'!$C$25,'[4]1617-Q1'!$B$1:$HA$1000,B374,FALSE),INDIRECT("'" &amp; $C$1 &amp; "'!" &amp; C374))="","",IF($I$1&lt;&gt;'GMPP Return'!$F$25,HLOOKUP('GMPP Return'!$C$25,'[4]1617-Q1'!$B$1:$HA$1000,B374,FALSE),INDIRECT("'" &amp; $C$1 &amp; "'!" &amp; C374)))</f>
        <v>#N/A</v>
      </c>
      <c r="J374" s="756"/>
      <c r="K374" s="757"/>
      <c r="L374" s="758"/>
      <c r="M374" s="171"/>
      <c r="N374" s="352"/>
    </row>
    <row r="375" spans="1:14" s="334" customFormat="1" ht="24.75" hidden="1" customHeight="1" x14ac:dyDescent="0.25">
      <c r="A375" s="385" t="s">
        <v>852</v>
      </c>
      <c r="B375" s="386">
        <v>373</v>
      </c>
      <c r="C375" s="387" t="s">
        <v>1501</v>
      </c>
      <c r="D375" s="386" t="s">
        <v>2398</v>
      </c>
      <c r="E375" s="386" t="s">
        <v>2398</v>
      </c>
      <c r="F375" s="386" t="s">
        <v>2398</v>
      </c>
      <c r="G375" s="511" t="s">
        <v>2398</v>
      </c>
      <c r="H375" s="877"/>
      <c r="I375" s="426" t="e">
        <f ca="1">IF(IF($I$1&lt;&gt;'GMPP Return'!$F$25,HLOOKUP('GMPP Return'!$C$25,'[4]1617-Q1'!$B$1:$HA$1000,B375,FALSE),INDIRECT("'" &amp; $C$1 &amp; "'!" &amp; C375))="","",IF($I$1&lt;&gt;'GMPP Return'!$F$25,HLOOKUP('GMPP Return'!$C$25,'[4]1617-Q1'!$B$1:$HA$1000,B375,FALSE),INDIRECT("'" &amp; $C$1 &amp; "'!" &amp; C375)))</f>
        <v>#N/A</v>
      </c>
      <c r="J375" s="756"/>
      <c r="K375" s="757"/>
      <c r="L375" s="758"/>
      <c r="M375" s="171"/>
      <c r="N375" s="352"/>
    </row>
    <row r="376" spans="1:14" ht="24.75" hidden="1" customHeight="1" x14ac:dyDescent="0.25">
      <c r="A376" s="247" t="s">
        <v>853</v>
      </c>
      <c r="B376" s="154">
        <v>374</v>
      </c>
      <c r="C376" s="155" t="s">
        <v>1502</v>
      </c>
      <c r="D376" s="155" t="s">
        <v>2398</v>
      </c>
      <c r="E376" s="155" t="s">
        <v>2398</v>
      </c>
      <c r="F376" s="155" t="s">
        <v>2398</v>
      </c>
      <c r="G376" s="467" t="s">
        <v>2398</v>
      </c>
      <c r="H376" s="877"/>
      <c r="I376" s="426" t="e">
        <f ca="1">IF(IF($I$1&lt;&gt;'GMPP Return'!$F$25,HLOOKUP('GMPP Return'!$C$25,'[4]1617-Q1'!$B$1:$HA$1000,B376,FALSE),INDIRECT("'" &amp; $C$1 &amp; "'!" &amp; C376))="","",IF($I$1&lt;&gt;'GMPP Return'!$F$25,HLOOKUP('GMPP Return'!$C$25,'[4]1617-Q1'!$B$1:$HA$1000,B376,FALSE),INDIRECT("'" &amp; $C$1 &amp; "'!" &amp; C376)))</f>
        <v>#N/A</v>
      </c>
      <c r="J376" s="759"/>
      <c r="K376" s="760"/>
      <c r="L376" s="761"/>
      <c r="M376" s="302"/>
      <c r="N376" s="352"/>
    </row>
    <row r="377" spans="1:14" ht="24.75" hidden="1" customHeight="1" x14ac:dyDescent="0.25">
      <c r="A377" s="247" t="s">
        <v>854</v>
      </c>
      <c r="B377" s="154">
        <v>375</v>
      </c>
      <c r="C377" s="155" t="s">
        <v>1503</v>
      </c>
      <c r="D377" s="155" t="s">
        <v>2398</v>
      </c>
      <c r="E377" s="155" t="s">
        <v>2398</v>
      </c>
      <c r="F377" s="155" t="s">
        <v>2398</v>
      </c>
      <c r="G377" s="467" t="s">
        <v>2398</v>
      </c>
      <c r="H377" s="877"/>
      <c r="I377" s="426" t="e">
        <f ca="1">IF(IF($I$1&lt;&gt;'GMPP Return'!$F$25,HLOOKUP('GMPP Return'!$C$25,'[4]1617-Q1'!$B$1:$HA$1000,B377,FALSE),INDIRECT("'" &amp; $C$1 &amp; "'!" &amp; C377))="","",IF($I$1&lt;&gt;'GMPP Return'!$F$25,HLOOKUP('GMPP Return'!$C$25,'[4]1617-Q1'!$B$1:$HA$1000,B377,FALSE),INDIRECT("'" &amp; $C$1 &amp; "'!" &amp; C377)))</f>
        <v>#N/A</v>
      </c>
      <c r="J377" s="759"/>
      <c r="K377" s="760"/>
      <c r="L377" s="761"/>
      <c r="M377" s="302"/>
      <c r="N377" s="352"/>
    </row>
    <row r="378" spans="1:14" ht="24.75" hidden="1" customHeight="1" x14ac:dyDescent="0.25">
      <c r="A378" s="247" t="s">
        <v>855</v>
      </c>
      <c r="B378" s="154">
        <v>376</v>
      </c>
      <c r="C378" s="155" t="s">
        <v>1504</v>
      </c>
      <c r="D378" s="155" t="s">
        <v>2398</v>
      </c>
      <c r="E378" s="155" t="s">
        <v>2398</v>
      </c>
      <c r="F378" s="155" t="s">
        <v>2398</v>
      </c>
      <c r="G378" s="467" t="s">
        <v>2398</v>
      </c>
      <c r="H378" s="877"/>
      <c r="I378" s="426" t="e">
        <f ca="1">IF(IF($I$1&lt;&gt;'GMPP Return'!$F$25,HLOOKUP('GMPP Return'!$C$25,'[4]1617-Q1'!$B$1:$HA$1000,B378,FALSE),INDIRECT("'" &amp; $C$1 &amp; "'!" &amp; C378))="","",IF($I$1&lt;&gt;'GMPP Return'!$F$25,HLOOKUP('GMPP Return'!$C$25,'[4]1617-Q1'!$B$1:$HA$1000,B378,FALSE),INDIRECT("'" &amp; $C$1 &amp; "'!" &amp; C378)))</f>
        <v>#N/A</v>
      </c>
      <c r="J378" s="759"/>
      <c r="K378" s="760"/>
      <c r="L378" s="761"/>
      <c r="M378" s="302"/>
      <c r="N378" s="352"/>
    </row>
    <row r="379" spans="1:14" ht="24.75" hidden="1" customHeight="1" x14ac:dyDescent="0.25">
      <c r="A379" s="247" t="s">
        <v>856</v>
      </c>
      <c r="B379" s="154">
        <v>377</v>
      </c>
      <c r="C379" s="155" t="s">
        <v>1505</v>
      </c>
      <c r="D379" s="154" t="s">
        <v>2398</v>
      </c>
      <c r="E379" s="154" t="s">
        <v>2398</v>
      </c>
      <c r="F379" s="154" t="s">
        <v>2398</v>
      </c>
      <c r="G379" s="511" t="s">
        <v>2398</v>
      </c>
      <c r="H379" s="877"/>
      <c r="I379" s="426" t="e">
        <f ca="1">IF(IF($I$1&lt;&gt;'GMPP Return'!$F$25,HLOOKUP('GMPP Return'!$C$25,'[4]1617-Q1'!$B$1:$HA$1000,B379,FALSE),INDIRECT("'" &amp; $C$1 &amp; "'!" &amp; C379))="","",IF($I$1&lt;&gt;'GMPP Return'!$F$25,HLOOKUP('GMPP Return'!$C$25,'[4]1617-Q1'!$B$1:$HA$1000,B379,FALSE),INDIRECT("'" &amp; $C$1 &amp; "'!" &amp; C379)))</f>
        <v>#N/A</v>
      </c>
      <c r="J379" s="756"/>
      <c r="K379" s="757"/>
      <c r="L379" s="758"/>
      <c r="M379" s="302"/>
      <c r="N379" s="352"/>
    </row>
    <row r="380" spans="1:14" s="334" customFormat="1" ht="24.75" hidden="1" customHeight="1" x14ac:dyDescent="0.25">
      <c r="A380" s="385" t="s">
        <v>857</v>
      </c>
      <c r="B380" s="386">
        <v>378</v>
      </c>
      <c r="C380" s="387" t="s">
        <v>1506</v>
      </c>
      <c r="D380" s="386" t="s">
        <v>2398</v>
      </c>
      <c r="E380" s="386" t="s">
        <v>2398</v>
      </c>
      <c r="F380" s="386" t="s">
        <v>2398</v>
      </c>
      <c r="G380" s="511" t="s">
        <v>2398</v>
      </c>
      <c r="H380" s="877"/>
      <c r="I380" s="426" t="e">
        <f ca="1">IF(IF($I$1&lt;&gt;'GMPP Return'!$F$25,HLOOKUP('GMPP Return'!$C$25,'[4]1617-Q1'!$B$1:$HA$1000,B380,FALSE),INDIRECT("'" &amp; $C$1 &amp; "'!" &amp; C380))="","",IF($I$1&lt;&gt;'GMPP Return'!$F$25,HLOOKUP('GMPP Return'!$C$25,'[4]1617-Q1'!$B$1:$HA$1000,B380,FALSE),INDIRECT("'" &amp; $C$1 &amp; "'!" &amp; C380)))</f>
        <v>#N/A</v>
      </c>
      <c r="J380" s="756"/>
      <c r="K380" s="757"/>
      <c r="L380" s="758"/>
      <c r="M380" s="171"/>
      <c r="N380" s="352"/>
    </row>
    <row r="381" spans="1:14" s="334" customFormat="1" ht="24.75" hidden="1" customHeight="1" x14ac:dyDescent="0.25">
      <c r="A381" s="385" t="s">
        <v>858</v>
      </c>
      <c r="B381" s="386">
        <v>379</v>
      </c>
      <c r="C381" s="387" t="s">
        <v>1507</v>
      </c>
      <c r="D381" s="386" t="s">
        <v>2398</v>
      </c>
      <c r="E381" s="386" t="s">
        <v>2398</v>
      </c>
      <c r="F381" s="386" t="s">
        <v>2398</v>
      </c>
      <c r="G381" s="511" t="s">
        <v>2398</v>
      </c>
      <c r="H381" s="877"/>
      <c r="I381" s="426" t="e">
        <f ca="1">IF(IF($I$1&lt;&gt;'GMPP Return'!$F$25,HLOOKUP('GMPP Return'!$C$25,'[4]1617-Q1'!$B$1:$HA$1000,B381,FALSE),INDIRECT("'" &amp; $C$1 &amp; "'!" &amp; C381))="","",IF($I$1&lt;&gt;'GMPP Return'!$F$25,HLOOKUP('GMPP Return'!$C$25,'[4]1617-Q1'!$B$1:$HA$1000,B381,FALSE),INDIRECT("'" &amp; $C$1 &amp; "'!" &amp; C381)))</f>
        <v>#N/A</v>
      </c>
      <c r="J381" s="756"/>
      <c r="K381" s="757"/>
      <c r="L381" s="758"/>
      <c r="M381" s="171"/>
      <c r="N381" s="352"/>
    </row>
    <row r="382" spans="1:14" ht="24.75" hidden="1" customHeight="1" x14ac:dyDescent="0.25">
      <c r="A382" s="247" t="s">
        <v>859</v>
      </c>
      <c r="B382" s="154">
        <v>380</v>
      </c>
      <c r="C382" s="155" t="s">
        <v>1508</v>
      </c>
      <c r="D382" s="155" t="s">
        <v>2398</v>
      </c>
      <c r="E382" s="155" t="s">
        <v>2398</v>
      </c>
      <c r="F382" s="155" t="s">
        <v>2398</v>
      </c>
      <c r="G382" s="467" t="s">
        <v>2398</v>
      </c>
      <c r="H382" s="877"/>
      <c r="I382" s="426" t="e">
        <f ca="1">IF(IF($I$1&lt;&gt;'GMPP Return'!$F$25,HLOOKUP('GMPP Return'!$C$25,'[4]1617-Q1'!$B$1:$HA$1000,B382,FALSE),INDIRECT("'" &amp; $C$1 &amp; "'!" &amp; C382))="","",IF($I$1&lt;&gt;'GMPP Return'!$F$25,HLOOKUP('GMPP Return'!$C$25,'[4]1617-Q1'!$B$1:$HA$1000,B382,FALSE),INDIRECT("'" &amp; $C$1 &amp; "'!" &amp; C382)))</f>
        <v>#N/A</v>
      </c>
      <c r="J382" s="759"/>
      <c r="K382" s="760"/>
      <c r="L382" s="761"/>
      <c r="M382" s="302"/>
      <c r="N382" s="352"/>
    </row>
    <row r="383" spans="1:14" ht="24.75" hidden="1" customHeight="1" x14ac:dyDescent="0.25">
      <c r="A383" s="247" t="s">
        <v>860</v>
      </c>
      <c r="B383" s="154">
        <v>381</v>
      </c>
      <c r="C383" s="155" t="s">
        <v>1509</v>
      </c>
      <c r="D383" s="155" t="s">
        <v>2398</v>
      </c>
      <c r="E383" s="155" t="s">
        <v>2398</v>
      </c>
      <c r="F383" s="155" t="s">
        <v>2398</v>
      </c>
      <c r="G383" s="467" t="s">
        <v>2398</v>
      </c>
      <c r="H383" s="877"/>
      <c r="I383" s="426" t="e">
        <f ca="1">IF(IF($I$1&lt;&gt;'GMPP Return'!$F$25,HLOOKUP('GMPP Return'!$C$25,'[4]1617-Q1'!$B$1:$HA$1000,B383,FALSE),INDIRECT("'" &amp; $C$1 &amp; "'!" &amp; C383))="","",IF($I$1&lt;&gt;'GMPP Return'!$F$25,HLOOKUP('GMPP Return'!$C$25,'[4]1617-Q1'!$B$1:$HA$1000,B383,FALSE),INDIRECT("'" &amp; $C$1 &amp; "'!" &amp; C383)))</f>
        <v>#N/A</v>
      </c>
      <c r="J383" s="759"/>
      <c r="K383" s="760"/>
      <c r="L383" s="761"/>
      <c r="M383" s="302"/>
      <c r="N383" s="352"/>
    </row>
    <row r="384" spans="1:14" ht="24.75" hidden="1" customHeight="1" x14ac:dyDescent="0.25">
      <c r="A384" s="247" t="s">
        <v>861</v>
      </c>
      <c r="B384" s="154">
        <v>382</v>
      </c>
      <c r="C384" s="155" t="s">
        <v>1510</v>
      </c>
      <c r="D384" s="155" t="s">
        <v>2398</v>
      </c>
      <c r="E384" s="155" t="s">
        <v>2398</v>
      </c>
      <c r="F384" s="155" t="s">
        <v>2398</v>
      </c>
      <c r="G384" s="467" t="s">
        <v>2398</v>
      </c>
      <c r="H384" s="877"/>
      <c r="I384" s="426" t="e">
        <f ca="1">IF(IF($I$1&lt;&gt;'GMPP Return'!$F$25,HLOOKUP('GMPP Return'!$C$25,'[4]1617-Q1'!$B$1:$HA$1000,B384,FALSE),INDIRECT("'" &amp; $C$1 &amp; "'!" &amp; C384))="","",IF($I$1&lt;&gt;'GMPP Return'!$F$25,HLOOKUP('GMPP Return'!$C$25,'[4]1617-Q1'!$B$1:$HA$1000,B384,FALSE),INDIRECT("'" &amp; $C$1 &amp; "'!" &amp; C384)))</f>
        <v>#N/A</v>
      </c>
      <c r="J384" s="759"/>
      <c r="K384" s="760"/>
      <c r="L384" s="761"/>
      <c r="M384" s="302"/>
      <c r="N384" s="352"/>
    </row>
    <row r="385" spans="1:14" ht="24.75" hidden="1" customHeight="1" x14ac:dyDescent="0.25">
      <c r="A385" s="247" t="s">
        <v>862</v>
      </c>
      <c r="B385" s="154">
        <v>383</v>
      </c>
      <c r="C385" s="155" t="s">
        <v>1511</v>
      </c>
      <c r="D385" s="154" t="s">
        <v>2398</v>
      </c>
      <c r="E385" s="154" t="s">
        <v>2398</v>
      </c>
      <c r="F385" s="154" t="s">
        <v>2398</v>
      </c>
      <c r="G385" s="511" t="s">
        <v>2398</v>
      </c>
      <c r="H385" s="877"/>
      <c r="I385" s="426" t="e">
        <f ca="1">IF(IF($I$1&lt;&gt;'GMPP Return'!$F$25,HLOOKUP('GMPP Return'!$C$25,'[4]1617-Q1'!$B$1:$HA$1000,B385,FALSE),INDIRECT("'" &amp; $C$1 &amp; "'!" &amp; C385))="","",IF($I$1&lt;&gt;'GMPP Return'!$F$25,HLOOKUP('GMPP Return'!$C$25,'[4]1617-Q1'!$B$1:$HA$1000,B385,FALSE),INDIRECT("'" &amp; $C$1 &amp; "'!" &amp; C385)))</f>
        <v>#N/A</v>
      </c>
      <c r="J385" s="756"/>
      <c r="K385" s="757"/>
      <c r="L385" s="758"/>
      <c r="M385" s="302"/>
      <c r="N385" s="352"/>
    </row>
    <row r="386" spans="1:14" s="334" customFormat="1" ht="24.75" hidden="1" customHeight="1" x14ac:dyDescent="0.25">
      <c r="A386" s="385" t="s">
        <v>863</v>
      </c>
      <c r="B386" s="386">
        <v>384</v>
      </c>
      <c r="C386" s="387" t="s">
        <v>1512</v>
      </c>
      <c r="D386" s="386" t="s">
        <v>2398</v>
      </c>
      <c r="E386" s="386" t="s">
        <v>2398</v>
      </c>
      <c r="F386" s="386" t="s">
        <v>2398</v>
      </c>
      <c r="G386" s="511" t="s">
        <v>2398</v>
      </c>
      <c r="H386" s="877"/>
      <c r="I386" s="426" t="e">
        <f ca="1">IF(IF($I$1&lt;&gt;'GMPP Return'!$F$25,HLOOKUP('GMPP Return'!$C$25,'[4]1617-Q1'!$B$1:$HA$1000,B386,FALSE),INDIRECT("'" &amp; $C$1 &amp; "'!" &amp; C386))="","",IF($I$1&lt;&gt;'GMPP Return'!$F$25,HLOOKUP('GMPP Return'!$C$25,'[4]1617-Q1'!$B$1:$HA$1000,B386,FALSE),INDIRECT("'" &amp; $C$1 &amp; "'!" &amp; C386)))</f>
        <v>#N/A</v>
      </c>
      <c r="J386" s="756"/>
      <c r="K386" s="757"/>
      <c r="L386" s="758"/>
      <c r="M386" s="171"/>
      <c r="N386" s="352"/>
    </row>
    <row r="387" spans="1:14" s="334" customFormat="1" ht="24.75" hidden="1" customHeight="1" x14ac:dyDescent="0.25">
      <c r="A387" s="385" t="s">
        <v>864</v>
      </c>
      <c r="B387" s="386">
        <v>385</v>
      </c>
      <c r="C387" s="387" t="s">
        <v>1513</v>
      </c>
      <c r="D387" s="386" t="s">
        <v>2398</v>
      </c>
      <c r="E387" s="386" t="s">
        <v>2398</v>
      </c>
      <c r="F387" s="386" t="s">
        <v>2398</v>
      </c>
      <c r="G387" s="511" t="s">
        <v>2398</v>
      </c>
      <c r="H387" s="877"/>
      <c r="I387" s="426" t="e">
        <f ca="1">IF(IF($I$1&lt;&gt;'GMPP Return'!$F$25,HLOOKUP('GMPP Return'!$C$25,'[4]1617-Q1'!$B$1:$HA$1000,B387,FALSE),INDIRECT("'" &amp; $C$1 &amp; "'!" &amp; C387))="","",IF($I$1&lt;&gt;'GMPP Return'!$F$25,HLOOKUP('GMPP Return'!$C$25,'[4]1617-Q1'!$B$1:$HA$1000,B387,FALSE),INDIRECT("'" &amp; $C$1 &amp; "'!" &amp; C387)))</f>
        <v>#N/A</v>
      </c>
      <c r="J387" s="756"/>
      <c r="K387" s="757"/>
      <c r="L387" s="758"/>
      <c r="M387" s="171"/>
      <c r="N387" s="352"/>
    </row>
    <row r="388" spans="1:14" ht="24.75" hidden="1" customHeight="1" x14ac:dyDescent="0.25">
      <c r="A388" s="247" t="s">
        <v>865</v>
      </c>
      <c r="B388" s="154">
        <v>386</v>
      </c>
      <c r="C388" s="155" t="s">
        <v>1514</v>
      </c>
      <c r="D388" s="155" t="s">
        <v>2398</v>
      </c>
      <c r="E388" s="155" t="s">
        <v>2398</v>
      </c>
      <c r="F388" s="155" t="s">
        <v>2398</v>
      </c>
      <c r="G388" s="467" t="s">
        <v>2398</v>
      </c>
      <c r="H388" s="877"/>
      <c r="I388" s="426" t="e">
        <f ca="1">IF(IF($I$1&lt;&gt;'GMPP Return'!$F$25,HLOOKUP('GMPP Return'!$C$25,'[4]1617-Q1'!$B$1:$HA$1000,B388,FALSE),INDIRECT("'" &amp; $C$1 &amp; "'!" &amp; C388))="","",IF($I$1&lt;&gt;'GMPP Return'!$F$25,HLOOKUP('GMPP Return'!$C$25,'[4]1617-Q1'!$B$1:$HA$1000,B388,FALSE),INDIRECT("'" &amp; $C$1 &amp; "'!" &amp; C388)))</f>
        <v>#N/A</v>
      </c>
      <c r="J388" s="759"/>
      <c r="K388" s="760"/>
      <c r="L388" s="761"/>
      <c r="M388" s="302"/>
      <c r="N388" s="352"/>
    </row>
    <row r="389" spans="1:14" ht="24.75" hidden="1" customHeight="1" x14ac:dyDescent="0.25">
      <c r="A389" s="247" t="s">
        <v>866</v>
      </c>
      <c r="B389" s="154">
        <v>387</v>
      </c>
      <c r="C389" s="155" t="s">
        <v>1515</v>
      </c>
      <c r="D389" s="155" t="s">
        <v>2398</v>
      </c>
      <c r="E389" s="155" t="s">
        <v>2398</v>
      </c>
      <c r="F389" s="155" t="s">
        <v>2398</v>
      </c>
      <c r="G389" s="467" t="s">
        <v>2398</v>
      </c>
      <c r="H389" s="877"/>
      <c r="I389" s="426" t="e">
        <f ca="1">IF(IF($I$1&lt;&gt;'GMPP Return'!$F$25,HLOOKUP('GMPP Return'!$C$25,'[4]1617-Q1'!$B$1:$HA$1000,B389,FALSE),INDIRECT("'" &amp; $C$1 &amp; "'!" &amp; C389))="","",IF($I$1&lt;&gt;'GMPP Return'!$F$25,HLOOKUP('GMPP Return'!$C$25,'[4]1617-Q1'!$B$1:$HA$1000,B389,FALSE),INDIRECT("'" &amp; $C$1 &amp; "'!" &amp; C389)))</f>
        <v>#N/A</v>
      </c>
      <c r="J389" s="759"/>
      <c r="K389" s="760"/>
      <c r="L389" s="761"/>
      <c r="M389" s="302"/>
      <c r="N389" s="352"/>
    </row>
    <row r="390" spans="1:14" ht="24.75" hidden="1" customHeight="1" x14ac:dyDescent="0.25">
      <c r="A390" s="247" t="s">
        <v>867</v>
      </c>
      <c r="B390" s="154">
        <v>388</v>
      </c>
      <c r="C390" s="155" t="s">
        <v>1516</v>
      </c>
      <c r="D390" s="155" t="s">
        <v>2398</v>
      </c>
      <c r="E390" s="155" t="s">
        <v>2398</v>
      </c>
      <c r="F390" s="155" t="s">
        <v>2398</v>
      </c>
      <c r="G390" s="467" t="s">
        <v>2398</v>
      </c>
      <c r="H390" s="877"/>
      <c r="I390" s="426" t="e">
        <f ca="1">IF(IF($I$1&lt;&gt;'GMPP Return'!$F$25,HLOOKUP('GMPP Return'!$C$25,'[4]1617-Q1'!$B$1:$HA$1000,B390,FALSE),INDIRECT("'" &amp; $C$1 &amp; "'!" &amp; C390))="","",IF($I$1&lt;&gt;'GMPP Return'!$F$25,HLOOKUP('GMPP Return'!$C$25,'[4]1617-Q1'!$B$1:$HA$1000,B390,FALSE),INDIRECT("'" &amp; $C$1 &amp; "'!" &amp; C390)))</f>
        <v>#N/A</v>
      </c>
      <c r="J390" s="759"/>
      <c r="K390" s="760"/>
      <c r="L390" s="761"/>
      <c r="M390" s="302"/>
      <c r="N390" s="352"/>
    </row>
    <row r="391" spans="1:14" ht="24.75" hidden="1" customHeight="1" x14ac:dyDescent="0.25">
      <c r="A391" s="247" t="s">
        <v>868</v>
      </c>
      <c r="B391" s="154">
        <v>389</v>
      </c>
      <c r="C391" s="155" t="s">
        <v>1517</v>
      </c>
      <c r="D391" s="154" t="s">
        <v>2398</v>
      </c>
      <c r="E391" s="154" t="s">
        <v>2398</v>
      </c>
      <c r="F391" s="154" t="s">
        <v>2398</v>
      </c>
      <c r="G391" s="511" t="s">
        <v>2398</v>
      </c>
      <c r="H391" s="877"/>
      <c r="I391" s="426" t="e">
        <f ca="1">IF(IF($I$1&lt;&gt;'GMPP Return'!$F$25,HLOOKUP('GMPP Return'!$C$25,'[4]1617-Q1'!$B$1:$HA$1000,B391,FALSE),INDIRECT("'" &amp; $C$1 &amp; "'!" &amp; C391))="","",IF($I$1&lt;&gt;'GMPP Return'!$F$25,HLOOKUP('GMPP Return'!$C$25,'[4]1617-Q1'!$B$1:$HA$1000,B391,FALSE),INDIRECT("'" &amp; $C$1 &amp; "'!" &amp; C391)))</f>
        <v>#N/A</v>
      </c>
      <c r="J391" s="756"/>
      <c r="K391" s="757"/>
      <c r="L391" s="758"/>
      <c r="M391" s="302"/>
      <c r="N391" s="352"/>
    </row>
    <row r="392" spans="1:14" s="334" customFormat="1" ht="24.75" hidden="1" customHeight="1" x14ac:dyDescent="0.25">
      <c r="A392" s="385" t="s">
        <v>869</v>
      </c>
      <c r="B392" s="386">
        <v>390</v>
      </c>
      <c r="C392" s="387" t="s">
        <v>1518</v>
      </c>
      <c r="D392" s="386" t="s">
        <v>2398</v>
      </c>
      <c r="E392" s="386" t="s">
        <v>2398</v>
      </c>
      <c r="F392" s="386" t="s">
        <v>2398</v>
      </c>
      <c r="G392" s="511" t="s">
        <v>2398</v>
      </c>
      <c r="H392" s="877"/>
      <c r="I392" s="426" t="e">
        <f ca="1">IF(IF($I$1&lt;&gt;'GMPP Return'!$F$25,HLOOKUP('GMPP Return'!$C$25,'[4]1617-Q1'!$B$1:$HA$1000,B392,FALSE),INDIRECT("'" &amp; $C$1 &amp; "'!" &amp; C392))="","",IF($I$1&lt;&gt;'GMPP Return'!$F$25,HLOOKUP('GMPP Return'!$C$25,'[4]1617-Q1'!$B$1:$HA$1000,B392,FALSE),INDIRECT("'" &amp; $C$1 &amp; "'!" &amp; C392)))</f>
        <v>#N/A</v>
      </c>
      <c r="J392" s="756"/>
      <c r="K392" s="757"/>
      <c r="L392" s="758"/>
      <c r="M392" s="171"/>
      <c r="N392" s="352"/>
    </row>
    <row r="393" spans="1:14" s="334" customFormat="1" ht="24.75" hidden="1" customHeight="1" x14ac:dyDescent="0.25">
      <c r="A393" s="385" t="s">
        <v>870</v>
      </c>
      <c r="B393" s="386">
        <v>391</v>
      </c>
      <c r="C393" s="387" t="s">
        <v>1519</v>
      </c>
      <c r="D393" s="386" t="s">
        <v>2398</v>
      </c>
      <c r="E393" s="386" t="s">
        <v>2398</v>
      </c>
      <c r="F393" s="386" t="s">
        <v>2398</v>
      </c>
      <c r="G393" s="511" t="s">
        <v>2398</v>
      </c>
      <c r="H393" s="877"/>
      <c r="I393" s="426" t="e">
        <f ca="1">IF(IF($I$1&lt;&gt;'GMPP Return'!$F$25,HLOOKUP('GMPP Return'!$C$25,'[4]1617-Q1'!$B$1:$HA$1000,B393,FALSE),INDIRECT("'" &amp; $C$1 &amp; "'!" &amp; C393))="","",IF($I$1&lt;&gt;'GMPP Return'!$F$25,HLOOKUP('GMPP Return'!$C$25,'[4]1617-Q1'!$B$1:$HA$1000,B393,FALSE),INDIRECT("'" &amp; $C$1 &amp; "'!" &amp; C393)))</f>
        <v>#N/A</v>
      </c>
      <c r="J393" s="756"/>
      <c r="K393" s="757"/>
      <c r="L393" s="758"/>
      <c r="M393" s="171"/>
      <c r="N393" s="352"/>
    </row>
    <row r="394" spans="1:14" ht="24.75" hidden="1" customHeight="1" x14ac:dyDescent="0.25">
      <c r="A394" s="247" t="s">
        <v>871</v>
      </c>
      <c r="B394" s="154">
        <v>392</v>
      </c>
      <c r="C394" s="155" t="s">
        <v>1520</v>
      </c>
      <c r="D394" s="155" t="s">
        <v>2398</v>
      </c>
      <c r="E394" s="155" t="s">
        <v>2398</v>
      </c>
      <c r="F394" s="155" t="s">
        <v>2398</v>
      </c>
      <c r="G394" s="467" t="s">
        <v>2398</v>
      </c>
      <c r="H394" s="877"/>
      <c r="I394" s="426" t="e">
        <f ca="1">IF(IF($I$1&lt;&gt;'GMPP Return'!$F$25,HLOOKUP('GMPP Return'!$C$25,'[4]1617-Q1'!$B$1:$HA$1000,B394,FALSE),INDIRECT("'" &amp; $C$1 &amp; "'!" &amp; C394))="","",IF($I$1&lt;&gt;'GMPP Return'!$F$25,HLOOKUP('GMPP Return'!$C$25,'[4]1617-Q1'!$B$1:$HA$1000,B394,FALSE),INDIRECT("'" &amp; $C$1 &amp; "'!" &amp; C394)))</f>
        <v>#N/A</v>
      </c>
      <c r="J394" s="759"/>
      <c r="K394" s="760"/>
      <c r="L394" s="761"/>
      <c r="M394" s="302"/>
      <c r="N394" s="352"/>
    </row>
    <row r="395" spans="1:14" ht="24.75" hidden="1" customHeight="1" x14ac:dyDescent="0.25">
      <c r="A395" s="247" t="s">
        <v>872</v>
      </c>
      <c r="B395" s="154">
        <v>393</v>
      </c>
      <c r="C395" s="155" t="s">
        <v>1521</v>
      </c>
      <c r="D395" s="155" t="s">
        <v>2398</v>
      </c>
      <c r="E395" s="155" t="s">
        <v>2398</v>
      </c>
      <c r="F395" s="155" t="s">
        <v>2398</v>
      </c>
      <c r="G395" s="467" t="s">
        <v>2398</v>
      </c>
      <c r="H395" s="877"/>
      <c r="I395" s="426" t="e">
        <f ca="1">IF(IF($I$1&lt;&gt;'GMPP Return'!$F$25,HLOOKUP('GMPP Return'!$C$25,'[4]1617-Q1'!$B$1:$HA$1000,B395,FALSE),INDIRECT("'" &amp; $C$1 &amp; "'!" &amp; C395))="","",IF($I$1&lt;&gt;'GMPP Return'!$F$25,HLOOKUP('GMPP Return'!$C$25,'[4]1617-Q1'!$B$1:$HA$1000,B395,FALSE),INDIRECT("'" &amp; $C$1 &amp; "'!" &amp; C395)))</f>
        <v>#N/A</v>
      </c>
      <c r="J395" s="759"/>
      <c r="K395" s="760"/>
      <c r="L395" s="761"/>
      <c r="M395" s="302"/>
      <c r="N395" s="352"/>
    </row>
    <row r="396" spans="1:14" ht="24.75" hidden="1" customHeight="1" x14ac:dyDescent="0.25">
      <c r="A396" s="247" t="s">
        <v>873</v>
      </c>
      <c r="B396" s="154">
        <v>394</v>
      </c>
      <c r="C396" s="155" t="s">
        <v>1522</v>
      </c>
      <c r="D396" s="155" t="s">
        <v>2398</v>
      </c>
      <c r="E396" s="155" t="s">
        <v>2398</v>
      </c>
      <c r="F396" s="155" t="s">
        <v>2398</v>
      </c>
      <c r="G396" s="467" t="s">
        <v>2398</v>
      </c>
      <c r="H396" s="877"/>
      <c r="I396" s="426" t="e">
        <f ca="1">IF(IF($I$1&lt;&gt;'GMPP Return'!$F$25,HLOOKUP('GMPP Return'!$C$25,'[4]1617-Q1'!$B$1:$HA$1000,B396,FALSE),INDIRECT("'" &amp; $C$1 &amp; "'!" &amp; C396))="","",IF($I$1&lt;&gt;'GMPP Return'!$F$25,HLOOKUP('GMPP Return'!$C$25,'[4]1617-Q1'!$B$1:$HA$1000,B396,FALSE),INDIRECT("'" &amp; $C$1 &amp; "'!" &amp; C396)))</f>
        <v>#N/A</v>
      </c>
      <c r="J396" s="759"/>
      <c r="K396" s="760"/>
      <c r="L396" s="761"/>
      <c r="M396" s="302"/>
      <c r="N396" s="352"/>
    </row>
    <row r="397" spans="1:14" ht="24.75" hidden="1" customHeight="1" x14ac:dyDescent="0.25">
      <c r="A397" s="247" t="s">
        <v>874</v>
      </c>
      <c r="B397" s="154">
        <v>395</v>
      </c>
      <c r="C397" s="155" t="s">
        <v>1523</v>
      </c>
      <c r="D397" s="154" t="s">
        <v>2398</v>
      </c>
      <c r="E397" s="154" t="s">
        <v>2398</v>
      </c>
      <c r="F397" s="154" t="s">
        <v>2398</v>
      </c>
      <c r="G397" s="511" t="s">
        <v>2398</v>
      </c>
      <c r="H397" s="877"/>
      <c r="I397" s="426" t="e">
        <f ca="1">IF(IF($I$1&lt;&gt;'GMPP Return'!$F$25,HLOOKUP('GMPP Return'!$C$25,'[4]1617-Q1'!$B$1:$HA$1000,B397,FALSE),INDIRECT("'" &amp; $C$1 &amp; "'!" &amp; C397))="","",IF($I$1&lt;&gt;'GMPP Return'!$F$25,HLOOKUP('GMPP Return'!$C$25,'[4]1617-Q1'!$B$1:$HA$1000,B397,FALSE),INDIRECT("'" &amp; $C$1 &amp; "'!" &amp; C397)))</f>
        <v>#N/A</v>
      </c>
      <c r="J397" s="756"/>
      <c r="K397" s="757"/>
      <c r="L397" s="758"/>
      <c r="M397" s="302"/>
      <c r="N397" s="352"/>
    </row>
    <row r="398" spans="1:14" s="334" customFormat="1" ht="24.75" hidden="1" customHeight="1" x14ac:dyDescent="0.25">
      <c r="A398" s="385" t="s">
        <v>875</v>
      </c>
      <c r="B398" s="386">
        <v>396</v>
      </c>
      <c r="C398" s="387" t="s">
        <v>1524</v>
      </c>
      <c r="D398" s="386" t="s">
        <v>2398</v>
      </c>
      <c r="E398" s="386" t="s">
        <v>2398</v>
      </c>
      <c r="F398" s="386" t="s">
        <v>2398</v>
      </c>
      <c r="G398" s="511" t="s">
        <v>2398</v>
      </c>
      <c r="H398" s="877"/>
      <c r="I398" s="426" t="e">
        <f ca="1">IF(IF($I$1&lt;&gt;'GMPP Return'!$F$25,HLOOKUP('GMPP Return'!$C$25,'[4]1617-Q1'!$B$1:$HA$1000,B398,FALSE),INDIRECT("'" &amp; $C$1 &amp; "'!" &amp; C398))="","",IF($I$1&lt;&gt;'GMPP Return'!$F$25,HLOOKUP('GMPP Return'!$C$25,'[4]1617-Q1'!$B$1:$HA$1000,B398,FALSE),INDIRECT("'" &amp; $C$1 &amp; "'!" &amp; C398)))</f>
        <v>#N/A</v>
      </c>
      <c r="J398" s="756"/>
      <c r="K398" s="757"/>
      <c r="L398" s="758"/>
      <c r="M398" s="171"/>
      <c r="N398" s="352"/>
    </row>
    <row r="399" spans="1:14" s="334" customFormat="1" ht="24.75" hidden="1" customHeight="1" x14ac:dyDescent="0.25">
      <c r="A399" s="385" t="s">
        <v>876</v>
      </c>
      <c r="B399" s="386">
        <v>397</v>
      </c>
      <c r="C399" s="387" t="s">
        <v>1525</v>
      </c>
      <c r="D399" s="386" t="s">
        <v>2398</v>
      </c>
      <c r="E399" s="386" t="s">
        <v>2398</v>
      </c>
      <c r="F399" s="386" t="s">
        <v>2398</v>
      </c>
      <c r="G399" s="511" t="s">
        <v>2398</v>
      </c>
      <c r="H399" s="877"/>
      <c r="I399" s="426" t="e">
        <f ca="1">IF(IF($I$1&lt;&gt;'GMPP Return'!$F$25,HLOOKUP('GMPP Return'!$C$25,'[4]1617-Q1'!$B$1:$HA$1000,B399,FALSE),INDIRECT("'" &amp; $C$1 &amp; "'!" &amp; C399))="","",IF($I$1&lt;&gt;'GMPP Return'!$F$25,HLOOKUP('GMPP Return'!$C$25,'[4]1617-Q1'!$B$1:$HA$1000,B399,FALSE),INDIRECT("'" &amp; $C$1 &amp; "'!" &amp; C399)))</f>
        <v>#N/A</v>
      </c>
      <c r="J399" s="756"/>
      <c r="K399" s="757"/>
      <c r="L399" s="758"/>
      <c r="M399" s="171"/>
      <c r="N399" s="352"/>
    </row>
    <row r="400" spans="1:14" ht="24.75" hidden="1" customHeight="1" x14ac:dyDescent="0.25">
      <c r="A400" s="247" t="s">
        <v>877</v>
      </c>
      <c r="B400" s="154">
        <v>398</v>
      </c>
      <c r="C400" s="155" t="s">
        <v>1526</v>
      </c>
      <c r="D400" s="155" t="s">
        <v>2398</v>
      </c>
      <c r="E400" s="155" t="s">
        <v>2398</v>
      </c>
      <c r="F400" s="155" t="s">
        <v>2398</v>
      </c>
      <c r="G400" s="467" t="s">
        <v>2398</v>
      </c>
      <c r="H400" s="877"/>
      <c r="I400" s="426" t="e">
        <f ca="1">IF(IF($I$1&lt;&gt;'GMPP Return'!$F$25,HLOOKUP('GMPP Return'!$C$25,'[4]1617-Q1'!$B$1:$HA$1000,B400,FALSE),INDIRECT("'" &amp; $C$1 &amp; "'!" &amp; C400))="","",IF($I$1&lt;&gt;'GMPP Return'!$F$25,HLOOKUP('GMPP Return'!$C$25,'[4]1617-Q1'!$B$1:$HA$1000,B400,FALSE),INDIRECT("'" &amp; $C$1 &amp; "'!" &amp; C400)))</f>
        <v>#N/A</v>
      </c>
      <c r="J400" s="759"/>
      <c r="K400" s="760"/>
      <c r="L400" s="761"/>
      <c r="M400" s="302"/>
      <c r="N400" s="352"/>
    </row>
    <row r="401" spans="1:14" ht="24.75" hidden="1" customHeight="1" x14ac:dyDescent="0.25">
      <c r="A401" s="247" t="s">
        <v>878</v>
      </c>
      <c r="B401" s="154">
        <v>399</v>
      </c>
      <c r="C401" s="155" t="s">
        <v>1527</v>
      </c>
      <c r="D401" s="155" t="s">
        <v>2398</v>
      </c>
      <c r="E401" s="155" t="s">
        <v>2398</v>
      </c>
      <c r="F401" s="155" t="s">
        <v>2398</v>
      </c>
      <c r="G401" s="467" t="s">
        <v>2398</v>
      </c>
      <c r="H401" s="877"/>
      <c r="I401" s="426" t="e">
        <f ca="1">IF(IF($I$1&lt;&gt;'GMPP Return'!$F$25,HLOOKUP('GMPP Return'!$C$25,'[4]1617-Q1'!$B$1:$HA$1000,B401,FALSE),INDIRECT("'" &amp; $C$1 &amp; "'!" &amp; C401))="","",IF($I$1&lt;&gt;'GMPP Return'!$F$25,HLOOKUP('GMPP Return'!$C$25,'[4]1617-Q1'!$B$1:$HA$1000,B401,FALSE),INDIRECT("'" &amp; $C$1 &amp; "'!" &amp; C401)))</f>
        <v>#N/A</v>
      </c>
      <c r="J401" s="759"/>
      <c r="K401" s="760"/>
      <c r="L401" s="761"/>
      <c r="M401" s="302"/>
      <c r="N401" s="352"/>
    </row>
    <row r="402" spans="1:14" ht="24.75" hidden="1" customHeight="1" x14ac:dyDescent="0.25">
      <c r="A402" s="247" t="s">
        <v>879</v>
      </c>
      <c r="B402" s="154">
        <v>400</v>
      </c>
      <c r="C402" s="155" t="s">
        <v>1528</v>
      </c>
      <c r="D402" s="155" t="s">
        <v>2398</v>
      </c>
      <c r="E402" s="155" t="s">
        <v>2398</v>
      </c>
      <c r="F402" s="155" t="s">
        <v>2398</v>
      </c>
      <c r="G402" s="467" t="s">
        <v>2398</v>
      </c>
      <c r="H402" s="877"/>
      <c r="I402" s="426" t="e">
        <f ca="1">IF(IF($I$1&lt;&gt;'GMPP Return'!$F$25,HLOOKUP('GMPP Return'!$C$25,'[4]1617-Q1'!$B$1:$HA$1000,B402,FALSE),INDIRECT("'" &amp; $C$1 &amp; "'!" &amp; C402))="","",IF($I$1&lt;&gt;'GMPP Return'!$F$25,HLOOKUP('GMPP Return'!$C$25,'[4]1617-Q1'!$B$1:$HA$1000,B402,FALSE),INDIRECT("'" &amp; $C$1 &amp; "'!" &amp; C402)))</f>
        <v>#N/A</v>
      </c>
      <c r="J402" s="759"/>
      <c r="K402" s="760"/>
      <c r="L402" s="761"/>
      <c r="M402" s="302"/>
      <c r="N402" s="352"/>
    </row>
    <row r="403" spans="1:14" ht="24.75" hidden="1" customHeight="1" x14ac:dyDescent="0.25">
      <c r="A403" s="247" t="s">
        <v>880</v>
      </c>
      <c r="B403" s="154">
        <v>401</v>
      </c>
      <c r="C403" s="155" t="s">
        <v>1529</v>
      </c>
      <c r="D403" s="154" t="s">
        <v>2398</v>
      </c>
      <c r="E403" s="154" t="s">
        <v>2398</v>
      </c>
      <c r="F403" s="154" t="s">
        <v>2398</v>
      </c>
      <c r="G403" s="511" t="s">
        <v>2398</v>
      </c>
      <c r="H403" s="877"/>
      <c r="I403" s="426" t="e">
        <f ca="1">IF(IF($I$1&lt;&gt;'GMPP Return'!$F$25,HLOOKUP('GMPP Return'!$C$25,'[4]1617-Q1'!$B$1:$HA$1000,B403,FALSE),INDIRECT("'" &amp; $C$1 &amp; "'!" &amp; C403))="","",IF($I$1&lt;&gt;'GMPP Return'!$F$25,HLOOKUP('GMPP Return'!$C$25,'[4]1617-Q1'!$B$1:$HA$1000,B403,FALSE),INDIRECT("'" &amp; $C$1 &amp; "'!" &amp; C403)))</f>
        <v>#N/A</v>
      </c>
      <c r="J403" s="756"/>
      <c r="K403" s="757"/>
      <c r="L403" s="758"/>
      <c r="M403" s="302"/>
      <c r="N403" s="352"/>
    </row>
    <row r="404" spans="1:14" s="334" customFormat="1" ht="24.75" hidden="1" customHeight="1" x14ac:dyDescent="0.25">
      <c r="A404" s="385" t="s">
        <v>881</v>
      </c>
      <c r="B404" s="386">
        <v>402</v>
      </c>
      <c r="C404" s="387" t="s">
        <v>1530</v>
      </c>
      <c r="D404" s="386" t="s">
        <v>2398</v>
      </c>
      <c r="E404" s="386" t="s">
        <v>2398</v>
      </c>
      <c r="F404" s="386" t="s">
        <v>2398</v>
      </c>
      <c r="G404" s="511" t="s">
        <v>2398</v>
      </c>
      <c r="H404" s="877"/>
      <c r="I404" s="426" t="e">
        <f ca="1">IF(IF($I$1&lt;&gt;'GMPP Return'!$F$25,HLOOKUP('GMPP Return'!$C$25,'[4]1617-Q1'!$B$1:$HA$1000,B404,FALSE),INDIRECT("'" &amp; $C$1 &amp; "'!" &amp; C404))="","",IF($I$1&lt;&gt;'GMPP Return'!$F$25,HLOOKUP('GMPP Return'!$C$25,'[4]1617-Q1'!$B$1:$HA$1000,B404,FALSE),INDIRECT("'" &amp; $C$1 &amp; "'!" &amp; C404)))</f>
        <v>#N/A</v>
      </c>
      <c r="J404" s="756"/>
      <c r="K404" s="757"/>
      <c r="L404" s="758"/>
      <c r="M404" s="171"/>
      <c r="N404" s="352"/>
    </row>
    <row r="405" spans="1:14" s="334" customFormat="1" ht="24.75" hidden="1" customHeight="1" x14ac:dyDescent="0.25">
      <c r="A405" s="385" t="s">
        <v>882</v>
      </c>
      <c r="B405" s="386">
        <v>403</v>
      </c>
      <c r="C405" s="387" t="s">
        <v>1531</v>
      </c>
      <c r="D405" s="386" t="s">
        <v>2398</v>
      </c>
      <c r="E405" s="386" t="s">
        <v>2398</v>
      </c>
      <c r="F405" s="386" t="s">
        <v>2398</v>
      </c>
      <c r="G405" s="511" t="s">
        <v>2398</v>
      </c>
      <c r="H405" s="877"/>
      <c r="I405" s="426" t="e">
        <f ca="1">IF(IF($I$1&lt;&gt;'GMPP Return'!$F$25,HLOOKUP('GMPP Return'!$C$25,'[4]1617-Q1'!$B$1:$HA$1000,B405,FALSE),INDIRECT("'" &amp; $C$1 &amp; "'!" &amp; C405))="","",IF($I$1&lt;&gt;'GMPP Return'!$F$25,HLOOKUP('GMPP Return'!$C$25,'[4]1617-Q1'!$B$1:$HA$1000,B405,FALSE),INDIRECT("'" &amp; $C$1 &amp; "'!" &amp; C405)))</f>
        <v>#N/A</v>
      </c>
      <c r="J405" s="756"/>
      <c r="K405" s="757"/>
      <c r="L405" s="758"/>
      <c r="M405" s="171"/>
      <c r="N405" s="352"/>
    </row>
    <row r="406" spans="1:14" ht="24.75" hidden="1" customHeight="1" x14ac:dyDescent="0.25">
      <c r="A406" s="247" t="s">
        <v>883</v>
      </c>
      <c r="B406" s="154">
        <v>404</v>
      </c>
      <c r="C406" s="155" t="s">
        <v>1532</v>
      </c>
      <c r="D406" s="155" t="s">
        <v>2398</v>
      </c>
      <c r="E406" s="155" t="s">
        <v>2398</v>
      </c>
      <c r="F406" s="155" t="s">
        <v>2398</v>
      </c>
      <c r="G406" s="467" t="s">
        <v>2398</v>
      </c>
      <c r="H406" s="877"/>
      <c r="I406" s="426" t="e">
        <f ca="1">IF(IF($I$1&lt;&gt;'GMPP Return'!$F$25,HLOOKUP('GMPP Return'!$C$25,'[4]1617-Q1'!$B$1:$HA$1000,B406,FALSE),INDIRECT("'" &amp; $C$1 &amp; "'!" &amp; C406))="","",IF($I$1&lt;&gt;'GMPP Return'!$F$25,HLOOKUP('GMPP Return'!$C$25,'[4]1617-Q1'!$B$1:$HA$1000,B406,FALSE),INDIRECT("'" &amp; $C$1 &amp; "'!" &amp; C406)))</f>
        <v>#N/A</v>
      </c>
      <c r="J406" s="759"/>
      <c r="K406" s="760"/>
      <c r="L406" s="761"/>
      <c r="M406" s="302"/>
      <c r="N406" s="352"/>
    </row>
    <row r="407" spans="1:14" ht="24.75" hidden="1" customHeight="1" x14ac:dyDescent="0.25">
      <c r="A407" s="247" t="s">
        <v>884</v>
      </c>
      <c r="B407" s="154">
        <v>405</v>
      </c>
      <c r="C407" s="155" t="s">
        <v>1533</v>
      </c>
      <c r="D407" s="155" t="s">
        <v>2398</v>
      </c>
      <c r="E407" s="155" t="s">
        <v>2398</v>
      </c>
      <c r="F407" s="155" t="s">
        <v>2398</v>
      </c>
      <c r="G407" s="467" t="s">
        <v>2398</v>
      </c>
      <c r="H407" s="877"/>
      <c r="I407" s="426" t="e">
        <f ca="1">IF(IF($I$1&lt;&gt;'GMPP Return'!$F$25,HLOOKUP('GMPP Return'!$C$25,'[4]1617-Q1'!$B$1:$HA$1000,B407,FALSE),INDIRECT("'" &amp; $C$1 &amp; "'!" &amp; C407))="","",IF($I$1&lt;&gt;'GMPP Return'!$F$25,HLOOKUP('GMPP Return'!$C$25,'[4]1617-Q1'!$B$1:$HA$1000,B407,FALSE),INDIRECT("'" &amp; $C$1 &amp; "'!" &amp; C407)))</f>
        <v>#N/A</v>
      </c>
      <c r="J407" s="759"/>
      <c r="K407" s="760"/>
      <c r="L407" s="761"/>
      <c r="M407" s="302"/>
      <c r="N407" s="352"/>
    </row>
    <row r="408" spans="1:14" ht="24.75" hidden="1" customHeight="1" x14ac:dyDescent="0.25">
      <c r="A408" s="247" t="s">
        <v>885</v>
      </c>
      <c r="B408" s="154">
        <v>406</v>
      </c>
      <c r="C408" s="155" t="s">
        <v>1534</v>
      </c>
      <c r="D408" s="155" t="s">
        <v>2398</v>
      </c>
      <c r="E408" s="155" t="s">
        <v>2398</v>
      </c>
      <c r="F408" s="155" t="s">
        <v>2398</v>
      </c>
      <c r="G408" s="467" t="s">
        <v>2398</v>
      </c>
      <c r="H408" s="877"/>
      <c r="I408" s="426" t="e">
        <f ca="1">IF(IF($I$1&lt;&gt;'GMPP Return'!$F$25,HLOOKUP('GMPP Return'!$C$25,'[4]1617-Q1'!$B$1:$HA$1000,B408,FALSE),INDIRECT("'" &amp; $C$1 &amp; "'!" &amp; C408))="","",IF($I$1&lt;&gt;'GMPP Return'!$F$25,HLOOKUP('GMPP Return'!$C$25,'[4]1617-Q1'!$B$1:$HA$1000,B408,FALSE),INDIRECT("'" &amp; $C$1 &amp; "'!" &amp; C408)))</f>
        <v>#N/A</v>
      </c>
      <c r="J408" s="759"/>
      <c r="K408" s="760"/>
      <c r="L408" s="761"/>
      <c r="M408" s="302"/>
      <c r="N408" s="352"/>
    </row>
    <row r="409" spans="1:14" ht="24.75" hidden="1" customHeight="1" x14ac:dyDescent="0.25">
      <c r="A409" s="247" t="s">
        <v>886</v>
      </c>
      <c r="B409" s="154">
        <v>407</v>
      </c>
      <c r="C409" s="155" t="s">
        <v>1535</v>
      </c>
      <c r="D409" s="154" t="s">
        <v>2398</v>
      </c>
      <c r="E409" s="154" t="s">
        <v>2398</v>
      </c>
      <c r="F409" s="154" t="s">
        <v>2398</v>
      </c>
      <c r="G409" s="511" t="s">
        <v>2398</v>
      </c>
      <c r="H409" s="877"/>
      <c r="I409" s="426" t="e">
        <f ca="1">IF(IF($I$1&lt;&gt;'GMPP Return'!$F$25,HLOOKUP('GMPP Return'!$C$25,'[4]1617-Q1'!$B$1:$HA$1000,B409,FALSE),INDIRECT("'" &amp; $C$1 &amp; "'!" &amp; C409))="","",IF($I$1&lt;&gt;'GMPP Return'!$F$25,HLOOKUP('GMPP Return'!$C$25,'[4]1617-Q1'!$B$1:$HA$1000,B409,FALSE),INDIRECT("'" &amp; $C$1 &amp; "'!" &amp; C409)))</f>
        <v>#N/A</v>
      </c>
      <c r="J409" s="756"/>
      <c r="K409" s="757"/>
      <c r="L409" s="758"/>
      <c r="M409" s="302"/>
      <c r="N409" s="352"/>
    </row>
    <row r="410" spans="1:14" s="334" customFormat="1" ht="24.75" hidden="1" customHeight="1" x14ac:dyDescent="0.25">
      <c r="A410" s="385" t="s">
        <v>887</v>
      </c>
      <c r="B410" s="386">
        <v>408</v>
      </c>
      <c r="C410" s="387" t="s">
        <v>1536</v>
      </c>
      <c r="D410" s="386" t="s">
        <v>2398</v>
      </c>
      <c r="E410" s="386" t="s">
        <v>2398</v>
      </c>
      <c r="F410" s="386" t="s">
        <v>2398</v>
      </c>
      <c r="G410" s="511" t="s">
        <v>2398</v>
      </c>
      <c r="H410" s="877"/>
      <c r="I410" s="426" t="e">
        <f ca="1">IF(IF($I$1&lt;&gt;'GMPP Return'!$F$25,HLOOKUP('GMPP Return'!$C$25,'[4]1617-Q1'!$B$1:$HA$1000,B410,FALSE),INDIRECT("'" &amp; $C$1 &amp; "'!" &amp; C410))="","",IF($I$1&lt;&gt;'GMPP Return'!$F$25,HLOOKUP('GMPP Return'!$C$25,'[4]1617-Q1'!$B$1:$HA$1000,B410,FALSE),INDIRECT("'" &amp; $C$1 &amp; "'!" &amp; C410)))</f>
        <v>#N/A</v>
      </c>
      <c r="J410" s="756"/>
      <c r="K410" s="757"/>
      <c r="L410" s="758"/>
      <c r="M410" s="171"/>
      <c r="N410" s="352"/>
    </row>
    <row r="411" spans="1:14" s="334" customFormat="1" ht="24.75" hidden="1" customHeight="1" x14ac:dyDescent="0.25">
      <c r="A411" s="385" t="s">
        <v>888</v>
      </c>
      <c r="B411" s="386">
        <v>409</v>
      </c>
      <c r="C411" s="387" t="s">
        <v>1537</v>
      </c>
      <c r="D411" s="386" t="s">
        <v>2398</v>
      </c>
      <c r="E411" s="386" t="s">
        <v>2398</v>
      </c>
      <c r="F411" s="386" t="s">
        <v>2398</v>
      </c>
      <c r="G411" s="511" t="s">
        <v>2398</v>
      </c>
      <c r="H411" s="877"/>
      <c r="I411" s="426" t="e">
        <f ca="1">IF(IF($I$1&lt;&gt;'GMPP Return'!$F$25,HLOOKUP('GMPP Return'!$C$25,'[4]1617-Q1'!$B$1:$HA$1000,B411,FALSE),INDIRECT("'" &amp; $C$1 &amp; "'!" &amp; C411))="","",IF($I$1&lt;&gt;'GMPP Return'!$F$25,HLOOKUP('GMPP Return'!$C$25,'[4]1617-Q1'!$B$1:$HA$1000,B411,FALSE),INDIRECT("'" &amp; $C$1 &amp; "'!" &amp; C411)))</f>
        <v>#N/A</v>
      </c>
      <c r="J411" s="756"/>
      <c r="K411" s="757"/>
      <c r="L411" s="758"/>
      <c r="M411" s="171"/>
      <c r="N411" s="352"/>
    </row>
    <row r="412" spans="1:14" ht="24.75" hidden="1" customHeight="1" x14ac:dyDescent="0.25">
      <c r="A412" s="247" t="s">
        <v>889</v>
      </c>
      <c r="B412" s="154">
        <v>410</v>
      </c>
      <c r="C412" s="155" t="s">
        <v>1538</v>
      </c>
      <c r="D412" s="155" t="s">
        <v>2398</v>
      </c>
      <c r="E412" s="155" t="s">
        <v>2398</v>
      </c>
      <c r="F412" s="155" t="s">
        <v>2398</v>
      </c>
      <c r="G412" s="467" t="s">
        <v>2398</v>
      </c>
      <c r="H412" s="877"/>
      <c r="I412" s="426" t="e">
        <f ca="1">IF(IF($I$1&lt;&gt;'GMPP Return'!$F$25,HLOOKUP('GMPP Return'!$C$25,'[4]1617-Q1'!$B$1:$HA$1000,B412,FALSE),INDIRECT("'" &amp; $C$1 &amp; "'!" &amp; C412))="","",IF($I$1&lt;&gt;'GMPP Return'!$F$25,HLOOKUP('GMPP Return'!$C$25,'[4]1617-Q1'!$B$1:$HA$1000,B412,FALSE),INDIRECT("'" &amp; $C$1 &amp; "'!" &amp; C412)))</f>
        <v>#N/A</v>
      </c>
      <c r="J412" s="759"/>
      <c r="K412" s="760"/>
      <c r="L412" s="761"/>
      <c r="M412" s="302"/>
      <c r="N412" s="352"/>
    </row>
    <row r="413" spans="1:14" ht="24.75" hidden="1" customHeight="1" x14ac:dyDescent="0.25">
      <c r="A413" s="247" t="s">
        <v>890</v>
      </c>
      <c r="B413" s="154">
        <v>411</v>
      </c>
      <c r="C413" s="155" t="s">
        <v>1539</v>
      </c>
      <c r="D413" s="155" t="s">
        <v>2398</v>
      </c>
      <c r="E413" s="155" t="s">
        <v>2398</v>
      </c>
      <c r="F413" s="155" t="s">
        <v>2398</v>
      </c>
      <c r="G413" s="467" t="s">
        <v>2398</v>
      </c>
      <c r="H413" s="877"/>
      <c r="I413" s="426" t="e">
        <f ca="1">IF(IF($I$1&lt;&gt;'GMPP Return'!$F$25,HLOOKUP('GMPP Return'!$C$25,'[4]1617-Q1'!$B$1:$HA$1000,B413,FALSE),INDIRECT("'" &amp; $C$1 &amp; "'!" &amp; C413))="","",IF($I$1&lt;&gt;'GMPP Return'!$F$25,HLOOKUP('GMPP Return'!$C$25,'[4]1617-Q1'!$B$1:$HA$1000,B413,FALSE),INDIRECT("'" &amp; $C$1 &amp; "'!" &amp; C413)))</f>
        <v>#N/A</v>
      </c>
      <c r="J413" s="759"/>
      <c r="K413" s="760"/>
      <c r="L413" s="761"/>
      <c r="M413" s="302"/>
      <c r="N413" s="352"/>
    </row>
    <row r="414" spans="1:14" ht="24.75" hidden="1" customHeight="1" x14ac:dyDescent="0.25">
      <c r="A414" s="247" t="s">
        <v>891</v>
      </c>
      <c r="B414" s="154">
        <v>412</v>
      </c>
      <c r="C414" s="155" t="s">
        <v>1540</v>
      </c>
      <c r="D414" s="155" t="s">
        <v>2398</v>
      </c>
      <c r="E414" s="155" t="s">
        <v>2398</v>
      </c>
      <c r="F414" s="155" t="s">
        <v>2398</v>
      </c>
      <c r="G414" s="467" t="s">
        <v>2398</v>
      </c>
      <c r="H414" s="877"/>
      <c r="I414" s="426" t="e">
        <f ca="1">IF(IF($I$1&lt;&gt;'GMPP Return'!$F$25,HLOOKUP('GMPP Return'!$C$25,'[4]1617-Q1'!$B$1:$HA$1000,B414,FALSE),INDIRECT("'" &amp; $C$1 &amp; "'!" &amp; C414))="","",IF($I$1&lt;&gt;'GMPP Return'!$F$25,HLOOKUP('GMPP Return'!$C$25,'[4]1617-Q1'!$B$1:$HA$1000,B414,FALSE),INDIRECT("'" &amp; $C$1 &amp; "'!" &amp; C414)))</f>
        <v>#N/A</v>
      </c>
      <c r="J414" s="759"/>
      <c r="K414" s="760"/>
      <c r="L414" s="761"/>
      <c r="M414" s="302"/>
      <c r="N414" s="352"/>
    </row>
    <row r="415" spans="1:14" ht="24.75" hidden="1" customHeight="1" x14ac:dyDescent="0.25">
      <c r="A415" s="247" t="s">
        <v>892</v>
      </c>
      <c r="B415" s="154">
        <v>413</v>
      </c>
      <c r="C415" s="155" t="s">
        <v>1541</v>
      </c>
      <c r="D415" s="154" t="s">
        <v>2398</v>
      </c>
      <c r="E415" s="154" t="s">
        <v>2398</v>
      </c>
      <c r="F415" s="154" t="s">
        <v>2398</v>
      </c>
      <c r="G415" s="511" t="s">
        <v>2398</v>
      </c>
      <c r="H415" s="877"/>
      <c r="I415" s="426" t="e">
        <f ca="1">IF(IF($I$1&lt;&gt;'GMPP Return'!$F$25,HLOOKUP('GMPP Return'!$C$25,'[4]1617-Q1'!$B$1:$HA$1000,B415,FALSE),INDIRECT("'" &amp; $C$1 &amp; "'!" &amp; C415))="","",IF($I$1&lt;&gt;'GMPP Return'!$F$25,HLOOKUP('GMPP Return'!$C$25,'[4]1617-Q1'!$B$1:$HA$1000,B415,FALSE),INDIRECT("'" &amp; $C$1 &amp; "'!" &amp; C415)))</f>
        <v>#N/A</v>
      </c>
      <c r="J415" s="756"/>
      <c r="K415" s="757"/>
      <c r="L415" s="758"/>
      <c r="M415" s="302"/>
      <c r="N415" s="352"/>
    </row>
    <row r="416" spans="1:14" s="334" customFormat="1" ht="24.75" hidden="1" customHeight="1" x14ac:dyDescent="0.25">
      <c r="A416" s="385" t="s">
        <v>893</v>
      </c>
      <c r="B416" s="386">
        <v>414</v>
      </c>
      <c r="C416" s="387" t="s">
        <v>1542</v>
      </c>
      <c r="D416" s="386" t="s">
        <v>2398</v>
      </c>
      <c r="E416" s="386" t="s">
        <v>2398</v>
      </c>
      <c r="F416" s="386" t="s">
        <v>2398</v>
      </c>
      <c r="G416" s="511" t="s">
        <v>2398</v>
      </c>
      <c r="H416" s="877"/>
      <c r="I416" s="426" t="e">
        <f ca="1">IF(IF($I$1&lt;&gt;'GMPP Return'!$F$25,HLOOKUP('GMPP Return'!$C$25,'[4]1617-Q1'!$B$1:$HA$1000,B416,FALSE),INDIRECT("'" &amp; $C$1 &amp; "'!" &amp; C416))="","",IF($I$1&lt;&gt;'GMPP Return'!$F$25,HLOOKUP('GMPP Return'!$C$25,'[4]1617-Q1'!$B$1:$HA$1000,B416,FALSE),INDIRECT("'" &amp; $C$1 &amp; "'!" &amp; C416)))</f>
        <v>#N/A</v>
      </c>
      <c r="J416" s="756"/>
      <c r="K416" s="757"/>
      <c r="L416" s="758"/>
      <c r="M416" s="171"/>
      <c r="N416" s="352"/>
    </row>
    <row r="417" spans="1:14" s="334" customFormat="1" ht="24.75" hidden="1" customHeight="1" x14ac:dyDescent="0.25">
      <c r="A417" s="385" t="s">
        <v>894</v>
      </c>
      <c r="B417" s="386">
        <v>415</v>
      </c>
      <c r="C417" s="387" t="s">
        <v>1543</v>
      </c>
      <c r="D417" s="386" t="s">
        <v>2398</v>
      </c>
      <c r="E417" s="386" t="s">
        <v>2398</v>
      </c>
      <c r="F417" s="386" t="s">
        <v>2398</v>
      </c>
      <c r="G417" s="511" t="s">
        <v>2398</v>
      </c>
      <c r="H417" s="877"/>
      <c r="I417" s="426" t="e">
        <f ca="1">IF(IF($I$1&lt;&gt;'GMPP Return'!$F$25,HLOOKUP('GMPP Return'!$C$25,'[4]1617-Q1'!$B$1:$HA$1000,B417,FALSE),INDIRECT("'" &amp; $C$1 &amp; "'!" &amp; C417))="","",IF($I$1&lt;&gt;'GMPP Return'!$F$25,HLOOKUP('GMPP Return'!$C$25,'[4]1617-Q1'!$B$1:$HA$1000,B417,FALSE),INDIRECT("'" &amp; $C$1 &amp; "'!" &amp; C417)))</f>
        <v>#N/A</v>
      </c>
      <c r="J417" s="756"/>
      <c r="K417" s="757"/>
      <c r="L417" s="758"/>
      <c r="M417" s="171"/>
      <c r="N417" s="352"/>
    </row>
    <row r="418" spans="1:14" ht="24.75" hidden="1" customHeight="1" x14ac:dyDescent="0.25">
      <c r="A418" s="247" t="s">
        <v>895</v>
      </c>
      <c r="B418" s="154">
        <v>416</v>
      </c>
      <c r="C418" s="155" t="s">
        <v>1544</v>
      </c>
      <c r="D418" s="155" t="s">
        <v>2398</v>
      </c>
      <c r="E418" s="155" t="s">
        <v>2398</v>
      </c>
      <c r="F418" s="155" t="s">
        <v>2398</v>
      </c>
      <c r="G418" s="467" t="s">
        <v>2398</v>
      </c>
      <c r="H418" s="877"/>
      <c r="I418" s="426" t="e">
        <f ca="1">IF(IF($I$1&lt;&gt;'GMPP Return'!$F$25,HLOOKUP('GMPP Return'!$C$25,'[4]1617-Q1'!$B$1:$HA$1000,B418,FALSE),INDIRECT("'" &amp; $C$1 &amp; "'!" &amp; C418))="","",IF($I$1&lt;&gt;'GMPP Return'!$F$25,HLOOKUP('GMPP Return'!$C$25,'[4]1617-Q1'!$B$1:$HA$1000,B418,FALSE),INDIRECT("'" &amp; $C$1 &amp; "'!" &amp; C418)))</f>
        <v>#N/A</v>
      </c>
      <c r="J418" s="759"/>
      <c r="K418" s="760"/>
      <c r="L418" s="761"/>
      <c r="M418" s="302"/>
      <c r="N418" s="352"/>
    </row>
    <row r="419" spans="1:14" ht="24.75" hidden="1" customHeight="1" x14ac:dyDescent="0.25">
      <c r="A419" s="247" t="s">
        <v>896</v>
      </c>
      <c r="B419" s="154">
        <v>417</v>
      </c>
      <c r="C419" s="155" t="s">
        <v>1545</v>
      </c>
      <c r="D419" s="155" t="s">
        <v>2398</v>
      </c>
      <c r="E419" s="155" t="s">
        <v>2398</v>
      </c>
      <c r="F419" s="155" t="s">
        <v>2398</v>
      </c>
      <c r="G419" s="467" t="s">
        <v>2398</v>
      </c>
      <c r="H419" s="877"/>
      <c r="I419" s="426" t="e">
        <f ca="1">IF(IF($I$1&lt;&gt;'GMPP Return'!$F$25,HLOOKUP('GMPP Return'!$C$25,'[4]1617-Q1'!$B$1:$HA$1000,B419,FALSE),INDIRECT("'" &amp; $C$1 &amp; "'!" &amp; C419))="","",IF($I$1&lt;&gt;'GMPP Return'!$F$25,HLOOKUP('GMPP Return'!$C$25,'[4]1617-Q1'!$B$1:$HA$1000,B419,FALSE),INDIRECT("'" &amp; $C$1 &amp; "'!" &amp; C419)))</f>
        <v>#N/A</v>
      </c>
      <c r="J419" s="759"/>
      <c r="K419" s="760"/>
      <c r="L419" s="761"/>
      <c r="M419" s="302"/>
      <c r="N419" s="352"/>
    </row>
    <row r="420" spans="1:14" ht="24.75" hidden="1" customHeight="1" x14ac:dyDescent="0.25">
      <c r="A420" s="247" t="s">
        <v>897</v>
      </c>
      <c r="B420" s="154">
        <v>418</v>
      </c>
      <c r="C420" s="155" t="s">
        <v>1546</v>
      </c>
      <c r="D420" s="155" t="s">
        <v>2398</v>
      </c>
      <c r="E420" s="155" t="s">
        <v>2398</v>
      </c>
      <c r="F420" s="155" t="s">
        <v>2398</v>
      </c>
      <c r="G420" s="467" t="s">
        <v>2398</v>
      </c>
      <c r="H420" s="877"/>
      <c r="I420" s="426" t="e">
        <f ca="1">IF(IF($I$1&lt;&gt;'GMPP Return'!$F$25,HLOOKUP('GMPP Return'!$C$25,'[4]1617-Q1'!$B$1:$HA$1000,B420,FALSE),INDIRECT("'" &amp; $C$1 &amp; "'!" &amp; C420))="","",IF($I$1&lt;&gt;'GMPP Return'!$F$25,HLOOKUP('GMPP Return'!$C$25,'[4]1617-Q1'!$B$1:$HA$1000,B420,FALSE),INDIRECT("'" &amp; $C$1 &amp; "'!" &amp; C420)))</f>
        <v>#N/A</v>
      </c>
      <c r="J420" s="759"/>
      <c r="K420" s="760"/>
      <c r="L420" s="761"/>
      <c r="M420" s="302"/>
      <c r="N420" s="352"/>
    </row>
    <row r="421" spans="1:14" ht="24.75" hidden="1" customHeight="1" x14ac:dyDescent="0.25">
      <c r="A421" s="247" t="s">
        <v>898</v>
      </c>
      <c r="B421" s="154">
        <v>419</v>
      </c>
      <c r="C421" s="155" t="s">
        <v>1547</v>
      </c>
      <c r="D421" s="154" t="s">
        <v>2398</v>
      </c>
      <c r="E421" s="154" t="s">
        <v>2398</v>
      </c>
      <c r="F421" s="154" t="s">
        <v>2398</v>
      </c>
      <c r="G421" s="511" t="s">
        <v>2398</v>
      </c>
      <c r="H421" s="877"/>
      <c r="I421" s="426" t="e">
        <f ca="1">IF(IF($I$1&lt;&gt;'GMPP Return'!$F$25,HLOOKUP('GMPP Return'!$C$25,'[4]1617-Q1'!$B$1:$HA$1000,B421,FALSE),INDIRECT("'" &amp; $C$1 &amp; "'!" &amp; C421))="","",IF($I$1&lt;&gt;'GMPP Return'!$F$25,HLOOKUP('GMPP Return'!$C$25,'[4]1617-Q1'!$B$1:$HA$1000,B421,FALSE),INDIRECT("'" &amp; $C$1 &amp; "'!" &amp; C421)))</f>
        <v>#N/A</v>
      </c>
      <c r="J421" s="756"/>
      <c r="K421" s="757"/>
      <c r="L421" s="758"/>
      <c r="M421" s="302"/>
      <c r="N421" s="352"/>
    </row>
    <row r="422" spans="1:14" s="334" customFormat="1" ht="24.75" hidden="1" customHeight="1" x14ac:dyDescent="0.25">
      <c r="A422" s="385" t="s">
        <v>899</v>
      </c>
      <c r="B422" s="386">
        <v>420</v>
      </c>
      <c r="C422" s="387" t="s">
        <v>1835</v>
      </c>
      <c r="D422" s="386" t="s">
        <v>2398</v>
      </c>
      <c r="E422" s="386" t="s">
        <v>2398</v>
      </c>
      <c r="F422" s="386" t="s">
        <v>2398</v>
      </c>
      <c r="G422" s="511" t="s">
        <v>2398</v>
      </c>
      <c r="H422" s="877"/>
      <c r="I422" s="426" t="e">
        <f ca="1">IF(IF($I$1&lt;&gt;'GMPP Return'!$F$25,HLOOKUP('GMPP Return'!$C$25,'[4]1617-Q1'!$B$1:$HA$1000,B422,FALSE),INDIRECT("'" &amp; $C$1 &amp; "'!" &amp; C422))="","",IF($I$1&lt;&gt;'GMPP Return'!$F$25,HLOOKUP('GMPP Return'!$C$25,'[4]1617-Q1'!$B$1:$HA$1000,B422,FALSE),INDIRECT("'" &amp; $C$1 &amp; "'!" &amp; C422)))</f>
        <v>#N/A</v>
      </c>
      <c r="J422" s="756"/>
      <c r="K422" s="757"/>
      <c r="L422" s="758"/>
      <c r="M422" s="171"/>
      <c r="N422" s="352"/>
    </row>
    <row r="423" spans="1:14" s="334" customFormat="1" ht="24.75" hidden="1" customHeight="1" x14ac:dyDescent="0.25">
      <c r="A423" s="385" t="s">
        <v>900</v>
      </c>
      <c r="B423" s="386">
        <v>421</v>
      </c>
      <c r="C423" s="387" t="s">
        <v>1548</v>
      </c>
      <c r="D423" s="386" t="s">
        <v>2398</v>
      </c>
      <c r="E423" s="386" t="s">
        <v>2398</v>
      </c>
      <c r="F423" s="386" t="s">
        <v>2398</v>
      </c>
      <c r="G423" s="511" t="s">
        <v>2398</v>
      </c>
      <c r="H423" s="877"/>
      <c r="I423" s="426" t="e">
        <f ca="1">IF(IF($I$1&lt;&gt;'GMPP Return'!$F$25,HLOOKUP('GMPP Return'!$C$25,'[4]1617-Q1'!$B$1:$HA$1000,B423,FALSE),INDIRECT("'" &amp; $C$1 &amp; "'!" &amp; C423))="","",IF($I$1&lt;&gt;'GMPP Return'!$F$25,HLOOKUP('GMPP Return'!$C$25,'[4]1617-Q1'!$B$1:$HA$1000,B423,FALSE),INDIRECT("'" &amp; $C$1 &amp; "'!" &amp; C423)))</f>
        <v>#N/A</v>
      </c>
      <c r="J423" s="756"/>
      <c r="K423" s="757"/>
      <c r="L423" s="758"/>
      <c r="M423" s="171"/>
      <c r="N423" s="352"/>
    </row>
    <row r="424" spans="1:14" ht="24.75" hidden="1" customHeight="1" x14ac:dyDescent="0.25">
      <c r="A424" s="247" t="s">
        <v>901</v>
      </c>
      <c r="B424" s="154">
        <v>422</v>
      </c>
      <c r="C424" s="155" t="s">
        <v>1549</v>
      </c>
      <c r="D424" s="155" t="s">
        <v>2398</v>
      </c>
      <c r="E424" s="155" t="s">
        <v>2398</v>
      </c>
      <c r="F424" s="155" t="s">
        <v>2398</v>
      </c>
      <c r="G424" s="467" t="s">
        <v>2398</v>
      </c>
      <c r="H424" s="877"/>
      <c r="I424" s="426" t="e">
        <f ca="1">IF(IF($I$1&lt;&gt;'GMPP Return'!$F$25,HLOOKUP('GMPP Return'!$C$25,'[4]1617-Q1'!$B$1:$HA$1000,B424,FALSE),INDIRECT("'" &amp; $C$1 &amp; "'!" &amp; C424))="","",IF($I$1&lt;&gt;'GMPP Return'!$F$25,HLOOKUP('GMPP Return'!$C$25,'[4]1617-Q1'!$B$1:$HA$1000,B424,FALSE),INDIRECT("'" &amp; $C$1 &amp; "'!" &amp; C424)))</f>
        <v>#N/A</v>
      </c>
      <c r="J424" s="759"/>
      <c r="K424" s="760"/>
      <c r="L424" s="761"/>
      <c r="M424" s="302"/>
      <c r="N424" s="352"/>
    </row>
    <row r="425" spans="1:14" ht="24.75" hidden="1" customHeight="1" x14ac:dyDescent="0.25">
      <c r="A425" s="247" t="s">
        <v>902</v>
      </c>
      <c r="B425" s="154">
        <v>423</v>
      </c>
      <c r="C425" s="155" t="s">
        <v>1550</v>
      </c>
      <c r="D425" s="155" t="s">
        <v>2398</v>
      </c>
      <c r="E425" s="155" t="s">
        <v>2398</v>
      </c>
      <c r="F425" s="155" t="s">
        <v>2398</v>
      </c>
      <c r="G425" s="467" t="s">
        <v>2398</v>
      </c>
      <c r="H425" s="877"/>
      <c r="I425" s="426" t="e">
        <f ca="1">IF(IF($I$1&lt;&gt;'GMPP Return'!$F$25,HLOOKUP('GMPP Return'!$C$25,'[4]1617-Q1'!$B$1:$HA$1000,B425,FALSE),INDIRECT("'" &amp; $C$1 &amp; "'!" &amp; C425))="","",IF($I$1&lt;&gt;'GMPP Return'!$F$25,HLOOKUP('GMPP Return'!$C$25,'[4]1617-Q1'!$B$1:$HA$1000,B425,FALSE),INDIRECT("'" &amp; $C$1 &amp; "'!" &amp; C425)))</f>
        <v>#N/A</v>
      </c>
      <c r="J425" s="759"/>
      <c r="K425" s="760"/>
      <c r="L425" s="761"/>
      <c r="M425" s="302"/>
      <c r="N425" s="352"/>
    </row>
    <row r="426" spans="1:14" ht="24.75" hidden="1" customHeight="1" x14ac:dyDescent="0.25">
      <c r="A426" s="247" t="s">
        <v>903</v>
      </c>
      <c r="B426" s="154">
        <v>424</v>
      </c>
      <c r="C426" s="155" t="s">
        <v>1551</v>
      </c>
      <c r="D426" s="155" t="s">
        <v>2398</v>
      </c>
      <c r="E426" s="155" t="s">
        <v>2398</v>
      </c>
      <c r="F426" s="155" t="s">
        <v>2398</v>
      </c>
      <c r="G426" s="467" t="s">
        <v>2398</v>
      </c>
      <c r="H426" s="877"/>
      <c r="I426" s="426" t="e">
        <f ca="1">IF(IF($I$1&lt;&gt;'GMPP Return'!$F$25,HLOOKUP('GMPP Return'!$C$25,'[4]1617-Q1'!$B$1:$HA$1000,B426,FALSE),INDIRECT("'" &amp; $C$1 &amp; "'!" &amp; C426))="","",IF($I$1&lt;&gt;'GMPP Return'!$F$25,HLOOKUP('GMPP Return'!$C$25,'[4]1617-Q1'!$B$1:$HA$1000,B426,FALSE),INDIRECT("'" &amp; $C$1 &amp; "'!" &amp; C426)))</f>
        <v>#N/A</v>
      </c>
      <c r="J426" s="759"/>
      <c r="K426" s="760"/>
      <c r="L426" s="761"/>
      <c r="M426" s="302"/>
      <c r="N426" s="352"/>
    </row>
    <row r="427" spans="1:14" ht="24.75" hidden="1" customHeight="1" x14ac:dyDescent="0.25">
      <c r="A427" s="247" t="s">
        <v>904</v>
      </c>
      <c r="B427" s="154">
        <v>425</v>
      </c>
      <c r="C427" s="155" t="s">
        <v>1552</v>
      </c>
      <c r="D427" s="154" t="s">
        <v>2398</v>
      </c>
      <c r="E427" s="154" t="s">
        <v>2398</v>
      </c>
      <c r="F427" s="154" t="s">
        <v>2398</v>
      </c>
      <c r="G427" s="511" t="s">
        <v>2398</v>
      </c>
      <c r="H427" s="877"/>
      <c r="I427" s="426" t="e">
        <f ca="1">IF(IF($I$1&lt;&gt;'GMPP Return'!$F$25,HLOOKUP('GMPP Return'!$C$25,'[4]1617-Q1'!$B$1:$HA$1000,B427,FALSE),INDIRECT("'" &amp; $C$1 &amp; "'!" &amp; C427))="","",IF($I$1&lt;&gt;'GMPP Return'!$F$25,HLOOKUP('GMPP Return'!$C$25,'[4]1617-Q1'!$B$1:$HA$1000,B427,FALSE),INDIRECT("'" &amp; $C$1 &amp; "'!" &amp; C427)))</f>
        <v>#N/A</v>
      </c>
      <c r="J427" s="756"/>
      <c r="K427" s="757"/>
      <c r="L427" s="758"/>
      <c r="M427" s="302"/>
      <c r="N427" s="352"/>
    </row>
    <row r="428" spans="1:14" s="334" customFormat="1" ht="24.75" hidden="1" customHeight="1" x14ac:dyDescent="0.25">
      <c r="A428" s="385" t="s">
        <v>905</v>
      </c>
      <c r="B428" s="386">
        <v>426</v>
      </c>
      <c r="C428" s="387" t="s">
        <v>1553</v>
      </c>
      <c r="D428" s="386" t="s">
        <v>2398</v>
      </c>
      <c r="E428" s="386" t="s">
        <v>2398</v>
      </c>
      <c r="F428" s="386" t="s">
        <v>2398</v>
      </c>
      <c r="G428" s="511" t="s">
        <v>2398</v>
      </c>
      <c r="H428" s="877"/>
      <c r="I428" s="426" t="e">
        <f ca="1">IF(IF($I$1&lt;&gt;'GMPP Return'!$F$25,HLOOKUP('GMPP Return'!$C$25,'[4]1617-Q1'!$B$1:$HA$1000,B428,FALSE),INDIRECT("'" &amp; $C$1 &amp; "'!" &amp; C428))="","",IF($I$1&lt;&gt;'GMPP Return'!$F$25,HLOOKUP('GMPP Return'!$C$25,'[4]1617-Q1'!$B$1:$HA$1000,B428,FALSE),INDIRECT("'" &amp; $C$1 &amp; "'!" &amp; C428)))</f>
        <v>#N/A</v>
      </c>
      <c r="J428" s="756"/>
      <c r="K428" s="757"/>
      <c r="L428" s="758"/>
      <c r="M428" s="171"/>
      <c r="N428" s="352"/>
    </row>
    <row r="429" spans="1:14" s="334" customFormat="1" ht="24.75" hidden="1" customHeight="1" x14ac:dyDescent="0.25">
      <c r="A429" s="385" t="s">
        <v>906</v>
      </c>
      <c r="B429" s="386">
        <v>427</v>
      </c>
      <c r="C429" s="387" t="s">
        <v>1554</v>
      </c>
      <c r="D429" s="386" t="s">
        <v>2398</v>
      </c>
      <c r="E429" s="386" t="s">
        <v>2398</v>
      </c>
      <c r="F429" s="386" t="s">
        <v>2398</v>
      </c>
      <c r="G429" s="511" t="s">
        <v>2398</v>
      </c>
      <c r="H429" s="877"/>
      <c r="I429" s="426" t="e">
        <f ca="1">IF(IF($I$1&lt;&gt;'GMPP Return'!$F$25,HLOOKUP('GMPP Return'!$C$25,'[4]1617-Q1'!$B$1:$HA$1000,B429,FALSE),INDIRECT("'" &amp; $C$1 &amp; "'!" &amp; C429))="","",IF($I$1&lt;&gt;'GMPP Return'!$F$25,HLOOKUP('GMPP Return'!$C$25,'[4]1617-Q1'!$B$1:$HA$1000,B429,FALSE),INDIRECT("'" &amp; $C$1 &amp; "'!" &amp; C429)))</f>
        <v>#N/A</v>
      </c>
      <c r="J429" s="756"/>
      <c r="K429" s="757"/>
      <c r="L429" s="758"/>
      <c r="M429" s="171"/>
      <c r="N429" s="352"/>
    </row>
    <row r="430" spans="1:14" ht="24.75" hidden="1" customHeight="1" x14ac:dyDescent="0.25">
      <c r="A430" s="247" t="s">
        <v>907</v>
      </c>
      <c r="B430" s="154">
        <v>428</v>
      </c>
      <c r="C430" s="155" t="s">
        <v>1555</v>
      </c>
      <c r="D430" s="155" t="s">
        <v>2398</v>
      </c>
      <c r="E430" s="155" t="s">
        <v>2398</v>
      </c>
      <c r="F430" s="155" t="s">
        <v>2398</v>
      </c>
      <c r="G430" s="467" t="s">
        <v>2398</v>
      </c>
      <c r="H430" s="877"/>
      <c r="I430" s="426" t="e">
        <f ca="1">IF(IF($I$1&lt;&gt;'GMPP Return'!$F$25,HLOOKUP('GMPP Return'!$C$25,'[4]1617-Q1'!$B$1:$HA$1000,B430,FALSE),INDIRECT("'" &amp; $C$1 &amp; "'!" &amp; C430))="","",IF($I$1&lt;&gt;'GMPP Return'!$F$25,HLOOKUP('GMPP Return'!$C$25,'[4]1617-Q1'!$B$1:$HA$1000,B430,FALSE),INDIRECT("'" &amp; $C$1 &amp; "'!" &amp; C430)))</f>
        <v>#N/A</v>
      </c>
      <c r="J430" s="759"/>
      <c r="K430" s="760"/>
      <c r="L430" s="761"/>
      <c r="M430" s="302"/>
      <c r="N430" s="352"/>
    </row>
    <row r="431" spans="1:14" ht="24.75" hidden="1" customHeight="1" x14ac:dyDescent="0.25">
      <c r="A431" s="247" t="s">
        <v>908</v>
      </c>
      <c r="B431" s="154">
        <v>429</v>
      </c>
      <c r="C431" s="155" t="s">
        <v>1556</v>
      </c>
      <c r="D431" s="155" t="s">
        <v>2398</v>
      </c>
      <c r="E431" s="155" t="s">
        <v>2398</v>
      </c>
      <c r="F431" s="155" t="s">
        <v>2398</v>
      </c>
      <c r="G431" s="467" t="s">
        <v>2398</v>
      </c>
      <c r="H431" s="877"/>
      <c r="I431" s="426" t="e">
        <f ca="1">IF(IF($I$1&lt;&gt;'GMPP Return'!$F$25,HLOOKUP('GMPP Return'!$C$25,'[4]1617-Q1'!$B$1:$HA$1000,B431,FALSE),INDIRECT("'" &amp; $C$1 &amp; "'!" &amp; C431))="","",IF($I$1&lt;&gt;'GMPP Return'!$F$25,HLOOKUP('GMPP Return'!$C$25,'[4]1617-Q1'!$B$1:$HA$1000,B431,FALSE),INDIRECT("'" &amp; $C$1 &amp; "'!" &amp; C431)))</f>
        <v>#N/A</v>
      </c>
      <c r="J431" s="759"/>
      <c r="K431" s="760"/>
      <c r="L431" s="761"/>
      <c r="M431" s="302"/>
      <c r="N431" s="352"/>
    </row>
    <row r="432" spans="1:14" ht="24.75" hidden="1" customHeight="1" x14ac:dyDescent="0.25">
      <c r="A432" s="247" t="s">
        <v>909</v>
      </c>
      <c r="B432" s="154">
        <v>430</v>
      </c>
      <c r="C432" s="155" t="s">
        <v>1557</v>
      </c>
      <c r="D432" s="155" t="s">
        <v>2398</v>
      </c>
      <c r="E432" s="155" t="s">
        <v>2398</v>
      </c>
      <c r="F432" s="155" t="s">
        <v>2398</v>
      </c>
      <c r="G432" s="467" t="s">
        <v>2398</v>
      </c>
      <c r="H432" s="877"/>
      <c r="I432" s="426" t="e">
        <f ca="1">IF(IF($I$1&lt;&gt;'GMPP Return'!$F$25,HLOOKUP('GMPP Return'!$C$25,'[4]1617-Q1'!$B$1:$HA$1000,B432,FALSE),INDIRECT("'" &amp; $C$1 &amp; "'!" &amp; C432))="","",IF($I$1&lt;&gt;'GMPP Return'!$F$25,HLOOKUP('GMPP Return'!$C$25,'[4]1617-Q1'!$B$1:$HA$1000,B432,FALSE),INDIRECT("'" &amp; $C$1 &amp; "'!" &amp; C432)))</f>
        <v>#N/A</v>
      </c>
      <c r="J432" s="759"/>
      <c r="K432" s="760"/>
      <c r="L432" s="761"/>
      <c r="M432" s="302"/>
      <c r="N432" s="352"/>
    </row>
    <row r="433" spans="1:14" ht="24.75" hidden="1" customHeight="1" x14ac:dyDescent="0.25">
      <c r="A433" s="247" t="s">
        <v>910</v>
      </c>
      <c r="B433" s="154">
        <v>431</v>
      </c>
      <c r="C433" s="155" t="s">
        <v>1558</v>
      </c>
      <c r="D433" s="154" t="s">
        <v>2398</v>
      </c>
      <c r="E433" s="154" t="s">
        <v>2398</v>
      </c>
      <c r="F433" s="154" t="s">
        <v>2398</v>
      </c>
      <c r="G433" s="511" t="s">
        <v>2398</v>
      </c>
      <c r="H433" s="877"/>
      <c r="I433" s="426" t="e">
        <f ca="1">IF(IF($I$1&lt;&gt;'GMPP Return'!$F$25,HLOOKUP('GMPP Return'!$C$25,'[4]1617-Q1'!$B$1:$HA$1000,B433,FALSE),INDIRECT("'" &amp; $C$1 &amp; "'!" &amp; C433))="","",IF($I$1&lt;&gt;'GMPP Return'!$F$25,HLOOKUP('GMPP Return'!$C$25,'[4]1617-Q1'!$B$1:$HA$1000,B433,FALSE),INDIRECT("'" &amp; $C$1 &amp; "'!" &amp; C433)))</f>
        <v>#N/A</v>
      </c>
      <c r="J433" s="756"/>
      <c r="K433" s="757"/>
      <c r="L433" s="758"/>
      <c r="M433" s="302"/>
      <c r="N433" s="352"/>
    </row>
    <row r="434" spans="1:14" s="334" customFormat="1" ht="24.75" hidden="1" customHeight="1" thickBot="1" x14ac:dyDescent="0.3">
      <c r="A434" s="388" t="s">
        <v>911</v>
      </c>
      <c r="B434" s="389">
        <v>432</v>
      </c>
      <c r="C434" s="390" t="s">
        <v>1559</v>
      </c>
      <c r="D434" s="389" t="s">
        <v>2398</v>
      </c>
      <c r="E434" s="389" t="s">
        <v>2398</v>
      </c>
      <c r="F434" s="389" t="s">
        <v>2398</v>
      </c>
      <c r="G434" s="512" t="s">
        <v>2398</v>
      </c>
      <c r="H434" s="933"/>
      <c r="I434" s="435" t="e">
        <f ca="1">IF(IF($I$1&lt;&gt;'GMPP Return'!$F$25,HLOOKUP('GMPP Return'!$C$25,'[4]1617-Q1'!$B$1:$HA$1000,B434,FALSE),INDIRECT("'" &amp; $C$1 &amp; "'!" &amp; C434))="","",IF($I$1&lt;&gt;'GMPP Return'!$F$25,HLOOKUP('GMPP Return'!$C$25,'[4]1617-Q1'!$B$1:$HA$1000,B434,FALSE),INDIRECT("'" &amp; $C$1 &amp; "'!" &amp; C434)))</f>
        <v>#N/A</v>
      </c>
      <c r="J434" s="762"/>
      <c r="K434" s="763"/>
      <c r="L434" s="764"/>
      <c r="M434" s="171"/>
      <c r="N434" s="353"/>
    </row>
    <row r="435" spans="1:14" ht="24.75" customHeight="1" x14ac:dyDescent="0.25">
      <c r="A435" s="248" t="s">
        <v>488</v>
      </c>
      <c r="B435" s="249">
        <v>433</v>
      </c>
      <c r="C435" s="249" t="s">
        <v>1560</v>
      </c>
      <c r="D435" s="249"/>
      <c r="E435" s="249"/>
      <c r="F435" s="249"/>
      <c r="G435" s="493"/>
      <c r="H435" s="888" t="s">
        <v>488</v>
      </c>
      <c r="I435" s="937" t="e">
        <f ca="1">IF(IF($I$1&lt;&gt;'GMPP Return'!$F$25,HLOOKUP('GMPP Return'!$C$25,'[4]1617-Q1'!$B$1:$HA$1000,B435,FALSE),INDIRECT("'" &amp; $C$1 &amp; "'!" &amp; C435))="","",IF($I$1&lt;&gt;'GMPP Return'!$F$25,HLOOKUP('GMPP Return'!$C$25,'[4]1617-Q1'!$B$1:$HA$1000,B435,FALSE),INDIRECT("'" &amp; $C$1 &amp; "'!" &amp; C435)))</f>
        <v>#N/A</v>
      </c>
      <c r="J435" s="588" t="str">
        <f ca="1">IF(IF($J$1&lt;&gt;'GMPP Return'!$F$25,HLOOKUP('GMPP Return'!$C$25,'[4]1617-Q2'!$B$1:$HA$1000,B435,FALSE),INDIRECT("'" &amp; $C$1 &amp; "'!" &amp; C435))="","",IF($J$1&lt;&gt;'GMPP Return'!$F$25,HLOOKUP('GMPP Return'!$C$25,'[4]1617-Q2'!$B$1:$HA$1000,B435,FALSE),INDIRECT("'" &amp; $C$1 &amp; "'!" &amp; C435)))</f>
        <v/>
      </c>
      <c r="K435" s="494" t="s">
        <v>2947</v>
      </c>
      <c r="L435" s="495" t="s">
        <v>2948</v>
      </c>
      <c r="M435" s="302"/>
      <c r="N435" s="348" t="str">
        <f t="shared" ref="N435:N440" ca="1" si="25">IF(J435="","",IF(J435&lt;&gt;I435,"CHANGED SINCE LAST QUARTER",""))</f>
        <v/>
      </c>
    </row>
    <row r="436" spans="1:14" ht="24.75" customHeight="1" x14ac:dyDescent="0.25">
      <c r="A436" s="250" t="s">
        <v>912</v>
      </c>
      <c r="B436" s="156">
        <v>434</v>
      </c>
      <c r="C436" s="156" t="s">
        <v>1561</v>
      </c>
      <c r="D436" s="156"/>
      <c r="E436" s="156"/>
      <c r="F436" s="156"/>
      <c r="G436" s="496"/>
      <c r="H436" s="789" t="s">
        <v>912</v>
      </c>
      <c r="I436" s="913" t="e">
        <f ca="1">IF(IF($I$1&lt;&gt;'GMPP Return'!$F$25,HLOOKUP('GMPP Return'!$C$25,'[4]1617-Q1'!$B$1:$HA$1000,B436,FALSE),INDIRECT("'" &amp; $C$1 &amp; "'!" &amp; C436))="","",IF($I$1&lt;&gt;'GMPP Return'!$F$25,HLOOKUP('GMPP Return'!$C$25,'[4]1617-Q1'!$B$1:$HA$1000,B436,FALSE),INDIRECT("'" &amp; $C$1 &amp; "'!" &amp; C436)))</f>
        <v>#N/A</v>
      </c>
      <c r="J436" s="589" t="str">
        <f ca="1">IF(IF($J$1&lt;&gt;'GMPP Return'!$F$25,HLOOKUP('GMPP Return'!$C$25,'[4]1617-Q2'!$B$1:$HA$1000,B436,FALSE),INDIRECT("'" &amp; $C$1 &amp; "'!" &amp; C436))="","",IF($J$1&lt;&gt;'GMPP Return'!$F$25,HLOOKUP('GMPP Return'!$C$25,'[4]1617-Q2'!$B$1:$HA$1000,B436,FALSE),INDIRECT("'" &amp; $C$1 &amp; "'!" &amp; C436)))</f>
        <v/>
      </c>
      <c r="K436" s="497" t="s">
        <v>2949</v>
      </c>
      <c r="L436" s="498" t="s">
        <v>2950</v>
      </c>
      <c r="M436" s="302"/>
      <c r="N436" s="346" t="str">
        <f t="shared" ca="1" si="25"/>
        <v/>
      </c>
    </row>
    <row r="437" spans="1:14" ht="24.75" customHeight="1" x14ac:dyDescent="0.25">
      <c r="A437" s="250" t="s">
        <v>47</v>
      </c>
      <c r="B437" s="156">
        <v>435</v>
      </c>
      <c r="C437" s="156" t="s">
        <v>1562</v>
      </c>
      <c r="D437" s="156"/>
      <c r="E437" s="156"/>
      <c r="F437" s="156"/>
      <c r="G437" s="496"/>
      <c r="H437" s="789" t="s">
        <v>47</v>
      </c>
      <c r="I437" s="913" t="e">
        <f ca="1">IF(IF($I$1&lt;&gt;'GMPP Return'!$F$25,HLOOKUP('GMPP Return'!$C$25,'[4]1617-Q1'!$B$1:$HA$1000,B437,FALSE),INDIRECT("'" &amp; $C$1 &amp; "'!" &amp; C437))="","",IF($I$1&lt;&gt;'GMPP Return'!$F$25,HLOOKUP('GMPP Return'!$C$25,'[4]1617-Q1'!$B$1:$HA$1000,B437,FALSE),INDIRECT("'" &amp; $C$1 &amp; "'!" &amp; C437)))</f>
        <v>#N/A</v>
      </c>
      <c r="J437" s="589" t="str">
        <f ca="1">IF(IF($J$1&lt;&gt;'GMPP Return'!$F$25,HLOOKUP('GMPP Return'!$C$25,'[4]1617-Q2'!$B$1:$HA$1000,B437,FALSE),INDIRECT("'" &amp; $C$1 &amp; "'!" &amp; C437))="","",IF($J$1&lt;&gt;'GMPP Return'!$F$25,HLOOKUP('GMPP Return'!$C$25,'[4]1617-Q2'!$B$1:$HA$1000,B437,FALSE),INDIRECT("'" &amp; $C$1 &amp; "'!" &amp; C437)))</f>
        <v/>
      </c>
      <c r="K437" s="497" t="s">
        <v>2951</v>
      </c>
      <c r="L437" s="498" t="s">
        <v>2952</v>
      </c>
      <c r="M437" s="567"/>
      <c r="N437" s="346" t="str">
        <f ca="1">IF(J437="","",IF(J437-I437=0,"",IF(J437-I437&gt;0,CONCATENATE("INDEX  YEAR SLIPPED SINCE LAST QUARTER BY ",SUM(J437-I437)," DAY/S"),IF(J437-I437&lt;0,CONCATENATE("INDEX YEAR SHORTENED SINCE LAST QUARTER BY ",SUM(J437-I437)*-1," DAY/S")))))</f>
        <v/>
      </c>
    </row>
    <row r="438" spans="1:14" ht="24.75" customHeight="1" x14ac:dyDescent="0.25">
      <c r="A438" s="251" t="s">
        <v>144</v>
      </c>
      <c r="B438" s="156">
        <v>436</v>
      </c>
      <c r="C438" s="196" t="s">
        <v>1563</v>
      </c>
      <c r="D438" s="157"/>
      <c r="E438" s="157"/>
      <c r="F438" s="157"/>
      <c r="G438" s="469"/>
      <c r="H438" s="889" t="s">
        <v>144</v>
      </c>
      <c r="I438" s="913" t="e">
        <f ca="1">IF(IF($I$1&lt;&gt;'GMPP Return'!$F$25,HLOOKUP('GMPP Return'!$C$25,'[4]1617-Q1'!$B$1:$HA$1000,B438,FALSE),INDIRECT("'" &amp; $C$1 &amp; "'!" &amp; C438))="","",IF($I$1&lt;&gt;'GMPP Return'!$F$25,HLOOKUP('GMPP Return'!$C$25,'[4]1617-Q1'!$B$1:$HA$1000,B438,FALSE),INDIRECT("'" &amp; $C$1 &amp; "'!" &amp; C438)))</f>
        <v>#N/A</v>
      </c>
      <c r="J438" s="590" t="str">
        <f ca="1">IF(IF($J$1&lt;&gt;'GMPP Return'!$F$25,HLOOKUP('GMPP Return'!$C$25,'[4]1617-Q2'!$B$1:$HA$1000,B438,FALSE),INDIRECT("'" &amp; $C$1 &amp; "'!" &amp; C438))="","",IF($J$1&lt;&gt;'GMPP Return'!$F$25,HLOOKUP('GMPP Return'!$C$25,'[4]1617-Q2'!$B$1:$HA$1000,B438,FALSE),INDIRECT("'" &amp; $C$1 &amp; "'!" &amp; C438)))</f>
        <v/>
      </c>
      <c r="K438" s="499" t="s">
        <v>2953</v>
      </c>
      <c r="L438" s="500" t="s">
        <v>2954</v>
      </c>
      <c r="M438" s="567"/>
      <c r="N438" s="346" t="e">
        <f ca="1">IF(I438="","",IF(I438-G438=0,"",IF(I438-G438&gt;0,CONCATENATE("DEFLATOR INCREASED SINCE LAST QUARTER BY ",SUM(I438-G438)*100," %"),IF(I438-G438&lt;0,CONCATENATE("DEFLATOR DECREASED SINCE LAST QUARTER BY ",SUM(I438-G438)*-100," %")))))</f>
        <v>#N/A</v>
      </c>
    </row>
    <row r="439" spans="1:14" ht="24.75" customHeight="1" x14ac:dyDescent="0.25">
      <c r="A439" s="250" t="s">
        <v>132</v>
      </c>
      <c r="B439" s="156">
        <v>437</v>
      </c>
      <c r="C439" s="156" t="s">
        <v>1564</v>
      </c>
      <c r="D439" s="156"/>
      <c r="E439" s="156"/>
      <c r="F439" s="156"/>
      <c r="G439" s="496"/>
      <c r="H439" s="789" t="s">
        <v>132</v>
      </c>
      <c r="I439" s="913" t="e">
        <f ca="1">IF(IF($I$1&lt;&gt;'GMPP Return'!$F$25,HLOOKUP('GMPP Return'!$C$25,'[4]1617-Q1'!$B$1:$HA$1000,B439,FALSE),INDIRECT("'" &amp; $C$1 &amp; "'!" &amp; C439))="","",IF($I$1&lt;&gt;'GMPP Return'!$F$25,HLOOKUP('GMPP Return'!$C$25,'[4]1617-Q1'!$B$1:$HA$1000,B439,FALSE),INDIRECT("'" &amp; $C$1 &amp; "'!" &amp; C439)))</f>
        <v>#N/A</v>
      </c>
      <c r="J439" s="589" t="str">
        <f ca="1">IF(IF($J$1&lt;&gt;'GMPP Return'!$F$25,HLOOKUP('GMPP Return'!$C$25,'[4]1617-Q2'!$B$1:$HA$1000,B439,FALSE),INDIRECT("'" &amp; $C$1 &amp; "'!" &amp; C439))="","",IF($J$1&lt;&gt;'GMPP Return'!$F$25,HLOOKUP('GMPP Return'!$C$25,'[4]1617-Q2'!$B$1:$HA$1000,B439,FALSE),INDIRECT("'" &amp; $C$1 &amp; "'!" &amp; C439)))</f>
        <v/>
      </c>
      <c r="K439" s="497" t="s">
        <v>2955</v>
      </c>
      <c r="L439" s="498" t="s">
        <v>2956</v>
      </c>
      <c r="M439" s="302"/>
      <c r="N439" s="346" t="str">
        <f t="shared" ca="1" si="25"/>
        <v/>
      </c>
    </row>
    <row r="440" spans="1:14" s="334" customFormat="1" ht="20.25" customHeight="1" x14ac:dyDescent="0.25">
      <c r="A440" s="391" t="s">
        <v>143</v>
      </c>
      <c r="B440" s="392">
        <v>438</v>
      </c>
      <c r="C440" s="392" t="s">
        <v>1565</v>
      </c>
      <c r="D440" s="392"/>
      <c r="E440" s="392"/>
      <c r="F440" s="392"/>
      <c r="G440" s="468"/>
      <c r="H440" s="890" t="s">
        <v>143</v>
      </c>
      <c r="I440" s="913" t="e">
        <f ca="1">IF(IF($I$1&lt;&gt;'GMPP Return'!$F$25,HLOOKUP('GMPP Return'!$C$25,'[4]1617-Q1'!$B$1:$HA$1000,B440,FALSE),INDIRECT("'" &amp; $C$1 &amp; "'!" &amp; C440))="","",IF($I$1&lt;&gt;'GMPP Return'!$F$25,HLOOKUP('GMPP Return'!$C$25,'[4]1617-Q1'!$B$1:$HA$1000,B440,FALSE),INDIRECT("'" &amp; $C$1 &amp; "'!" &amp; C440)))</f>
        <v>#N/A</v>
      </c>
      <c r="J440" s="591" t="str">
        <f ca="1">IF(IF($J$1&lt;&gt;'GMPP Return'!$F$25,HLOOKUP('GMPP Return'!$C$25,'[4]1617-Q2'!$B$1:$HA$1000,B440,FALSE),INDIRECT("'" &amp; $C$1 &amp; "'!" &amp; C440))="","",IF($J$1&lt;&gt;'GMPP Return'!$F$25,HLOOKUP('GMPP Return'!$C$25,'[4]1617-Q2'!$B$1:$HA$1000,B440,FALSE),INDIRECT("'" &amp; $C$1 &amp; "'!" &amp; C440)))</f>
        <v/>
      </c>
      <c r="K440" s="392" t="s">
        <v>2957</v>
      </c>
      <c r="L440" s="471" t="s">
        <v>2958</v>
      </c>
      <c r="M440" s="171"/>
      <c r="N440" s="346" t="str">
        <f t="shared" ca="1" si="25"/>
        <v/>
      </c>
    </row>
    <row r="441" spans="1:14" x14ac:dyDescent="0.25">
      <c r="A441" s="250" t="s">
        <v>344</v>
      </c>
      <c r="B441" s="156">
        <v>439</v>
      </c>
      <c r="C441" s="156" t="s">
        <v>1566</v>
      </c>
      <c r="D441" s="158"/>
      <c r="E441" s="158"/>
      <c r="F441" s="158"/>
      <c r="G441" s="470"/>
      <c r="H441" s="789" t="s">
        <v>344</v>
      </c>
      <c r="I441" s="932" t="e">
        <f ca="1">IF(IF($I$1&lt;&gt;'GMPP Return'!$F$25,HLOOKUP('GMPP Return'!$C$25,'[4]1617-Q1'!$B$1:$HA$1000,B441,FALSE),INDIRECT("'" &amp; $C$1 &amp; "'!" &amp; C441))="","",IF($I$1&lt;&gt;'GMPP Return'!$F$25,HLOOKUP('GMPP Return'!$C$25,'[4]1617-Q1'!$B$1:$HA$1000,B441,FALSE),INDIRECT("'" &amp; $C$1 &amp; "'!" &amp; C441)))</f>
        <v>#N/A</v>
      </c>
      <c r="J441" s="592" t="str">
        <f ca="1">IF(IF($J$1&lt;&gt;'GMPP Return'!$F$25,HLOOKUP('GMPP Return'!$C$25,'[4]1617-Q2'!$B$1:$HA$1000,B441,FALSE),INDIRECT("'" &amp; $C$1 &amp; "'!" &amp; C441))="","",IF($J$1&lt;&gt;'GMPP Return'!$F$25,HLOOKUP('GMPP Return'!$C$25,'[4]1617-Q2'!$B$1:$HA$1000,B441,FALSE),INDIRECT("'" &amp; $C$1 &amp; "'!" &amp; C441)))</f>
        <v/>
      </c>
      <c r="K441" s="513" t="s">
        <v>2959</v>
      </c>
      <c r="L441" s="514" t="s">
        <v>2960</v>
      </c>
      <c r="M441" s="567"/>
      <c r="N441" s="995" t="str">
        <f ca="1">IF(J441=0,"",IFERROR((SUM(J441-I441)/I441),"NO DATA IN ONE OR BOTH QUARTERS"))</f>
        <v>NO DATA IN ONE OR BOTH QUARTERS</v>
      </c>
    </row>
    <row r="442" spans="1:14" x14ac:dyDescent="0.25">
      <c r="A442" s="250"/>
      <c r="B442" s="156">
        <v>692</v>
      </c>
      <c r="C442" s="156" t="s">
        <v>3518</v>
      </c>
      <c r="D442" s="158"/>
      <c r="E442" s="158"/>
      <c r="F442" s="158"/>
      <c r="G442" s="470"/>
      <c r="H442" s="789" t="s">
        <v>2121</v>
      </c>
      <c r="I442" s="932" t="e">
        <f ca="1">IF(IF($I$1&lt;&gt;'GMPP Return'!$F$25,HLOOKUP('GMPP Return'!$C$25,'[4]1617-Q1'!$B$1:$HA$1000,B442,FALSE),INDIRECT("'" &amp; $C$1 &amp; "'!" &amp; C442))="","",IF($I$1&lt;&gt;'GMPP Return'!$F$25,HLOOKUP('GMPP Return'!$C$25,'[4]1617-Q1'!$B$1:$HA$1000,B442,FALSE),INDIRECT("'" &amp; $C$1 &amp; "'!" &amp; C442)))</f>
        <v>#N/A</v>
      </c>
      <c r="J442" s="592" t="str">
        <f ca="1">IF(IF($J$1&lt;&gt;'GMPP Return'!$F$25,HLOOKUP('GMPP Return'!$C$25,'[4]1617-Q2'!$B$1:$HA$1000,B442,FALSE),INDIRECT("'" &amp; $C$1 &amp; "'!" &amp; C442))="","",IF($J$1&lt;&gt;'GMPP Return'!$F$25,HLOOKUP('GMPP Return'!$C$25,'[4]1617-Q2'!$B$1:$HA$1000,B442,FALSE),INDIRECT("'" &amp; $C$1 &amp; "'!" &amp; C442)))</f>
        <v/>
      </c>
      <c r="K442" s="513" t="s">
        <v>2961</v>
      </c>
      <c r="L442" s="514" t="s">
        <v>2962</v>
      </c>
      <c r="M442" s="567"/>
      <c r="N442" s="1021" t="s">
        <v>3517</v>
      </c>
    </row>
    <row r="443" spans="1:14" x14ac:dyDescent="0.25">
      <c r="A443" s="250" t="s">
        <v>370</v>
      </c>
      <c r="B443" s="156">
        <v>440</v>
      </c>
      <c r="C443" s="156" t="s">
        <v>1567</v>
      </c>
      <c r="D443" s="158"/>
      <c r="E443" s="158"/>
      <c r="F443" s="158"/>
      <c r="G443" s="470"/>
      <c r="H443" s="789" t="s">
        <v>370</v>
      </c>
      <c r="I443" s="932" t="e">
        <f ca="1">IF(IF($I$1&lt;&gt;'GMPP Return'!$F$25,HLOOKUP('GMPP Return'!$C$25,'[4]1617-Q1'!$B$1:$HA$1000,B443,FALSE),INDIRECT("'" &amp; $C$1 &amp; "'!" &amp; C443))="","",IF($I$1&lt;&gt;'GMPP Return'!$F$25,HLOOKUP('GMPP Return'!$C$25,'[4]1617-Q1'!$B$1:$HA$1000,B443,FALSE),INDIRECT("'" &amp; $C$1 &amp; "'!" &amp; C443)))</f>
        <v>#N/A</v>
      </c>
      <c r="J443" s="592">
        <f ca="1">IF(IF($J$1&lt;&gt;'GMPP Return'!$F$25,HLOOKUP('GMPP Return'!$C$25,'[4]1617-Q2'!$B$1:$HA$1000,B443,FALSE),INDIRECT("'" &amp; $C$1 &amp; "'!" &amp; C443))="","",IF($J$1&lt;&gt;'GMPP Return'!$F$25,HLOOKUP('GMPP Return'!$C$25,'[4]1617-Q2'!$B$1:$HA$1000,B443,FALSE),INDIRECT("'" &amp; $C$1 &amp; "'!" &amp; C443)))</f>
        <v>0</v>
      </c>
      <c r="K443" s="513" t="s">
        <v>2963</v>
      </c>
      <c r="L443" s="514" t="s">
        <v>2964</v>
      </c>
      <c r="M443" s="567"/>
      <c r="N443" s="1021" t="s">
        <v>3517</v>
      </c>
    </row>
    <row r="444" spans="1:14" x14ac:dyDescent="0.25">
      <c r="A444" s="250" t="s">
        <v>371</v>
      </c>
      <c r="B444" s="156">
        <v>441</v>
      </c>
      <c r="C444" s="156" t="s">
        <v>1568</v>
      </c>
      <c r="D444" s="158"/>
      <c r="E444" s="158"/>
      <c r="F444" s="158"/>
      <c r="G444" s="470"/>
      <c r="H444" s="789" t="s">
        <v>371</v>
      </c>
      <c r="I444" s="932" t="e">
        <f ca="1">IF(IF($I$1&lt;&gt;'GMPP Return'!$F$25,HLOOKUP('GMPP Return'!$C$25,'[4]1617-Q1'!$B$1:$HA$1000,B444,FALSE),INDIRECT("'" &amp; $C$1 &amp; "'!" &amp; C444))="","",IF($I$1&lt;&gt;'GMPP Return'!$F$25,HLOOKUP('GMPP Return'!$C$25,'[4]1617-Q1'!$B$1:$HA$1000,B444,FALSE),INDIRECT("'" &amp; $C$1 &amp; "'!" &amp; C444)))</f>
        <v>#N/A</v>
      </c>
      <c r="J444" s="592">
        <f ca="1">IF(IF($J$1&lt;&gt;'GMPP Return'!$F$25,HLOOKUP('GMPP Return'!$C$25,'[4]1617-Q2'!$B$1:$HA$1000,B444,FALSE),INDIRECT("'" &amp; $C$1 &amp; "'!" &amp; C444))="","",IF($J$1&lt;&gt;'GMPP Return'!$F$25,HLOOKUP('GMPP Return'!$C$25,'[4]1617-Q2'!$B$1:$HA$1000,B444,FALSE),INDIRECT("'" &amp; $C$1 &amp; "'!" &amp; C444)))</f>
        <v>0</v>
      </c>
      <c r="K444" s="513" t="s">
        <v>2965</v>
      </c>
      <c r="L444" s="514" t="s">
        <v>2966</v>
      </c>
      <c r="M444" s="567"/>
      <c r="N444" s="1021" t="s">
        <v>3517</v>
      </c>
    </row>
    <row r="445" spans="1:14" x14ac:dyDescent="0.25">
      <c r="A445" s="250" t="s">
        <v>372</v>
      </c>
      <c r="B445" s="156">
        <v>442</v>
      </c>
      <c r="C445" s="156" t="s">
        <v>1569</v>
      </c>
      <c r="D445" s="158"/>
      <c r="E445" s="158"/>
      <c r="F445" s="158"/>
      <c r="G445" s="470"/>
      <c r="H445" s="789" t="s">
        <v>372</v>
      </c>
      <c r="I445" s="932" t="e">
        <f ca="1">IF(IF($I$1&lt;&gt;'GMPP Return'!$F$25,HLOOKUP('GMPP Return'!$C$25,'[4]1617-Q1'!$B$1:$HA$1000,B445,FALSE),INDIRECT("'" &amp; $C$1 &amp; "'!" &amp; C445))="","",IF($I$1&lt;&gt;'GMPP Return'!$F$25,HLOOKUP('GMPP Return'!$C$25,'[4]1617-Q1'!$B$1:$HA$1000,B445,FALSE),INDIRECT("'" &amp; $C$1 &amp; "'!" &amp; C445)))</f>
        <v>#N/A</v>
      </c>
      <c r="J445" s="592">
        <f ca="1">IF(IF($J$1&lt;&gt;'GMPP Return'!$F$25,HLOOKUP('GMPP Return'!$C$25,'[4]1617-Q2'!$B$1:$HA$1000,B445,FALSE),INDIRECT("'" &amp; $C$1 &amp; "'!" &amp; C445))="","",IF($J$1&lt;&gt;'GMPP Return'!$F$25,HLOOKUP('GMPP Return'!$C$25,'[4]1617-Q2'!$B$1:$HA$1000,B445,FALSE),INDIRECT("'" &amp; $C$1 &amp; "'!" &amp; C445)))</f>
        <v>0</v>
      </c>
      <c r="K445" s="513" t="s">
        <v>2967</v>
      </c>
      <c r="L445" s="514" t="s">
        <v>2968</v>
      </c>
      <c r="M445" s="567"/>
      <c r="N445" s="1021" t="s">
        <v>3517</v>
      </c>
    </row>
    <row r="446" spans="1:14" x14ac:dyDescent="0.25">
      <c r="A446" s="250" t="s">
        <v>373</v>
      </c>
      <c r="B446" s="156">
        <v>443</v>
      </c>
      <c r="C446" s="156" t="s">
        <v>1570</v>
      </c>
      <c r="D446" s="158"/>
      <c r="E446" s="158"/>
      <c r="F446" s="158"/>
      <c r="G446" s="470"/>
      <c r="H446" s="789" t="s">
        <v>373</v>
      </c>
      <c r="I446" s="932" t="e">
        <f ca="1">IF(IF($I$1&lt;&gt;'GMPP Return'!$F$25,HLOOKUP('GMPP Return'!$C$25,'[4]1617-Q1'!$B$1:$HA$1000,B446,FALSE),INDIRECT("'" &amp; $C$1 &amp; "'!" &amp; C446))="","",IF($I$1&lt;&gt;'GMPP Return'!$F$25,HLOOKUP('GMPP Return'!$C$25,'[4]1617-Q1'!$B$1:$HA$1000,B446,FALSE),INDIRECT("'" &amp; $C$1 &amp; "'!" &amp; C446)))</f>
        <v>#N/A</v>
      </c>
      <c r="J446" s="592">
        <f ca="1">IF(IF($J$1&lt;&gt;'GMPP Return'!$F$25,HLOOKUP('GMPP Return'!$C$25,'[4]1617-Q2'!$B$1:$HA$1000,B446,FALSE),INDIRECT("'" &amp; $C$1 &amp; "'!" &amp; C446))="","",IF($J$1&lt;&gt;'GMPP Return'!$F$25,HLOOKUP('GMPP Return'!$C$25,'[4]1617-Q2'!$B$1:$HA$1000,B446,FALSE),INDIRECT("'" &amp; $C$1 &amp; "'!" &amp; C446)))</f>
        <v>0</v>
      </c>
      <c r="K446" s="513" t="s">
        <v>2969</v>
      </c>
      <c r="L446" s="514" t="s">
        <v>2970</v>
      </c>
      <c r="M446" s="567"/>
      <c r="N446" s="1021" t="s">
        <v>3517</v>
      </c>
    </row>
    <row r="447" spans="1:14" s="395" customFormat="1" ht="213" customHeight="1" thickBot="1" x14ac:dyDescent="0.3">
      <c r="A447" s="393" t="s">
        <v>142</v>
      </c>
      <c r="B447" s="156">
        <v>444</v>
      </c>
      <c r="C447" s="394" t="s">
        <v>1571</v>
      </c>
      <c r="D447" s="394"/>
      <c r="E447" s="394"/>
      <c r="F447" s="394"/>
      <c r="G447" s="515"/>
      <c r="H447" s="891" t="s">
        <v>142</v>
      </c>
      <c r="I447" s="939" t="e">
        <f ca="1">IF(IF($I$1&lt;&gt;'GMPP Return'!$F$25,HLOOKUP('GMPP Return'!$C$25,'[4]1617-Q1'!$B$1:$HA$1000,B447,FALSE),INDIRECT("'" &amp; $C$1 &amp; "'!" &amp; C447))="","",IF($I$1&lt;&gt;'GMPP Return'!$F$25,HLOOKUP('GMPP Return'!$C$25,'[4]1617-Q1'!$B$1:$HA$1000,B447,FALSE),INDIRECT("'" &amp; $C$1 &amp; "'!" &amp; C447)))</f>
        <v>#N/A</v>
      </c>
      <c r="J447" s="938" t="str">
        <f ca="1">IF(IF($J$1&lt;&gt;'GMPP Return'!$F$25,HLOOKUP('GMPP Return'!$C$25,'[4]1617-Q2'!$B$1:$HA$1000,B447,FALSE),INDIRECT("'" &amp; $C$1 &amp; "'!" &amp; C447))="","",IF($J$1&lt;&gt;'GMPP Return'!$F$25,HLOOKUP('GMPP Return'!$C$25,'[4]1617-Q2'!$B$1:$HA$1000,B447,FALSE),INDIRECT("'" &amp; $C$1 &amp; "'!" &amp; C447)))</f>
        <v/>
      </c>
      <c r="K447" s="939" t="s">
        <v>2971</v>
      </c>
      <c r="L447" s="940" t="s">
        <v>2972</v>
      </c>
      <c r="M447" s="357"/>
      <c r="N447" s="347" t="str">
        <f t="shared" ref="N447:N451" ca="1" si="26">IF(J447="","",IF(J447&lt;&gt;I447,"CHANGED SINCE LAST QUARTER",""))</f>
        <v/>
      </c>
    </row>
    <row r="448" spans="1:14" ht="24" customHeight="1" x14ac:dyDescent="0.25">
      <c r="A448" s="252" t="s">
        <v>913</v>
      </c>
      <c r="B448" s="253">
        <v>445</v>
      </c>
      <c r="C448" s="253" t="s">
        <v>1572</v>
      </c>
      <c r="D448" s="522"/>
      <c r="E448" s="522"/>
      <c r="F448" s="522"/>
      <c r="G448" s="523"/>
      <c r="H448" s="943" t="s">
        <v>1907</v>
      </c>
      <c r="I448" s="944" t="e">
        <f ca="1">IF(IF($I$1&lt;&gt;'GMPP Return'!$F$25,HLOOKUP('GMPP Return'!$C$25,'[4]1617-Q1'!$B$1:$HA$1000,B448,FALSE),INDIRECT("'" &amp; $C$1 &amp; "'!" &amp; C448))="","",IF($I$1&lt;&gt;'GMPP Return'!$F$25,HLOOKUP('GMPP Return'!$C$25,'[4]1617-Q1'!$B$1:$HA$1000,B448,FALSE),INDIRECT("'" &amp; $C$1 &amp; "'!" &amp; C448)))</f>
        <v>#N/A</v>
      </c>
      <c r="J448" s="934" t="str">
        <f ca="1">IF(IF($J$1&lt;&gt;'GMPP Return'!$F$25,HLOOKUP('GMPP Return'!$C$25,'[4]1617-Q2'!$B$1:$HA$1000,B448,FALSE),INDIRECT("'" &amp; $C$1 &amp; "'!" &amp; C448))="","",IF($J$1&lt;&gt;'GMPP Return'!$F$25,HLOOKUP('GMPP Return'!$C$25,'[4]1617-Q2'!$B$1:$HA$1000,B448,FALSE),INDIRECT("'" &amp; $C$1 &amp; "'!" &amp; C448)))</f>
        <v>-</v>
      </c>
      <c r="K448" s="935" t="s">
        <v>2973</v>
      </c>
      <c r="L448" s="936" t="s">
        <v>2974</v>
      </c>
      <c r="M448" s="302"/>
      <c r="N448" s="348" t="e">
        <f t="shared" ca="1" si="26"/>
        <v>#N/A</v>
      </c>
    </row>
    <row r="449" spans="1:16" ht="13.5" customHeight="1" x14ac:dyDescent="0.25">
      <c r="A449" s="254" t="s">
        <v>914</v>
      </c>
      <c r="B449" s="159">
        <v>446</v>
      </c>
      <c r="C449" s="159" t="s">
        <v>1573</v>
      </c>
      <c r="D449" s="524"/>
      <c r="E449" s="524"/>
      <c r="F449" s="524"/>
      <c r="G449" s="525"/>
      <c r="H449" s="945" t="s">
        <v>1908</v>
      </c>
      <c r="I449" s="946" t="e">
        <f ca="1">IF(IF($I$1&lt;&gt;'GMPP Return'!$F$25,HLOOKUP('GMPP Return'!$C$25,'[4]1617-Q1'!$B$1:$HA$1000,B449,FALSE),INDIRECT("'" &amp; $C$1 &amp; "'!" &amp; C449))="","",IF($I$1&lt;&gt;'GMPP Return'!$F$25,HLOOKUP('GMPP Return'!$C$25,'[4]1617-Q1'!$B$1:$HA$1000,B449,FALSE),INDIRECT("'" &amp; $C$1 &amp; "'!" &amp; C449)))</f>
        <v>#N/A</v>
      </c>
      <c r="J449" s="593" t="str">
        <f ca="1">IF(IF($J$1&lt;&gt;'GMPP Return'!$F$25,HLOOKUP('GMPP Return'!$C$25,'[4]1617-Q2'!$B$1:$HA$1000,B449,FALSE),INDIRECT("'" &amp; $C$1 &amp; "'!" &amp; C449))="","",IF($J$1&lt;&gt;'GMPP Return'!$F$25,HLOOKUP('GMPP Return'!$C$25,'[4]1617-Q2'!$B$1:$HA$1000,B449,FALSE),INDIRECT("'" &amp; $C$1 &amp; "'!" &amp; C449)))</f>
        <v>-</v>
      </c>
      <c r="K449" s="526" t="s">
        <v>2975</v>
      </c>
      <c r="L449" s="527" t="s">
        <v>2976</v>
      </c>
      <c r="M449" s="302"/>
      <c r="N449" s="346" t="e">
        <f t="shared" ca="1" si="26"/>
        <v>#N/A</v>
      </c>
    </row>
    <row r="450" spans="1:16" ht="20.25" customHeight="1" x14ac:dyDescent="0.25">
      <c r="A450" s="254" t="s">
        <v>915</v>
      </c>
      <c r="B450" s="159">
        <v>447</v>
      </c>
      <c r="C450" s="159" t="s">
        <v>1574</v>
      </c>
      <c r="D450" s="524"/>
      <c r="E450" s="524"/>
      <c r="F450" s="524"/>
      <c r="G450" s="525"/>
      <c r="H450" s="945" t="s">
        <v>1909</v>
      </c>
      <c r="I450" s="946" t="e">
        <f ca="1">IF(IF($I$1&lt;&gt;'GMPP Return'!$F$25,HLOOKUP('GMPP Return'!$C$25,'[4]1617-Q1'!$B$1:$HA$1000,B450,FALSE),INDIRECT("'" &amp; $C$1 &amp; "'!" &amp; C450))="","",IF($I$1&lt;&gt;'GMPP Return'!$F$25,HLOOKUP('GMPP Return'!$C$25,'[4]1617-Q1'!$B$1:$HA$1000,B450,FALSE),INDIRECT("'" &amp; $C$1 &amp; "'!" &amp; C450)))</f>
        <v>#N/A</v>
      </c>
      <c r="J450" s="593" t="str">
        <f ca="1">IF(IF($J$1&lt;&gt;'GMPP Return'!$F$25,HLOOKUP('GMPP Return'!$C$25,'[4]1617-Q2'!$B$1:$HA$1000,B450,FALSE),INDIRECT("'" &amp; $C$1 &amp; "'!" &amp; C450))="","",IF($J$1&lt;&gt;'GMPP Return'!$F$25,HLOOKUP('GMPP Return'!$C$25,'[4]1617-Q2'!$B$1:$HA$1000,B450,FALSE),INDIRECT("'" &amp; $C$1 &amp; "'!" &amp; C450)))</f>
        <v>-</v>
      </c>
      <c r="K450" s="526" t="s">
        <v>2977</v>
      </c>
      <c r="L450" s="527" t="s">
        <v>2978</v>
      </c>
      <c r="M450" s="302"/>
      <c r="N450" s="346" t="e">
        <f t="shared" ca="1" si="26"/>
        <v>#N/A</v>
      </c>
    </row>
    <row r="451" spans="1:16" ht="17.25" customHeight="1" x14ac:dyDescent="0.25">
      <c r="A451" s="254" t="s">
        <v>916</v>
      </c>
      <c r="B451" s="159">
        <v>448</v>
      </c>
      <c r="C451" s="159" t="s">
        <v>1575</v>
      </c>
      <c r="D451" s="524"/>
      <c r="E451" s="524"/>
      <c r="F451" s="524"/>
      <c r="G451" s="525"/>
      <c r="H451" s="945" t="s">
        <v>1910</v>
      </c>
      <c r="I451" s="946" t="e">
        <f ca="1">IF(IF($I$1&lt;&gt;'GMPP Return'!$F$25,HLOOKUP('GMPP Return'!$C$25,'[4]1617-Q1'!$B$1:$HA$1000,B451,FALSE),INDIRECT("'" &amp; $C$1 &amp; "'!" &amp; C451))="","",IF($I$1&lt;&gt;'GMPP Return'!$F$25,HLOOKUP('GMPP Return'!$C$25,'[4]1617-Q1'!$B$1:$HA$1000,B451,FALSE),INDIRECT("'" &amp; $C$1 &amp; "'!" &amp; C451)))</f>
        <v>#N/A</v>
      </c>
      <c r="J451" s="593" t="str">
        <f ca="1">IF(IF($J$1&lt;&gt;'GMPP Return'!$F$25,HLOOKUP('GMPP Return'!$C$25,'[4]1617-Q2'!$B$1:$HA$1000,B451,FALSE),INDIRECT("'" &amp; $C$1 &amp; "'!" &amp; C451))="","",IF($J$1&lt;&gt;'GMPP Return'!$F$25,HLOOKUP('GMPP Return'!$C$25,'[4]1617-Q2'!$B$1:$HA$1000,B451,FALSE),INDIRECT("'" &amp; $C$1 &amp; "'!" &amp; C451)))</f>
        <v>-</v>
      </c>
      <c r="K451" s="526" t="s">
        <v>2979</v>
      </c>
      <c r="L451" s="527" t="s">
        <v>2980</v>
      </c>
      <c r="M451" s="302"/>
      <c r="N451" s="346" t="e">
        <f t="shared" ca="1" si="26"/>
        <v>#N/A</v>
      </c>
    </row>
    <row r="452" spans="1:16" ht="21" x14ac:dyDescent="0.25">
      <c r="A452" s="255" t="s">
        <v>917</v>
      </c>
      <c r="B452" s="159">
        <v>449</v>
      </c>
      <c r="C452" s="159" t="s">
        <v>1576</v>
      </c>
      <c r="D452" s="160"/>
      <c r="E452" s="160"/>
      <c r="F452" s="160"/>
      <c r="G452" s="472"/>
      <c r="H452" s="945" t="s">
        <v>1912</v>
      </c>
      <c r="I452" s="516" t="e">
        <f ca="1">IF(IF($I$1&lt;&gt;'GMPP Return'!$F$25,HLOOKUP('GMPP Return'!$C$25,'[4]1617-Q1'!$B$1:$HA$1000,B452,FALSE),INDIRECT("'" &amp; $C$1 &amp; "'!" &amp; C452))="","",IF($I$1&lt;&gt;'GMPP Return'!$F$25,HLOOKUP('GMPP Return'!$C$25,'[4]1617-Q1'!$B$1:$HA$1000,B452,FALSE),INDIRECT("'" &amp; $C$1 &amp; "'!" &amp; C452)))</f>
        <v>#N/A</v>
      </c>
      <c r="J452" s="594">
        <f ca="1">IF(IF($J$1&lt;&gt;'GMPP Return'!$F$25,HLOOKUP('GMPP Return'!$C$25,'[4]1617-Q2'!$B$1:$HA$1000,B452,FALSE),INDIRECT("'" &amp; $C$1 &amp; "'!" &amp; C452))="","",IF($J$1&lt;&gt;'GMPP Return'!$F$25,HLOOKUP('GMPP Return'!$C$25,'[4]1617-Q2'!$B$1:$HA$1000,B452,FALSE),INDIRECT("'" &amp; $C$1 &amp; "'!" &amp; C452)))</f>
        <v>0</v>
      </c>
      <c r="K452" s="516" t="s">
        <v>2981</v>
      </c>
      <c r="L452" s="517" t="s">
        <v>2982</v>
      </c>
      <c r="M452" s="567"/>
      <c r="N452" s="995" t="e">
        <f t="shared" ref="N452:N515" ca="1" si="27">IF(I452=J452,"",J452-I452)</f>
        <v>#N/A</v>
      </c>
      <c r="P452" s="994"/>
    </row>
    <row r="453" spans="1:16" x14ac:dyDescent="0.25">
      <c r="A453" s="255" t="s">
        <v>918</v>
      </c>
      <c r="B453" s="159">
        <v>450</v>
      </c>
      <c r="C453" s="159" t="s">
        <v>1577</v>
      </c>
      <c r="D453" s="160"/>
      <c r="E453" s="160"/>
      <c r="F453" s="160"/>
      <c r="G453" s="472"/>
      <c r="H453" s="945" t="s">
        <v>1913</v>
      </c>
      <c r="I453" s="516" t="e">
        <f ca="1">IF(IF($I$1&lt;&gt;'GMPP Return'!$F$25,HLOOKUP('GMPP Return'!$C$25,'[4]1617-Q1'!$B$1:$HA$1000,B453,FALSE),INDIRECT("'" &amp; $C$1 &amp; "'!" &amp; C453))="","",IF($I$1&lt;&gt;'GMPP Return'!$F$25,HLOOKUP('GMPP Return'!$C$25,'[4]1617-Q1'!$B$1:$HA$1000,B453,FALSE),INDIRECT("'" &amp; $C$1 &amp; "'!" &amp; C453)))</f>
        <v>#N/A</v>
      </c>
      <c r="J453" s="594">
        <f ca="1">IF(IF($J$1&lt;&gt;'GMPP Return'!$F$25,HLOOKUP('GMPP Return'!$C$25,'[4]1617-Q2'!$B$1:$HA$1000,B453,FALSE),INDIRECT("'" &amp; $C$1 &amp; "'!" &amp; C453))="","",IF($J$1&lt;&gt;'GMPP Return'!$F$25,HLOOKUP('GMPP Return'!$C$25,'[4]1617-Q2'!$B$1:$HA$1000,B453,FALSE),INDIRECT("'" &amp; $C$1 &amp; "'!" &amp; C453)))</f>
        <v>0</v>
      </c>
      <c r="K453" s="516" t="s">
        <v>2983</v>
      </c>
      <c r="L453" s="517" t="s">
        <v>2984</v>
      </c>
      <c r="M453" s="567"/>
      <c r="N453" s="995" t="e">
        <f t="shared" ca="1" si="27"/>
        <v>#N/A</v>
      </c>
    </row>
    <row r="454" spans="1:16" x14ac:dyDescent="0.25">
      <c r="A454" s="255" t="s">
        <v>919</v>
      </c>
      <c r="B454" s="159">
        <v>451</v>
      </c>
      <c r="C454" s="159" t="s">
        <v>1578</v>
      </c>
      <c r="D454" s="160"/>
      <c r="E454" s="160"/>
      <c r="F454" s="160"/>
      <c r="G454" s="472"/>
      <c r="H454" s="945" t="s">
        <v>1911</v>
      </c>
      <c r="I454" s="516" t="e">
        <f ca="1">IF(IF($I$1&lt;&gt;'GMPP Return'!$F$25,HLOOKUP('GMPP Return'!$C$25,'[4]1617-Q1'!$B$1:$HA$1000,B454,FALSE),INDIRECT("'" &amp; $C$1 &amp; "'!" &amp; C454))="","",IF($I$1&lt;&gt;'GMPP Return'!$F$25,HLOOKUP('GMPP Return'!$C$25,'[4]1617-Q1'!$B$1:$HA$1000,B454,FALSE),INDIRECT("'" &amp; $C$1 &amp; "'!" &amp; C454)))</f>
        <v>#N/A</v>
      </c>
      <c r="J454" s="594">
        <f ca="1">IF(IF($J$1&lt;&gt;'GMPP Return'!$F$25,HLOOKUP('GMPP Return'!$C$25,'[4]1617-Q2'!$B$1:$HA$1000,B454,FALSE),INDIRECT("'" &amp; $C$1 &amp; "'!" &amp; C454))="","",IF($J$1&lt;&gt;'GMPP Return'!$F$25,HLOOKUP('GMPP Return'!$C$25,'[4]1617-Q2'!$B$1:$HA$1000,B454,FALSE),INDIRECT("'" &amp; $C$1 &amp; "'!" &amp; C454)))</f>
        <v>0</v>
      </c>
      <c r="K454" s="516" t="s">
        <v>2985</v>
      </c>
      <c r="L454" s="517" t="s">
        <v>2986</v>
      </c>
      <c r="M454" s="567"/>
      <c r="N454" s="995" t="e">
        <f t="shared" ca="1" si="27"/>
        <v>#N/A</v>
      </c>
    </row>
    <row r="455" spans="1:16" x14ac:dyDescent="0.25">
      <c r="A455" s="255" t="s">
        <v>920</v>
      </c>
      <c r="B455" s="159">
        <v>452</v>
      </c>
      <c r="C455" s="159" t="s">
        <v>1579</v>
      </c>
      <c r="D455" s="160"/>
      <c r="E455" s="160"/>
      <c r="F455" s="160"/>
      <c r="G455" s="472"/>
      <c r="H455" s="945" t="s">
        <v>1914</v>
      </c>
      <c r="I455" s="516" t="e">
        <f ca="1">IF(IF($I$1&lt;&gt;'GMPP Return'!$F$25,HLOOKUP('GMPP Return'!$C$25,'[4]1617-Q1'!$B$1:$HA$1000,B455,FALSE),INDIRECT("'" &amp; $C$1 &amp; "'!" &amp; C455))="","",IF($I$1&lt;&gt;'GMPP Return'!$F$25,HLOOKUP('GMPP Return'!$C$25,'[4]1617-Q1'!$B$1:$HA$1000,B455,FALSE),INDIRECT("'" &amp; $C$1 &amp; "'!" &amp; C455)))</f>
        <v>#N/A</v>
      </c>
      <c r="J455" s="594">
        <f ca="1">IF(IF($J$1&lt;&gt;'GMPP Return'!$F$25,HLOOKUP('GMPP Return'!$C$25,'[4]1617-Q2'!$B$1:$HA$1000,B455,FALSE),INDIRECT("'" &amp; $C$1 &amp; "'!" &amp; C455))="","",IF($J$1&lt;&gt;'GMPP Return'!$F$25,HLOOKUP('GMPP Return'!$C$25,'[4]1617-Q2'!$B$1:$HA$1000,B455,FALSE),INDIRECT("'" &amp; $C$1 &amp; "'!" &amp; C455)))</f>
        <v>0</v>
      </c>
      <c r="K455" s="516" t="s">
        <v>2987</v>
      </c>
      <c r="L455" s="517" t="s">
        <v>2988</v>
      </c>
      <c r="M455" s="567"/>
      <c r="N455" s="995" t="e">
        <f t="shared" ca="1" si="27"/>
        <v>#N/A</v>
      </c>
    </row>
    <row r="456" spans="1:16" x14ac:dyDescent="0.25">
      <c r="A456" s="255" t="s">
        <v>921</v>
      </c>
      <c r="B456" s="159">
        <v>453</v>
      </c>
      <c r="C456" s="159" t="s">
        <v>1580</v>
      </c>
      <c r="D456" s="160"/>
      <c r="E456" s="160"/>
      <c r="F456" s="160"/>
      <c r="G456" s="472"/>
      <c r="H456" s="945" t="s">
        <v>1915</v>
      </c>
      <c r="I456" s="516" t="e">
        <f ca="1">IF(IF($I$1&lt;&gt;'GMPP Return'!$F$25,HLOOKUP('GMPP Return'!$C$25,'[4]1617-Q1'!$B$1:$HA$1000,B456,FALSE),INDIRECT("'" &amp; $C$1 &amp; "'!" &amp; C456))="","",IF($I$1&lt;&gt;'GMPP Return'!$F$25,HLOOKUP('GMPP Return'!$C$25,'[4]1617-Q1'!$B$1:$HA$1000,B456,FALSE),INDIRECT("'" &amp; $C$1 &amp; "'!" &amp; C456)))</f>
        <v>#N/A</v>
      </c>
      <c r="J456" s="594">
        <f ca="1">IF(IF($J$1&lt;&gt;'GMPP Return'!$F$25,HLOOKUP('GMPP Return'!$C$25,'[4]1617-Q2'!$B$1:$HA$1000,B456,FALSE),INDIRECT("'" &amp; $C$1 &amp; "'!" &amp; C456))="","",IF($J$1&lt;&gt;'GMPP Return'!$F$25,HLOOKUP('GMPP Return'!$C$25,'[4]1617-Q2'!$B$1:$HA$1000,B456,FALSE),INDIRECT("'" &amp; $C$1 &amp; "'!" &amp; C456)))</f>
        <v>0</v>
      </c>
      <c r="K456" s="516" t="s">
        <v>2989</v>
      </c>
      <c r="L456" s="517" t="s">
        <v>2990</v>
      </c>
      <c r="M456" s="567"/>
      <c r="N456" s="995" t="e">
        <f t="shared" ca="1" si="27"/>
        <v>#N/A</v>
      </c>
    </row>
    <row r="457" spans="1:16" x14ac:dyDescent="0.25">
      <c r="A457" s="255" t="s">
        <v>922</v>
      </c>
      <c r="B457" s="159">
        <v>454</v>
      </c>
      <c r="C457" s="159" t="s">
        <v>1581</v>
      </c>
      <c r="D457" s="160"/>
      <c r="E457" s="160"/>
      <c r="F457" s="160"/>
      <c r="G457" s="472"/>
      <c r="H457" s="945" t="s">
        <v>1916</v>
      </c>
      <c r="I457" s="516" t="e">
        <f ca="1">IF(IF($I$1&lt;&gt;'GMPP Return'!$F$25,HLOOKUP('GMPP Return'!$C$25,'[4]1617-Q1'!$B$1:$HA$1000,B457,FALSE),INDIRECT("'" &amp; $C$1 &amp; "'!" &amp; C457))="","",IF($I$1&lt;&gt;'GMPP Return'!$F$25,HLOOKUP('GMPP Return'!$C$25,'[4]1617-Q1'!$B$1:$HA$1000,B457,FALSE),INDIRECT("'" &amp; $C$1 &amp; "'!" &amp; C457)))</f>
        <v>#N/A</v>
      </c>
      <c r="J457" s="594">
        <f ca="1">IF(IF($J$1&lt;&gt;'GMPP Return'!$F$25,HLOOKUP('GMPP Return'!$C$25,'[4]1617-Q2'!$B$1:$HA$1000,B457,FALSE),INDIRECT("'" &amp; $C$1 &amp; "'!" &amp; C457))="","",IF($J$1&lt;&gt;'GMPP Return'!$F$25,HLOOKUP('GMPP Return'!$C$25,'[4]1617-Q2'!$B$1:$HA$1000,B457,FALSE),INDIRECT("'" &amp; $C$1 &amp; "'!" &amp; C457)))</f>
        <v>0</v>
      </c>
      <c r="K457" s="516" t="s">
        <v>2991</v>
      </c>
      <c r="L457" s="517" t="s">
        <v>2992</v>
      </c>
      <c r="M457" s="567"/>
      <c r="N457" s="995" t="e">
        <f t="shared" ca="1" si="27"/>
        <v>#N/A</v>
      </c>
    </row>
    <row r="458" spans="1:16" x14ac:dyDescent="0.25">
      <c r="A458" s="255" t="s">
        <v>923</v>
      </c>
      <c r="B458" s="159">
        <v>455</v>
      </c>
      <c r="C458" s="159" t="s">
        <v>1582</v>
      </c>
      <c r="D458" s="160"/>
      <c r="E458" s="160"/>
      <c r="F458" s="160"/>
      <c r="G458" s="472"/>
      <c r="H458" s="945" t="s">
        <v>1917</v>
      </c>
      <c r="I458" s="516" t="e">
        <f ca="1">IF(IF($I$1&lt;&gt;'GMPP Return'!$F$25,HLOOKUP('GMPP Return'!$C$25,'[4]1617-Q1'!$B$1:$HA$1000,B458,FALSE),INDIRECT("'" &amp; $C$1 &amp; "'!" &amp; C458))="","",IF($I$1&lt;&gt;'GMPP Return'!$F$25,HLOOKUP('GMPP Return'!$C$25,'[4]1617-Q1'!$B$1:$HA$1000,B458,FALSE),INDIRECT("'" &amp; $C$1 &amp; "'!" &amp; C458)))</f>
        <v>#N/A</v>
      </c>
      <c r="J458" s="594">
        <f ca="1">IF(IF($J$1&lt;&gt;'GMPP Return'!$F$25,HLOOKUP('GMPP Return'!$C$25,'[4]1617-Q2'!$B$1:$HA$1000,B458,FALSE),INDIRECT("'" &amp; $C$1 &amp; "'!" &amp; C458))="","",IF($J$1&lt;&gt;'GMPP Return'!$F$25,HLOOKUP('GMPP Return'!$C$25,'[4]1617-Q2'!$B$1:$HA$1000,B458,FALSE),INDIRECT("'" &amp; $C$1 &amp; "'!" &amp; C458)))</f>
        <v>0</v>
      </c>
      <c r="K458" s="516" t="s">
        <v>2993</v>
      </c>
      <c r="L458" s="517" t="s">
        <v>2994</v>
      </c>
      <c r="M458" s="567"/>
      <c r="N458" s="995" t="e">
        <f t="shared" ca="1" si="27"/>
        <v>#N/A</v>
      </c>
    </row>
    <row r="459" spans="1:16" x14ac:dyDescent="0.25">
      <c r="A459" s="255" t="s">
        <v>924</v>
      </c>
      <c r="B459" s="159">
        <v>456</v>
      </c>
      <c r="C459" s="159" t="s">
        <v>1583</v>
      </c>
      <c r="D459" s="160"/>
      <c r="E459" s="160"/>
      <c r="F459" s="160"/>
      <c r="G459" s="472"/>
      <c r="H459" s="945" t="s">
        <v>1918</v>
      </c>
      <c r="I459" s="516" t="e">
        <f ca="1">IF(IF($I$1&lt;&gt;'GMPP Return'!$F$25,HLOOKUP('GMPP Return'!$C$25,'[4]1617-Q1'!$B$1:$HA$1000,B459,FALSE),INDIRECT("'" &amp; $C$1 &amp; "'!" &amp; C459))="","",IF($I$1&lt;&gt;'GMPP Return'!$F$25,HLOOKUP('GMPP Return'!$C$25,'[4]1617-Q1'!$B$1:$HA$1000,B459,FALSE),INDIRECT("'" &amp; $C$1 &amp; "'!" &amp; C459)))</f>
        <v>#N/A</v>
      </c>
      <c r="J459" s="594">
        <f ca="1">IF(IF($J$1&lt;&gt;'GMPP Return'!$F$25,HLOOKUP('GMPP Return'!$C$25,'[4]1617-Q2'!$B$1:$HA$1000,B459,FALSE),INDIRECT("'" &amp; $C$1 &amp; "'!" &amp; C459))="","",IF($J$1&lt;&gt;'GMPP Return'!$F$25,HLOOKUP('GMPP Return'!$C$25,'[4]1617-Q2'!$B$1:$HA$1000,B459,FALSE),INDIRECT("'" &amp; $C$1 &amp; "'!" &amp; C459)))</f>
        <v>0</v>
      </c>
      <c r="K459" s="516" t="s">
        <v>2995</v>
      </c>
      <c r="L459" s="517" t="s">
        <v>2996</v>
      </c>
      <c r="M459" s="567"/>
      <c r="N459" s="995" t="e">
        <f t="shared" ca="1" si="27"/>
        <v>#N/A</v>
      </c>
    </row>
    <row r="460" spans="1:16" x14ac:dyDescent="0.25">
      <c r="A460" s="254" t="s">
        <v>925</v>
      </c>
      <c r="B460" s="159">
        <v>457</v>
      </c>
      <c r="C460" s="159" t="s">
        <v>1584</v>
      </c>
      <c r="D460" s="160"/>
      <c r="E460" s="160"/>
      <c r="F460" s="160"/>
      <c r="G460" s="472"/>
      <c r="H460" s="945" t="s">
        <v>933</v>
      </c>
      <c r="I460" s="516" t="e">
        <f ca="1">IF(IF($I$1&lt;&gt;'GMPP Return'!$F$25,HLOOKUP('GMPP Return'!$C$25,'[4]1617-Q1'!$B$1:$HA$1000,B460,FALSE),INDIRECT("'" &amp; $C$1 &amp; "'!" &amp; C460))="","",IF($I$1&lt;&gt;'GMPP Return'!$F$25,HLOOKUP('GMPP Return'!$C$25,'[4]1617-Q1'!$B$1:$HA$1000,B460,FALSE),INDIRECT("'" &amp; $C$1 &amp; "'!" &amp; C460)))</f>
        <v>#N/A</v>
      </c>
      <c r="J460" s="594">
        <f ca="1">IF(IF($J$1&lt;&gt;'GMPP Return'!$F$25,HLOOKUP('GMPP Return'!$C$25,'[4]1617-Q2'!$B$1:$HA$1000,B460,FALSE),INDIRECT("'" &amp; $C$1 &amp; "'!" &amp; C460))="","",IF($J$1&lt;&gt;'GMPP Return'!$F$25,HLOOKUP('GMPP Return'!$C$25,'[4]1617-Q2'!$B$1:$HA$1000,B460,FALSE),INDIRECT("'" &amp; $C$1 &amp; "'!" &amp; C460)))</f>
        <v>0</v>
      </c>
      <c r="K460" s="516" t="s">
        <v>2997</v>
      </c>
      <c r="L460" s="517" t="s">
        <v>2998</v>
      </c>
      <c r="M460" s="567"/>
      <c r="N460" s="995" t="e">
        <f t="shared" ca="1" si="27"/>
        <v>#N/A</v>
      </c>
    </row>
    <row r="461" spans="1:16" x14ac:dyDescent="0.25">
      <c r="A461" s="254" t="s">
        <v>926</v>
      </c>
      <c r="B461" s="159">
        <v>458</v>
      </c>
      <c r="C461" s="159" t="s">
        <v>1585</v>
      </c>
      <c r="D461" s="160"/>
      <c r="E461" s="160"/>
      <c r="F461" s="160"/>
      <c r="G461" s="472"/>
      <c r="H461" s="945" t="s">
        <v>934</v>
      </c>
      <c r="I461" s="516" t="e">
        <f ca="1">IF(IF($I$1&lt;&gt;'GMPP Return'!$F$25,HLOOKUP('GMPP Return'!$C$25,'[4]1617-Q1'!$B$1:$HA$1000,B461,FALSE),INDIRECT("'" &amp; $C$1 &amp; "'!" &amp; C461))="","",IF($I$1&lt;&gt;'GMPP Return'!$F$25,HLOOKUP('GMPP Return'!$C$25,'[4]1617-Q1'!$B$1:$HA$1000,B461,FALSE),INDIRECT("'" &amp; $C$1 &amp; "'!" &amp; C461)))</f>
        <v>#N/A</v>
      </c>
      <c r="J461" s="594">
        <f ca="1">IF(IF($J$1&lt;&gt;'GMPP Return'!$F$25,HLOOKUP('GMPP Return'!$C$25,'[4]1617-Q2'!$B$1:$HA$1000,B461,FALSE),INDIRECT("'" &amp; $C$1 &amp; "'!" &amp; C461))="","",IF($J$1&lt;&gt;'GMPP Return'!$F$25,HLOOKUP('GMPP Return'!$C$25,'[4]1617-Q2'!$B$1:$HA$1000,B461,FALSE),INDIRECT("'" &amp; $C$1 &amp; "'!" &amp; C461)))</f>
        <v>0</v>
      </c>
      <c r="K461" s="516" t="s">
        <v>2999</v>
      </c>
      <c r="L461" s="517" t="s">
        <v>3000</v>
      </c>
      <c r="M461" s="567"/>
      <c r="N461" s="995" t="e">
        <f t="shared" ca="1" si="27"/>
        <v>#N/A</v>
      </c>
    </row>
    <row r="462" spans="1:16" x14ac:dyDescent="0.25">
      <c r="A462" s="254" t="s">
        <v>927</v>
      </c>
      <c r="B462" s="159">
        <v>459</v>
      </c>
      <c r="C462" s="159" t="s">
        <v>1586</v>
      </c>
      <c r="D462" s="160"/>
      <c r="E462" s="160"/>
      <c r="F462" s="160"/>
      <c r="G462" s="472"/>
      <c r="H462" s="945" t="s">
        <v>935</v>
      </c>
      <c r="I462" s="516" t="e">
        <f ca="1">IF(IF($I$1&lt;&gt;'GMPP Return'!$F$25,HLOOKUP('GMPP Return'!$C$25,'[4]1617-Q1'!$B$1:$HA$1000,B462,FALSE),INDIRECT("'" &amp; $C$1 &amp; "'!" &amp; C462))="","",IF($I$1&lt;&gt;'GMPP Return'!$F$25,HLOOKUP('GMPP Return'!$C$25,'[4]1617-Q1'!$B$1:$HA$1000,B462,FALSE),INDIRECT("'" &amp; $C$1 &amp; "'!" &amp; C462)))</f>
        <v>#N/A</v>
      </c>
      <c r="J462" s="594">
        <f ca="1">IF(IF($J$1&lt;&gt;'GMPP Return'!$F$25,HLOOKUP('GMPP Return'!$C$25,'[4]1617-Q2'!$B$1:$HA$1000,B462,FALSE),INDIRECT("'" &amp; $C$1 &amp; "'!" &amp; C462))="","",IF($J$1&lt;&gt;'GMPP Return'!$F$25,HLOOKUP('GMPP Return'!$C$25,'[4]1617-Q2'!$B$1:$HA$1000,B462,FALSE),INDIRECT("'" &amp; $C$1 &amp; "'!" &amp; C462)))</f>
        <v>0</v>
      </c>
      <c r="K462" s="516" t="s">
        <v>3001</v>
      </c>
      <c r="L462" s="517" t="s">
        <v>3002</v>
      </c>
      <c r="M462" s="567"/>
      <c r="N462" s="995" t="e">
        <f t="shared" ca="1" si="27"/>
        <v>#N/A</v>
      </c>
    </row>
    <row r="463" spans="1:16" x14ac:dyDescent="0.25">
      <c r="A463" s="254" t="s">
        <v>928</v>
      </c>
      <c r="B463" s="159">
        <v>460</v>
      </c>
      <c r="C463" s="159" t="s">
        <v>1587</v>
      </c>
      <c r="D463" s="160"/>
      <c r="E463" s="160"/>
      <c r="F463" s="160"/>
      <c r="G463" s="472"/>
      <c r="H463" s="945" t="s">
        <v>936</v>
      </c>
      <c r="I463" s="516" t="e">
        <f ca="1">IF(IF($I$1&lt;&gt;'GMPP Return'!$F$25,HLOOKUP('GMPP Return'!$C$25,'[4]1617-Q1'!$B$1:$HA$1000,B463,FALSE),INDIRECT("'" &amp; $C$1 &amp; "'!" &amp; C463))="","",IF($I$1&lt;&gt;'GMPP Return'!$F$25,HLOOKUP('GMPP Return'!$C$25,'[4]1617-Q1'!$B$1:$HA$1000,B463,FALSE),INDIRECT("'" &amp; $C$1 &amp; "'!" &amp; C463)))</f>
        <v>#N/A</v>
      </c>
      <c r="J463" s="594">
        <f ca="1">IF(IF($J$1&lt;&gt;'GMPP Return'!$F$25,HLOOKUP('GMPP Return'!$C$25,'[4]1617-Q2'!$B$1:$HA$1000,B463,FALSE),INDIRECT("'" &amp; $C$1 &amp; "'!" &amp; C463))="","",IF($J$1&lt;&gt;'GMPP Return'!$F$25,HLOOKUP('GMPP Return'!$C$25,'[4]1617-Q2'!$B$1:$HA$1000,B463,FALSE),INDIRECT("'" &amp; $C$1 &amp; "'!" &amp; C463)))</f>
        <v>0</v>
      </c>
      <c r="K463" s="516" t="s">
        <v>3003</v>
      </c>
      <c r="L463" s="517" t="s">
        <v>3004</v>
      </c>
      <c r="M463" s="567"/>
      <c r="N463" s="995" t="e">
        <f t="shared" ca="1" si="27"/>
        <v>#N/A</v>
      </c>
    </row>
    <row r="464" spans="1:16" x14ac:dyDescent="0.25">
      <c r="A464" s="254" t="s">
        <v>929</v>
      </c>
      <c r="B464" s="159">
        <v>461</v>
      </c>
      <c r="C464" s="159" t="s">
        <v>1588</v>
      </c>
      <c r="D464" s="160"/>
      <c r="E464" s="160"/>
      <c r="F464" s="160"/>
      <c r="G464" s="472"/>
      <c r="H464" s="945" t="s">
        <v>937</v>
      </c>
      <c r="I464" s="516" t="e">
        <f ca="1">IF(IF($I$1&lt;&gt;'GMPP Return'!$F$25,HLOOKUP('GMPP Return'!$C$25,'[4]1617-Q1'!$B$1:$HA$1000,B464,FALSE),INDIRECT("'" &amp; $C$1 &amp; "'!" &amp; C464))="","",IF($I$1&lt;&gt;'GMPP Return'!$F$25,HLOOKUP('GMPP Return'!$C$25,'[4]1617-Q1'!$B$1:$HA$1000,B464,FALSE),INDIRECT("'" &amp; $C$1 &amp; "'!" &amp; C464)))</f>
        <v>#N/A</v>
      </c>
      <c r="J464" s="594">
        <f ca="1">IF(IF($J$1&lt;&gt;'GMPP Return'!$F$25,HLOOKUP('GMPP Return'!$C$25,'[4]1617-Q2'!$B$1:$HA$1000,B464,FALSE),INDIRECT("'" &amp; $C$1 &amp; "'!" &amp; C464))="","",IF($J$1&lt;&gt;'GMPP Return'!$F$25,HLOOKUP('GMPP Return'!$C$25,'[4]1617-Q2'!$B$1:$HA$1000,B464,FALSE),INDIRECT("'" &amp; $C$1 &amp; "'!" &amp; C464)))</f>
        <v>0</v>
      </c>
      <c r="K464" s="516" t="s">
        <v>3005</v>
      </c>
      <c r="L464" s="517" t="s">
        <v>3006</v>
      </c>
      <c r="M464" s="567"/>
      <c r="N464" s="995" t="e">
        <f t="shared" ca="1" si="27"/>
        <v>#N/A</v>
      </c>
    </row>
    <row r="465" spans="1:14" x14ac:dyDescent="0.25">
      <c r="A465" s="254" t="s">
        <v>930</v>
      </c>
      <c r="B465" s="159">
        <v>462</v>
      </c>
      <c r="C465" s="159" t="s">
        <v>1589</v>
      </c>
      <c r="D465" s="160"/>
      <c r="E465" s="160"/>
      <c r="F465" s="160"/>
      <c r="G465" s="472"/>
      <c r="H465" s="945" t="s">
        <v>938</v>
      </c>
      <c r="I465" s="516" t="e">
        <f ca="1">IF(IF($I$1&lt;&gt;'GMPP Return'!$F$25,HLOOKUP('GMPP Return'!$C$25,'[4]1617-Q1'!$B$1:$HA$1000,B465,FALSE),INDIRECT("'" &amp; $C$1 &amp; "'!" &amp; C465))="","",IF($I$1&lt;&gt;'GMPP Return'!$F$25,HLOOKUP('GMPP Return'!$C$25,'[4]1617-Q1'!$B$1:$HA$1000,B465,FALSE),INDIRECT("'" &amp; $C$1 &amp; "'!" &amp; C465)))</f>
        <v>#N/A</v>
      </c>
      <c r="J465" s="594">
        <f ca="1">IF(IF($J$1&lt;&gt;'GMPP Return'!$F$25,HLOOKUP('GMPP Return'!$C$25,'[4]1617-Q2'!$B$1:$HA$1000,B465,FALSE),INDIRECT("'" &amp; $C$1 &amp; "'!" &amp; C465))="","",IF($J$1&lt;&gt;'GMPP Return'!$F$25,HLOOKUP('GMPP Return'!$C$25,'[4]1617-Q2'!$B$1:$HA$1000,B465,FALSE),INDIRECT("'" &amp; $C$1 &amp; "'!" &amp; C465)))</f>
        <v>0</v>
      </c>
      <c r="K465" s="516" t="s">
        <v>3007</v>
      </c>
      <c r="L465" s="517" t="s">
        <v>3008</v>
      </c>
      <c r="M465" s="567"/>
      <c r="N465" s="995" t="e">
        <f t="shared" ca="1" si="27"/>
        <v>#N/A</v>
      </c>
    </row>
    <row r="466" spans="1:14" x14ac:dyDescent="0.25">
      <c r="A466" s="254" t="s">
        <v>931</v>
      </c>
      <c r="B466" s="159">
        <v>463</v>
      </c>
      <c r="C466" s="159" t="s">
        <v>1590</v>
      </c>
      <c r="D466" s="160"/>
      <c r="E466" s="160"/>
      <c r="F466" s="160"/>
      <c r="G466" s="472"/>
      <c r="H466" s="945" t="s">
        <v>939</v>
      </c>
      <c r="I466" s="516" t="e">
        <f ca="1">IF(IF($I$1&lt;&gt;'GMPP Return'!$F$25,HLOOKUP('GMPP Return'!$C$25,'[4]1617-Q1'!$B$1:$HA$1000,B466,FALSE),INDIRECT("'" &amp; $C$1 &amp; "'!" &amp; C466))="","",IF($I$1&lt;&gt;'GMPP Return'!$F$25,HLOOKUP('GMPP Return'!$C$25,'[4]1617-Q1'!$B$1:$HA$1000,B466,FALSE),INDIRECT("'" &amp; $C$1 &amp; "'!" &amp; C466)))</f>
        <v>#N/A</v>
      </c>
      <c r="J466" s="594">
        <f ca="1">IF(IF($J$1&lt;&gt;'GMPP Return'!$F$25,HLOOKUP('GMPP Return'!$C$25,'[4]1617-Q2'!$B$1:$HA$1000,B466,FALSE),INDIRECT("'" &amp; $C$1 &amp; "'!" &amp; C466))="","",IF($J$1&lt;&gt;'GMPP Return'!$F$25,HLOOKUP('GMPP Return'!$C$25,'[4]1617-Q2'!$B$1:$HA$1000,B466,FALSE),INDIRECT("'" &amp; $C$1 &amp; "'!" &amp; C466)))</f>
        <v>0</v>
      </c>
      <c r="K466" s="516" t="s">
        <v>3009</v>
      </c>
      <c r="L466" s="517" t="s">
        <v>3010</v>
      </c>
      <c r="M466" s="567"/>
      <c r="N466" s="995" t="e">
        <f t="shared" ca="1" si="27"/>
        <v>#N/A</v>
      </c>
    </row>
    <row r="467" spans="1:14" x14ac:dyDescent="0.25">
      <c r="A467" s="254" t="s">
        <v>932</v>
      </c>
      <c r="B467" s="159">
        <v>464</v>
      </c>
      <c r="C467" s="159" t="s">
        <v>1591</v>
      </c>
      <c r="D467" s="160"/>
      <c r="E467" s="160"/>
      <c r="F467" s="160"/>
      <c r="G467" s="472"/>
      <c r="H467" s="945" t="s">
        <v>940</v>
      </c>
      <c r="I467" s="516" t="e">
        <f ca="1">IF(IF($I$1&lt;&gt;'GMPP Return'!$F$25,HLOOKUP('GMPP Return'!$C$25,'[4]1617-Q1'!$B$1:$HA$1000,B467,FALSE),INDIRECT("'" &amp; $C$1 &amp; "'!" &amp; C467))="","",IF($I$1&lt;&gt;'GMPP Return'!$F$25,HLOOKUP('GMPP Return'!$C$25,'[4]1617-Q1'!$B$1:$HA$1000,B467,FALSE),INDIRECT("'" &amp; $C$1 &amp; "'!" &amp; C467)))</f>
        <v>#N/A</v>
      </c>
      <c r="J467" s="594">
        <f ca="1">IF(IF($J$1&lt;&gt;'GMPP Return'!$F$25,HLOOKUP('GMPP Return'!$C$25,'[4]1617-Q2'!$B$1:$HA$1000,B467,FALSE),INDIRECT("'" &amp; $C$1 &amp; "'!" &amp; C467))="","",IF($J$1&lt;&gt;'GMPP Return'!$F$25,HLOOKUP('GMPP Return'!$C$25,'[4]1617-Q2'!$B$1:$HA$1000,B467,FALSE),INDIRECT("'" &amp; $C$1 &amp; "'!" &amp; C467)))</f>
        <v>0</v>
      </c>
      <c r="K467" s="516" t="s">
        <v>3011</v>
      </c>
      <c r="L467" s="517" t="s">
        <v>3012</v>
      </c>
      <c r="M467" s="567"/>
      <c r="N467" s="995" t="e">
        <f t="shared" ca="1" si="27"/>
        <v>#N/A</v>
      </c>
    </row>
    <row r="468" spans="1:14" x14ac:dyDescent="0.25">
      <c r="A468" s="255" t="s">
        <v>933</v>
      </c>
      <c r="B468" s="159">
        <v>465</v>
      </c>
      <c r="C468" s="159" t="s">
        <v>1592</v>
      </c>
      <c r="D468" s="160"/>
      <c r="E468" s="160"/>
      <c r="F468" s="160"/>
      <c r="G468" s="472"/>
      <c r="H468" s="945" t="s">
        <v>941</v>
      </c>
      <c r="I468" s="516" t="e">
        <f ca="1">IF(IF($I$1&lt;&gt;'GMPP Return'!$F$25,HLOOKUP('GMPP Return'!$C$25,'[4]1617-Q1'!$B$1:$HA$1000,B468,FALSE),INDIRECT("'" &amp; $C$1 &amp; "'!" &amp; C468))="","",IF($I$1&lt;&gt;'GMPP Return'!$F$25,HLOOKUP('GMPP Return'!$C$25,'[4]1617-Q1'!$B$1:$HA$1000,B468,FALSE),INDIRECT("'" &amp; $C$1 &amp; "'!" &amp; C468)))</f>
        <v>#N/A</v>
      </c>
      <c r="J468" s="594">
        <f ca="1">IF(IF($J$1&lt;&gt;'GMPP Return'!$F$25,HLOOKUP('GMPP Return'!$C$25,'[4]1617-Q2'!$B$1:$HA$1000,B468,FALSE),INDIRECT("'" &amp; $C$1 &amp; "'!" &amp; C468))="","",IF($J$1&lt;&gt;'GMPP Return'!$F$25,HLOOKUP('GMPP Return'!$C$25,'[4]1617-Q2'!$B$1:$HA$1000,B468,FALSE),INDIRECT("'" &amp; $C$1 &amp; "'!" &amp; C468)))</f>
        <v>0</v>
      </c>
      <c r="K468" s="516" t="s">
        <v>3013</v>
      </c>
      <c r="L468" s="517" t="s">
        <v>3014</v>
      </c>
      <c r="M468" s="567"/>
      <c r="N468" s="995" t="e">
        <f t="shared" ca="1" si="27"/>
        <v>#N/A</v>
      </c>
    </row>
    <row r="469" spans="1:14" x14ac:dyDescent="0.25">
      <c r="A469" s="255" t="s">
        <v>934</v>
      </c>
      <c r="B469" s="159">
        <v>466</v>
      </c>
      <c r="C469" s="159" t="s">
        <v>1593</v>
      </c>
      <c r="D469" s="160"/>
      <c r="E469" s="160"/>
      <c r="F469" s="160"/>
      <c r="G469" s="472"/>
      <c r="H469" s="945" t="s">
        <v>942</v>
      </c>
      <c r="I469" s="516" t="e">
        <f ca="1">IF(IF($I$1&lt;&gt;'GMPP Return'!$F$25,HLOOKUP('GMPP Return'!$C$25,'[4]1617-Q1'!$B$1:$HA$1000,B469,FALSE),INDIRECT("'" &amp; $C$1 &amp; "'!" &amp; C469))="","",IF($I$1&lt;&gt;'GMPP Return'!$F$25,HLOOKUP('GMPP Return'!$C$25,'[4]1617-Q1'!$B$1:$HA$1000,B469,FALSE),INDIRECT("'" &amp; $C$1 &amp; "'!" &amp; C469)))</f>
        <v>#N/A</v>
      </c>
      <c r="J469" s="594">
        <f ca="1">IF(IF($J$1&lt;&gt;'GMPP Return'!$F$25,HLOOKUP('GMPP Return'!$C$25,'[4]1617-Q2'!$B$1:$HA$1000,B469,FALSE),INDIRECT("'" &amp; $C$1 &amp; "'!" &amp; C469))="","",IF($J$1&lt;&gt;'GMPP Return'!$F$25,HLOOKUP('GMPP Return'!$C$25,'[4]1617-Q2'!$B$1:$HA$1000,B469,FALSE),INDIRECT("'" &amp; $C$1 &amp; "'!" &amp; C469)))</f>
        <v>0</v>
      </c>
      <c r="K469" s="516" t="s">
        <v>3015</v>
      </c>
      <c r="L469" s="517" t="s">
        <v>3016</v>
      </c>
      <c r="M469" s="567"/>
      <c r="N469" s="995" t="e">
        <f t="shared" ca="1" si="27"/>
        <v>#N/A</v>
      </c>
    </row>
    <row r="470" spans="1:14" x14ac:dyDescent="0.25">
      <c r="A470" s="255" t="s">
        <v>935</v>
      </c>
      <c r="B470" s="159">
        <v>467</v>
      </c>
      <c r="C470" s="159" t="s">
        <v>1594</v>
      </c>
      <c r="D470" s="160"/>
      <c r="E470" s="160"/>
      <c r="F470" s="160"/>
      <c r="G470" s="472"/>
      <c r="H470" s="945" t="s">
        <v>943</v>
      </c>
      <c r="I470" s="516" t="e">
        <f ca="1">IF(IF($I$1&lt;&gt;'GMPP Return'!$F$25,HLOOKUP('GMPP Return'!$C$25,'[4]1617-Q1'!$B$1:$HA$1000,B470,FALSE),INDIRECT("'" &amp; $C$1 &amp; "'!" &amp; C470))="","",IF($I$1&lt;&gt;'GMPP Return'!$F$25,HLOOKUP('GMPP Return'!$C$25,'[4]1617-Q1'!$B$1:$HA$1000,B470,FALSE),INDIRECT("'" &amp; $C$1 &amp; "'!" &amp; C470)))</f>
        <v>#N/A</v>
      </c>
      <c r="J470" s="594">
        <f ca="1">IF(IF($J$1&lt;&gt;'GMPP Return'!$F$25,HLOOKUP('GMPP Return'!$C$25,'[4]1617-Q2'!$B$1:$HA$1000,B470,FALSE),INDIRECT("'" &amp; $C$1 &amp; "'!" &amp; C470))="","",IF($J$1&lt;&gt;'GMPP Return'!$F$25,HLOOKUP('GMPP Return'!$C$25,'[4]1617-Q2'!$B$1:$HA$1000,B470,FALSE),INDIRECT("'" &amp; $C$1 &amp; "'!" &amp; C470)))</f>
        <v>0</v>
      </c>
      <c r="K470" s="516" t="s">
        <v>3017</v>
      </c>
      <c r="L470" s="517" t="s">
        <v>3018</v>
      </c>
      <c r="M470" s="567"/>
      <c r="N470" s="995" t="e">
        <f t="shared" ca="1" si="27"/>
        <v>#N/A</v>
      </c>
    </row>
    <row r="471" spans="1:14" x14ac:dyDescent="0.25">
      <c r="A471" s="255" t="s">
        <v>936</v>
      </c>
      <c r="B471" s="159">
        <v>468</v>
      </c>
      <c r="C471" s="159" t="s">
        <v>1595</v>
      </c>
      <c r="D471" s="160"/>
      <c r="E471" s="160"/>
      <c r="F471" s="160"/>
      <c r="G471" s="472"/>
      <c r="H471" s="945" t="s">
        <v>944</v>
      </c>
      <c r="I471" s="516" t="e">
        <f ca="1">IF(IF($I$1&lt;&gt;'GMPP Return'!$F$25,HLOOKUP('GMPP Return'!$C$25,'[4]1617-Q1'!$B$1:$HA$1000,B471,FALSE),INDIRECT("'" &amp; $C$1 &amp; "'!" &amp; C471))="","",IF($I$1&lt;&gt;'GMPP Return'!$F$25,HLOOKUP('GMPP Return'!$C$25,'[4]1617-Q1'!$B$1:$HA$1000,B471,FALSE),INDIRECT("'" &amp; $C$1 &amp; "'!" &amp; C471)))</f>
        <v>#N/A</v>
      </c>
      <c r="J471" s="594">
        <f ca="1">IF(IF($J$1&lt;&gt;'GMPP Return'!$F$25,HLOOKUP('GMPP Return'!$C$25,'[4]1617-Q2'!$B$1:$HA$1000,B471,FALSE),INDIRECT("'" &amp; $C$1 &amp; "'!" &amp; C471))="","",IF($J$1&lt;&gt;'GMPP Return'!$F$25,HLOOKUP('GMPP Return'!$C$25,'[4]1617-Q2'!$B$1:$HA$1000,B471,FALSE),INDIRECT("'" &amp; $C$1 &amp; "'!" &amp; C471)))</f>
        <v>0</v>
      </c>
      <c r="K471" s="516" t="s">
        <v>3019</v>
      </c>
      <c r="L471" s="517" t="s">
        <v>3020</v>
      </c>
      <c r="M471" s="567"/>
      <c r="N471" s="995" t="e">
        <f t="shared" ca="1" si="27"/>
        <v>#N/A</v>
      </c>
    </row>
    <row r="472" spans="1:14" x14ac:dyDescent="0.25">
      <c r="A472" s="255" t="s">
        <v>937</v>
      </c>
      <c r="B472" s="159">
        <v>469</v>
      </c>
      <c r="C472" s="159" t="s">
        <v>1596</v>
      </c>
      <c r="D472" s="160"/>
      <c r="E472" s="160"/>
      <c r="F472" s="160"/>
      <c r="G472" s="472"/>
      <c r="H472" s="945" t="s">
        <v>945</v>
      </c>
      <c r="I472" s="516" t="e">
        <f ca="1">IF(IF($I$1&lt;&gt;'GMPP Return'!$F$25,HLOOKUP('GMPP Return'!$C$25,'[4]1617-Q1'!$B$1:$HA$1000,B472,FALSE),INDIRECT("'" &amp; $C$1 &amp; "'!" &amp; C472))="","",IF($I$1&lt;&gt;'GMPP Return'!$F$25,HLOOKUP('GMPP Return'!$C$25,'[4]1617-Q1'!$B$1:$HA$1000,B472,FALSE),INDIRECT("'" &amp; $C$1 &amp; "'!" &amp; C472)))</f>
        <v>#N/A</v>
      </c>
      <c r="J472" s="594">
        <f ca="1">IF(IF($J$1&lt;&gt;'GMPP Return'!$F$25,HLOOKUP('GMPP Return'!$C$25,'[4]1617-Q2'!$B$1:$HA$1000,B472,FALSE),INDIRECT("'" &amp; $C$1 &amp; "'!" &amp; C472))="","",IF($J$1&lt;&gt;'GMPP Return'!$F$25,HLOOKUP('GMPP Return'!$C$25,'[4]1617-Q2'!$B$1:$HA$1000,B472,FALSE),INDIRECT("'" &amp; $C$1 &amp; "'!" &amp; C472)))</f>
        <v>0</v>
      </c>
      <c r="K472" s="516" t="s">
        <v>3021</v>
      </c>
      <c r="L472" s="517" t="s">
        <v>3022</v>
      </c>
      <c r="M472" s="567"/>
      <c r="N472" s="995" t="e">
        <f t="shared" ca="1" si="27"/>
        <v>#N/A</v>
      </c>
    </row>
    <row r="473" spans="1:14" x14ac:dyDescent="0.25">
      <c r="A473" s="255" t="s">
        <v>938</v>
      </c>
      <c r="B473" s="159">
        <v>470</v>
      </c>
      <c r="C473" s="159" t="s">
        <v>1597</v>
      </c>
      <c r="D473" s="160"/>
      <c r="E473" s="160"/>
      <c r="F473" s="160"/>
      <c r="G473" s="472"/>
      <c r="H473" s="945" t="s">
        <v>946</v>
      </c>
      <c r="I473" s="516" t="e">
        <f ca="1">IF(IF($I$1&lt;&gt;'GMPP Return'!$F$25,HLOOKUP('GMPP Return'!$C$25,'[4]1617-Q1'!$B$1:$HA$1000,B473,FALSE),INDIRECT("'" &amp; $C$1 &amp; "'!" &amp; C473))="","",IF($I$1&lt;&gt;'GMPP Return'!$F$25,HLOOKUP('GMPP Return'!$C$25,'[4]1617-Q1'!$B$1:$HA$1000,B473,FALSE),INDIRECT("'" &amp; $C$1 &amp; "'!" &amp; C473)))</f>
        <v>#N/A</v>
      </c>
      <c r="J473" s="594">
        <f ca="1">IF(IF($J$1&lt;&gt;'GMPP Return'!$F$25,HLOOKUP('GMPP Return'!$C$25,'[4]1617-Q2'!$B$1:$HA$1000,B473,FALSE),INDIRECT("'" &amp; $C$1 &amp; "'!" &amp; C473))="","",IF($J$1&lt;&gt;'GMPP Return'!$F$25,HLOOKUP('GMPP Return'!$C$25,'[4]1617-Q2'!$B$1:$HA$1000,B473,FALSE),INDIRECT("'" &amp; $C$1 &amp; "'!" &amp; C473)))</f>
        <v>0</v>
      </c>
      <c r="K473" s="516" t="s">
        <v>3023</v>
      </c>
      <c r="L473" s="517" t="s">
        <v>3024</v>
      </c>
      <c r="M473" s="567"/>
      <c r="N473" s="995" t="e">
        <f t="shared" ca="1" si="27"/>
        <v>#N/A</v>
      </c>
    </row>
    <row r="474" spans="1:14" x14ac:dyDescent="0.25">
      <c r="A474" s="255" t="s">
        <v>939</v>
      </c>
      <c r="B474" s="159">
        <v>471</v>
      </c>
      <c r="C474" s="159" t="s">
        <v>1598</v>
      </c>
      <c r="D474" s="160"/>
      <c r="E474" s="160"/>
      <c r="F474" s="160"/>
      <c r="G474" s="472"/>
      <c r="H474" s="945" t="s">
        <v>947</v>
      </c>
      <c r="I474" s="516" t="e">
        <f ca="1">IF(IF($I$1&lt;&gt;'GMPP Return'!$F$25,HLOOKUP('GMPP Return'!$C$25,'[4]1617-Q1'!$B$1:$HA$1000,B474,FALSE),INDIRECT("'" &amp; $C$1 &amp; "'!" &amp; C474))="","",IF($I$1&lt;&gt;'GMPP Return'!$F$25,HLOOKUP('GMPP Return'!$C$25,'[4]1617-Q1'!$B$1:$HA$1000,B474,FALSE),INDIRECT("'" &amp; $C$1 &amp; "'!" &amp; C474)))</f>
        <v>#N/A</v>
      </c>
      <c r="J474" s="594">
        <f ca="1">IF(IF($J$1&lt;&gt;'GMPP Return'!$F$25,HLOOKUP('GMPP Return'!$C$25,'[4]1617-Q2'!$B$1:$HA$1000,B474,FALSE),INDIRECT("'" &amp; $C$1 &amp; "'!" &amp; C474))="","",IF($J$1&lt;&gt;'GMPP Return'!$F$25,HLOOKUP('GMPP Return'!$C$25,'[4]1617-Q2'!$B$1:$HA$1000,B474,FALSE),INDIRECT("'" &amp; $C$1 &amp; "'!" &amp; C474)))</f>
        <v>0</v>
      </c>
      <c r="K474" s="516" t="s">
        <v>3025</v>
      </c>
      <c r="L474" s="517" t="s">
        <v>3026</v>
      </c>
      <c r="M474" s="567"/>
      <c r="N474" s="995" t="e">
        <f t="shared" ca="1" si="27"/>
        <v>#N/A</v>
      </c>
    </row>
    <row r="475" spans="1:14" x14ac:dyDescent="0.25">
      <c r="A475" s="255" t="s">
        <v>940</v>
      </c>
      <c r="B475" s="159">
        <v>472</v>
      </c>
      <c r="C475" s="159" t="s">
        <v>1599</v>
      </c>
      <c r="D475" s="160"/>
      <c r="E475" s="160"/>
      <c r="F475" s="160"/>
      <c r="G475" s="472"/>
      <c r="H475" s="945" t="s">
        <v>948</v>
      </c>
      <c r="I475" s="516" t="e">
        <f ca="1">IF(IF($I$1&lt;&gt;'GMPP Return'!$F$25,HLOOKUP('GMPP Return'!$C$25,'[4]1617-Q1'!$B$1:$HA$1000,B475,FALSE),INDIRECT("'" &amp; $C$1 &amp; "'!" &amp; C475))="","",IF($I$1&lt;&gt;'GMPP Return'!$F$25,HLOOKUP('GMPP Return'!$C$25,'[4]1617-Q1'!$B$1:$HA$1000,B475,FALSE),INDIRECT("'" &amp; $C$1 &amp; "'!" &amp; C475)))</f>
        <v>#N/A</v>
      </c>
      <c r="J475" s="594">
        <f ca="1">IF(IF($J$1&lt;&gt;'GMPP Return'!$F$25,HLOOKUP('GMPP Return'!$C$25,'[4]1617-Q2'!$B$1:$HA$1000,B475,FALSE),INDIRECT("'" &amp; $C$1 &amp; "'!" &amp; C475))="","",IF($J$1&lt;&gt;'GMPP Return'!$F$25,HLOOKUP('GMPP Return'!$C$25,'[4]1617-Q2'!$B$1:$HA$1000,B475,FALSE),INDIRECT("'" &amp; $C$1 &amp; "'!" &amp; C475)))</f>
        <v>0</v>
      </c>
      <c r="K475" s="516" t="s">
        <v>3027</v>
      </c>
      <c r="L475" s="517" t="s">
        <v>3028</v>
      </c>
      <c r="M475" s="567"/>
      <c r="N475" s="995" t="e">
        <f t="shared" ca="1" si="27"/>
        <v>#N/A</v>
      </c>
    </row>
    <row r="476" spans="1:14" x14ac:dyDescent="0.25">
      <c r="A476" s="254" t="s">
        <v>941</v>
      </c>
      <c r="B476" s="159">
        <v>473</v>
      </c>
      <c r="C476" s="159" t="s">
        <v>1600</v>
      </c>
      <c r="D476" s="160"/>
      <c r="E476" s="160"/>
      <c r="F476" s="160"/>
      <c r="G476" s="472"/>
      <c r="H476" s="945" t="s">
        <v>949</v>
      </c>
      <c r="I476" s="516" t="e">
        <f ca="1">IF(IF($I$1&lt;&gt;'GMPP Return'!$F$25,HLOOKUP('GMPP Return'!$C$25,'[4]1617-Q1'!$B$1:$HA$1000,B476,FALSE),INDIRECT("'" &amp; $C$1 &amp; "'!" &amp; C476))="","",IF($I$1&lt;&gt;'GMPP Return'!$F$25,HLOOKUP('GMPP Return'!$C$25,'[4]1617-Q1'!$B$1:$HA$1000,B476,FALSE),INDIRECT("'" &amp; $C$1 &amp; "'!" &amp; C476)))</f>
        <v>#N/A</v>
      </c>
      <c r="J476" s="594">
        <f ca="1">IF(IF($J$1&lt;&gt;'GMPP Return'!$F$25,HLOOKUP('GMPP Return'!$C$25,'[4]1617-Q2'!$B$1:$HA$1000,B476,FALSE),INDIRECT("'" &amp; $C$1 &amp; "'!" &amp; C476))="","",IF($J$1&lt;&gt;'GMPP Return'!$F$25,HLOOKUP('GMPP Return'!$C$25,'[4]1617-Q2'!$B$1:$HA$1000,B476,FALSE),INDIRECT("'" &amp; $C$1 &amp; "'!" &amp; C476)))</f>
        <v>0</v>
      </c>
      <c r="K476" s="516" t="s">
        <v>3029</v>
      </c>
      <c r="L476" s="517" t="s">
        <v>3030</v>
      </c>
      <c r="M476" s="567"/>
      <c r="N476" s="995" t="e">
        <f t="shared" ca="1" si="27"/>
        <v>#N/A</v>
      </c>
    </row>
    <row r="477" spans="1:14" x14ac:dyDescent="0.25">
      <c r="A477" s="254" t="s">
        <v>942</v>
      </c>
      <c r="B477" s="159">
        <v>474</v>
      </c>
      <c r="C477" s="159" t="s">
        <v>1601</v>
      </c>
      <c r="D477" s="160"/>
      <c r="E477" s="160"/>
      <c r="F477" s="160"/>
      <c r="G477" s="472"/>
      <c r="H477" s="945" t="s">
        <v>950</v>
      </c>
      <c r="I477" s="516" t="e">
        <f ca="1">IF(IF($I$1&lt;&gt;'GMPP Return'!$F$25,HLOOKUP('GMPP Return'!$C$25,'[4]1617-Q1'!$B$1:$HA$1000,B477,FALSE),INDIRECT("'" &amp; $C$1 &amp; "'!" &amp; C477))="","",IF($I$1&lt;&gt;'GMPP Return'!$F$25,HLOOKUP('GMPP Return'!$C$25,'[4]1617-Q1'!$B$1:$HA$1000,B477,FALSE),INDIRECT("'" &amp; $C$1 &amp; "'!" &amp; C477)))</f>
        <v>#N/A</v>
      </c>
      <c r="J477" s="594">
        <f ca="1">IF(IF($J$1&lt;&gt;'GMPP Return'!$F$25,HLOOKUP('GMPP Return'!$C$25,'[4]1617-Q2'!$B$1:$HA$1000,B477,FALSE),INDIRECT("'" &amp; $C$1 &amp; "'!" &amp; C477))="","",IF($J$1&lt;&gt;'GMPP Return'!$F$25,HLOOKUP('GMPP Return'!$C$25,'[4]1617-Q2'!$B$1:$HA$1000,B477,FALSE),INDIRECT("'" &amp; $C$1 &amp; "'!" &amp; C477)))</f>
        <v>0</v>
      </c>
      <c r="K477" s="516" t="s">
        <v>3031</v>
      </c>
      <c r="L477" s="517" t="s">
        <v>3032</v>
      </c>
      <c r="M477" s="567"/>
      <c r="N477" s="995" t="e">
        <f t="shared" ca="1" si="27"/>
        <v>#N/A</v>
      </c>
    </row>
    <row r="478" spans="1:14" x14ac:dyDescent="0.25">
      <c r="A478" s="254" t="s">
        <v>943</v>
      </c>
      <c r="B478" s="159">
        <v>475</v>
      </c>
      <c r="C478" s="159" t="s">
        <v>1602</v>
      </c>
      <c r="D478" s="160"/>
      <c r="E478" s="160"/>
      <c r="F478" s="160"/>
      <c r="G478" s="472"/>
      <c r="H478" s="945" t="s">
        <v>951</v>
      </c>
      <c r="I478" s="516" t="e">
        <f ca="1">IF(IF($I$1&lt;&gt;'GMPP Return'!$F$25,HLOOKUP('GMPP Return'!$C$25,'[4]1617-Q1'!$B$1:$HA$1000,B478,FALSE),INDIRECT("'" &amp; $C$1 &amp; "'!" &amp; C478))="","",IF($I$1&lt;&gt;'GMPP Return'!$F$25,HLOOKUP('GMPP Return'!$C$25,'[4]1617-Q1'!$B$1:$HA$1000,B478,FALSE),INDIRECT("'" &amp; $C$1 &amp; "'!" &amp; C478)))</f>
        <v>#N/A</v>
      </c>
      <c r="J478" s="594">
        <f ca="1">IF(IF($J$1&lt;&gt;'GMPP Return'!$F$25,HLOOKUP('GMPP Return'!$C$25,'[4]1617-Q2'!$B$1:$HA$1000,B478,FALSE),INDIRECT("'" &amp; $C$1 &amp; "'!" &amp; C478))="","",IF($J$1&lt;&gt;'GMPP Return'!$F$25,HLOOKUP('GMPP Return'!$C$25,'[4]1617-Q2'!$B$1:$HA$1000,B478,FALSE),INDIRECT("'" &amp; $C$1 &amp; "'!" &amp; C478)))</f>
        <v>0</v>
      </c>
      <c r="K478" s="516" t="s">
        <v>3033</v>
      </c>
      <c r="L478" s="517" t="s">
        <v>3034</v>
      </c>
      <c r="M478" s="567"/>
      <c r="N478" s="995" t="e">
        <f t="shared" ca="1" si="27"/>
        <v>#N/A</v>
      </c>
    </row>
    <row r="479" spans="1:14" x14ac:dyDescent="0.25">
      <c r="A479" s="254" t="s">
        <v>944</v>
      </c>
      <c r="B479" s="159">
        <v>476</v>
      </c>
      <c r="C479" s="159" t="s">
        <v>1603</v>
      </c>
      <c r="D479" s="160"/>
      <c r="E479" s="160"/>
      <c r="F479" s="160"/>
      <c r="G479" s="472"/>
      <c r="H479" s="945" t="s">
        <v>952</v>
      </c>
      <c r="I479" s="516" t="e">
        <f ca="1">IF(IF($I$1&lt;&gt;'GMPP Return'!$F$25,HLOOKUP('GMPP Return'!$C$25,'[4]1617-Q1'!$B$1:$HA$1000,B479,FALSE),INDIRECT("'" &amp; $C$1 &amp; "'!" &amp; C479))="","",IF($I$1&lt;&gt;'GMPP Return'!$F$25,HLOOKUP('GMPP Return'!$C$25,'[4]1617-Q1'!$B$1:$HA$1000,B479,FALSE),INDIRECT("'" &amp; $C$1 &amp; "'!" &amp; C479)))</f>
        <v>#N/A</v>
      </c>
      <c r="J479" s="594">
        <f ca="1">IF(IF($J$1&lt;&gt;'GMPP Return'!$F$25,HLOOKUP('GMPP Return'!$C$25,'[4]1617-Q2'!$B$1:$HA$1000,B479,FALSE),INDIRECT("'" &amp; $C$1 &amp; "'!" &amp; C479))="","",IF($J$1&lt;&gt;'GMPP Return'!$F$25,HLOOKUP('GMPP Return'!$C$25,'[4]1617-Q2'!$B$1:$HA$1000,B479,FALSE),INDIRECT("'" &amp; $C$1 &amp; "'!" &amp; C479)))</f>
        <v>0</v>
      </c>
      <c r="K479" s="516" t="s">
        <v>3035</v>
      </c>
      <c r="L479" s="517" t="s">
        <v>3036</v>
      </c>
      <c r="M479" s="567"/>
      <c r="N479" s="995" t="e">
        <f t="shared" ca="1" si="27"/>
        <v>#N/A</v>
      </c>
    </row>
    <row r="480" spans="1:14" x14ac:dyDescent="0.25">
      <c r="A480" s="254" t="s">
        <v>945</v>
      </c>
      <c r="B480" s="159">
        <v>477</v>
      </c>
      <c r="C480" s="159" t="s">
        <v>1604</v>
      </c>
      <c r="D480" s="160"/>
      <c r="E480" s="160"/>
      <c r="F480" s="160"/>
      <c r="G480" s="472"/>
      <c r="H480" s="945" t="s">
        <v>953</v>
      </c>
      <c r="I480" s="516" t="e">
        <f ca="1">IF(IF($I$1&lt;&gt;'GMPP Return'!$F$25,HLOOKUP('GMPP Return'!$C$25,'[4]1617-Q1'!$B$1:$HA$1000,B480,FALSE),INDIRECT("'" &amp; $C$1 &amp; "'!" &amp; C480))="","",IF($I$1&lt;&gt;'GMPP Return'!$F$25,HLOOKUP('GMPP Return'!$C$25,'[4]1617-Q1'!$B$1:$HA$1000,B480,FALSE),INDIRECT("'" &amp; $C$1 &amp; "'!" &amp; C480)))</f>
        <v>#N/A</v>
      </c>
      <c r="J480" s="594">
        <f ca="1">IF(IF($J$1&lt;&gt;'GMPP Return'!$F$25,HLOOKUP('GMPP Return'!$C$25,'[4]1617-Q2'!$B$1:$HA$1000,B480,FALSE),INDIRECT("'" &amp; $C$1 &amp; "'!" &amp; C480))="","",IF($J$1&lt;&gt;'GMPP Return'!$F$25,HLOOKUP('GMPP Return'!$C$25,'[4]1617-Q2'!$B$1:$HA$1000,B480,FALSE),INDIRECT("'" &amp; $C$1 &amp; "'!" &amp; C480)))</f>
        <v>0</v>
      </c>
      <c r="K480" s="516" t="s">
        <v>3037</v>
      </c>
      <c r="L480" s="517" t="s">
        <v>3038</v>
      </c>
      <c r="M480" s="567"/>
      <c r="N480" s="995" t="e">
        <f t="shared" ca="1" si="27"/>
        <v>#N/A</v>
      </c>
    </row>
    <row r="481" spans="1:14" x14ac:dyDescent="0.25">
      <c r="A481" s="254" t="s">
        <v>946</v>
      </c>
      <c r="B481" s="159">
        <v>478</v>
      </c>
      <c r="C481" s="159" t="s">
        <v>1605</v>
      </c>
      <c r="D481" s="160"/>
      <c r="E481" s="160"/>
      <c r="F481" s="160"/>
      <c r="G481" s="472"/>
      <c r="H481" s="945" t="s">
        <v>954</v>
      </c>
      <c r="I481" s="516" t="e">
        <f ca="1">IF(IF($I$1&lt;&gt;'GMPP Return'!$F$25,HLOOKUP('GMPP Return'!$C$25,'[4]1617-Q1'!$B$1:$HA$1000,B481,FALSE),INDIRECT("'" &amp; $C$1 &amp; "'!" &amp; C481))="","",IF($I$1&lt;&gt;'GMPP Return'!$F$25,HLOOKUP('GMPP Return'!$C$25,'[4]1617-Q1'!$B$1:$HA$1000,B481,FALSE),INDIRECT("'" &amp; $C$1 &amp; "'!" &amp; C481)))</f>
        <v>#N/A</v>
      </c>
      <c r="J481" s="594">
        <f ca="1">IF(IF($J$1&lt;&gt;'GMPP Return'!$F$25,HLOOKUP('GMPP Return'!$C$25,'[4]1617-Q2'!$B$1:$HA$1000,B481,FALSE),INDIRECT("'" &amp; $C$1 &amp; "'!" &amp; C481))="","",IF($J$1&lt;&gt;'GMPP Return'!$F$25,HLOOKUP('GMPP Return'!$C$25,'[4]1617-Q2'!$B$1:$HA$1000,B481,FALSE),INDIRECT("'" &amp; $C$1 &amp; "'!" &amp; C481)))</f>
        <v>0</v>
      </c>
      <c r="K481" s="516" t="s">
        <v>3039</v>
      </c>
      <c r="L481" s="517" t="s">
        <v>3040</v>
      </c>
      <c r="M481" s="567"/>
      <c r="N481" s="995" t="e">
        <f t="shared" ca="1" si="27"/>
        <v>#N/A</v>
      </c>
    </row>
    <row r="482" spans="1:14" x14ac:dyDescent="0.25">
      <c r="A482" s="254" t="s">
        <v>947</v>
      </c>
      <c r="B482" s="159">
        <v>479</v>
      </c>
      <c r="C482" s="159" t="s">
        <v>1606</v>
      </c>
      <c r="D482" s="160"/>
      <c r="E482" s="160"/>
      <c r="F482" s="160"/>
      <c r="G482" s="472"/>
      <c r="H482" s="945" t="s">
        <v>955</v>
      </c>
      <c r="I482" s="516" t="e">
        <f ca="1">IF(IF($I$1&lt;&gt;'GMPP Return'!$F$25,HLOOKUP('GMPP Return'!$C$25,'[4]1617-Q1'!$B$1:$HA$1000,B482,FALSE),INDIRECT("'" &amp; $C$1 &amp; "'!" &amp; C482))="","",IF($I$1&lt;&gt;'GMPP Return'!$F$25,HLOOKUP('GMPP Return'!$C$25,'[4]1617-Q1'!$B$1:$HA$1000,B482,FALSE),INDIRECT("'" &amp; $C$1 &amp; "'!" &amp; C482)))</f>
        <v>#N/A</v>
      </c>
      <c r="J482" s="594">
        <f ca="1">IF(IF($J$1&lt;&gt;'GMPP Return'!$F$25,HLOOKUP('GMPP Return'!$C$25,'[4]1617-Q2'!$B$1:$HA$1000,B482,FALSE),INDIRECT("'" &amp; $C$1 &amp; "'!" &amp; C482))="","",IF($J$1&lt;&gt;'GMPP Return'!$F$25,HLOOKUP('GMPP Return'!$C$25,'[4]1617-Q2'!$B$1:$HA$1000,B482,FALSE),INDIRECT("'" &amp; $C$1 &amp; "'!" &amp; C482)))</f>
        <v>0</v>
      </c>
      <c r="K482" s="516" t="s">
        <v>3041</v>
      </c>
      <c r="L482" s="517" t="s">
        <v>3042</v>
      </c>
      <c r="M482" s="567"/>
      <c r="N482" s="995" t="e">
        <f t="shared" ca="1" si="27"/>
        <v>#N/A</v>
      </c>
    </row>
    <row r="483" spans="1:14" x14ac:dyDescent="0.25">
      <c r="A483" s="254" t="s">
        <v>948</v>
      </c>
      <c r="B483" s="159">
        <v>480</v>
      </c>
      <c r="C483" s="159" t="s">
        <v>1607</v>
      </c>
      <c r="D483" s="160"/>
      <c r="E483" s="160"/>
      <c r="F483" s="160"/>
      <c r="G483" s="472"/>
      <c r="H483" s="945" t="s">
        <v>956</v>
      </c>
      <c r="I483" s="516" t="e">
        <f ca="1">IF(IF($I$1&lt;&gt;'GMPP Return'!$F$25,HLOOKUP('GMPP Return'!$C$25,'[4]1617-Q1'!$B$1:$HA$1000,B483,FALSE),INDIRECT("'" &amp; $C$1 &amp; "'!" &amp; C483))="","",IF($I$1&lt;&gt;'GMPP Return'!$F$25,HLOOKUP('GMPP Return'!$C$25,'[4]1617-Q1'!$B$1:$HA$1000,B483,FALSE),INDIRECT("'" &amp; $C$1 &amp; "'!" &amp; C483)))</f>
        <v>#N/A</v>
      </c>
      <c r="J483" s="594">
        <f ca="1">IF(IF($J$1&lt;&gt;'GMPP Return'!$F$25,HLOOKUP('GMPP Return'!$C$25,'[4]1617-Q2'!$B$1:$HA$1000,B483,FALSE),INDIRECT("'" &amp; $C$1 &amp; "'!" &amp; C483))="","",IF($J$1&lt;&gt;'GMPP Return'!$F$25,HLOOKUP('GMPP Return'!$C$25,'[4]1617-Q2'!$B$1:$HA$1000,B483,FALSE),INDIRECT("'" &amp; $C$1 &amp; "'!" &amp; C483)))</f>
        <v>0</v>
      </c>
      <c r="K483" s="516" t="s">
        <v>3043</v>
      </c>
      <c r="L483" s="517" t="s">
        <v>3044</v>
      </c>
      <c r="M483" s="567"/>
      <c r="N483" s="995" t="e">
        <f t="shared" ca="1" si="27"/>
        <v>#N/A</v>
      </c>
    </row>
    <row r="484" spans="1:14" x14ac:dyDescent="0.25">
      <c r="A484" s="255" t="s">
        <v>949</v>
      </c>
      <c r="B484" s="159">
        <v>481</v>
      </c>
      <c r="C484" s="159" t="s">
        <v>1608</v>
      </c>
      <c r="D484" s="160"/>
      <c r="E484" s="160"/>
      <c r="F484" s="160"/>
      <c r="G484" s="472"/>
      <c r="H484" s="945" t="s">
        <v>957</v>
      </c>
      <c r="I484" s="516" t="e">
        <f ca="1">IF(IF($I$1&lt;&gt;'GMPP Return'!$F$25,HLOOKUP('GMPP Return'!$C$25,'[4]1617-Q1'!$B$1:$HA$1000,B484,FALSE),INDIRECT("'" &amp; $C$1 &amp; "'!" &amp; C484))="","",IF($I$1&lt;&gt;'GMPP Return'!$F$25,HLOOKUP('GMPP Return'!$C$25,'[4]1617-Q1'!$B$1:$HA$1000,B484,FALSE),INDIRECT("'" &amp; $C$1 &amp; "'!" &amp; C484)))</f>
        <v>#N/A</v>
      </c>
      <c r="J484" s="594">
        <f ca="1">IF(IF($J$1&lt;&gt;'GMPP Return'!$F$25,HLOOKUP('GMPP Return'!$C$25,'[4]1617-Q2'!$B$1:$HA$1000,B484,FALSE),INDIRECT("'" &amp; $C$1 &amp; "'!" &amp; C484))="","",IF($J$1&lt;&gt;'GMPP Return'!$F$25,HLOOKUP('GMPP Return'!$C$25,'[4]1617-Q2'!$B$1:$HA$1000,B484,FALSE),INDIRECT("'" &amp; $C$1 &amp; "'!" &amp; C484)))</f>
        <v>0</v>
      </c>
      <c r="K484" s="516" t="s">
        <v>3045</v>
      </c>
      <c r="L484" s="517" t="s">
        <v>3046</v>
      </c>
      <c r="M484" s="567"/>
      <c r="N484" s="995" t="e">
        <f t="shared" ca="1" si="27"/>
        <v>#N/A</v>
      </c>
    </row>
    <row r="485" spans="1:14" x14ac:dyDescent="0.25">
      <c r="A485" s="255" t="s">
        <v>950</v>
      </c>
      <c r="B485" s="159">
        <v>482</v>
      </c>
      <c r="C485" s="159" t="s">
        <v>1609</v>
      </c>
      <c r="D485" s="160"/>
      <c r="E485" s="160"/>
      <c r="F485" s="160"/>
      <c r="G485" s="472"/>
      <c r="H485" s="945" t="s">
        <v>958</v>
      </c>
      <c r="I485" s="516" t="e">
        <f ca="1">IF(IF($I$1&lt;&gt;'GMPP Return'!$F$25,HLOOKUP('GMPP Return'!$C$25,'[4]1617-Q1'!$B$1:$HA$1000,B485,FALSE),INDIRECT("'" &amp; $C$1 &amp; "'!" &amp; C485))="","",IF($I$1&lt;&gt;'GMPP Return'!$F$25,HLOOKUP('GMPP Return'!$C$25,'[4]1617-Q1'!$B$1:$HA$1000,B485,FALSE),INDIRECT("'" &amp; $C$1 &amp; "'!" &amp; C485)))</f>
        <v>#N/A</v>
      </c>
      <c r="J485" s="594">
        <f ca="1">IF(IF($J$1&lt;&gt;'GMPP Return'!$F$25,HLOOKUP('GMPP Return'!$C$25,'[4]1617-Q2'!$B$1:$HA$1000,B485,FALSE),INDIRECT("'" &amp; $C$1 &amp; "'!" &amp; C485))="","",IF($J$1&lt;&gt;'GMPP Return'!$F$25,HLOOKUP('GMPP Return'!$C$25,'[4]1617-Q2'!$B$1:$HA$1000,B485,FALSE),INDIRECT("'" &amp; $C$1 &amp; "'!" &amp; C485)))</f>
        <v>0</v>
      </c>
      <c r="K485" s="516" t="s">
        <v>3047</v>
      </c>
      <c r="L485" s="517" t="s">
        <v>3048</v>
      </c>
      <c r="M485" s="567"/>
      <c r="N485" s="995" t="e">
        <f t="shared" ca="1" si="27"/>
        <v>#N/A</v>
      </c>
    </row>
    <row r="486" spans="1:14" x14ac:dyDescent="0.25">
      <c r="A486" s="255" t="s">
        <v>951</v>
      </c>
      <c r="B486" s="159">
        <v>483</v>
      </c>
      <c r="C486" s="159" t="s">
        <v>1610</v>
      </c>
      <c r="D486" s="160"/>
      <c r="E486" s="160"/>
      <c r="F486" s="160"/>
      <c r="G486" s="472"/>
      <c r="H486" s="945" t="s">
        <v>959</v>
      </c>
      <c r="I486" s="516" t="e">
        <f ca="1">IF(IF($I$1&lt;&gt;'GMPP Return'!$F$25,HLOOKUP('GMPP Return'!$C$25,'[4]1617-Q1'!$B$1:$HA$1000,B486,FALSE),INDIRECT("'" &amp; $C$1 &amp; "'!" &amp; C486))="","",IF($I$1&lt;&gt;'GMPP Return'!$F$25,HLOOKUP('GMPP Return'!$C$25,'[4]1617-Q1'!$B$1:$HA$1000,B486,FALSE),INDIRECT("'" &amp; $C$1 &amp; "'!" &amp; C486)))</f>
        <v>#N/A</v>
      </c>
      <c r="J486" s="594">
        <f ca="1">IF(IF($J$1&lt;&gt;'GMPP Return'!$F$25,HLOOKUP('GMPP Return'!$C$25,'[4]1617-Q2'!$B$1:$HA$1000,B486,FALSE),INDIRECT("'" &amp; $C$1 &amp; "'!" &amp; C486))="","",IF($J$1&lt;&gt;'GMPP Return'!$F$25,HLOOKUP('GMPP Return'!$C$25,'[4]1617-Q2'!$B$1:$HA$1000,B486,FALSE),INDIRECT("'" &amp; $C$1 &amp; "'!" &amp; C486)))</f>
        <v>0</v>
      </c>
      <c r="K486" s="516" t="s">
        <v>3049</v>
      </c>
      <c r="L486" s="517" t="s">
        <v>3050</v>
      </c>
      <c r="M486" s="567"/>
      <c r="N486" s="995" t="e">
        <f t="shared" ca="1" si="27"/>
        <v>#N/A</v>
      </c>
    </row>
    <row r="487" spans="1:14" x14ac:dyDescent="0.25">
      <c r="A487" s="255" t="s">
        <v>952</v>
      </c>
      <c r="B487" s="159">
        <v>484</v>
      </c>
      <c r="C487" s="159" t="s">
        <v>1611</v>
      </c>
      <c r="D487" s="160"/>
      <c r="E487" s="160"/>
      <c r="F487" s="160"/>
      <c r="G487" s="472"/>
      <c r="H487" s="945" t="s">
        <v>960</v>
      </c>
      <c r="I487" s="516" t="e">
        <f ca="1">IF(IF($I$1&lt;&gt;'GMPP Return'!$F$25,HLOOKUP('GMPP Return'!$C$25,'[4]1617-Q1'!$B$1:$HA$1000,B487,FALSE),INDIRECT("'" &amp; $C$1 &amp; "'!" &amp; C487))="","",IF($I$1&lt;&gt;'GMPP Return'!$F$25,HLOOKUP('GMPP Return'!$C$25,'[4]1617-Q1'!$B$1:$HA$1000,B487,FALSE),INDIRECT("'" &amp; $C$1 &amp; "'!" &amp; C487)))</f>
        <v>#N/A</v>
      </c>
      <c r="J487" s="594">
        <f ca="1">IF(IF($J$1&lt;&gt;'GMPP Return'!$F$25,HLOOKUP('GMPP Return'!$C$25,'[4]1617-Q2'!$B$1:$HA$1000,B487,FALSE),INDIRECT("'" &amp; $C$1 &amp; "'!" &amp; C487))="","",IF($J$1&lt;&gt;'GMPP Return'!$F$25,HLOOKUP('GMPP Return'!$C$25,'[4]1617-Q2'!$B$1:$HA$1000,B487,FALSE),INDIRECT("'" &amp; $C$1 &amp; "'!" &amp; C487)))</f>
        <v>0</v>
      </c>
      <c r="K487" s="516" t="s">
        <v>3051</v>
      </c>
      <c r="L487" s="517" t="s">
        <v>3052</v>
      </c>
      <c r="M487" s="567"/>
      <c r="N487" s="995" t="e">
        <f t="shared" ca="1" si="27"/>
        <v>#N/A</v>
      </c>
    </row>
    <row r="488" spans="1:14" x14ac:dyDescent="0.25">
      <c r="A488" s="255" t="s">
        <v>953</v>
      </c>
      <c r="B488" s="159">
        <v>485</v>
      </c>
      <c r="C488" s="159" t="s">
        <v>1612</v>
      </c>
      <c r="D488" s="160"/>
      <c r="E488" s="160"/>
      <c r="F488" s="160"/>
      <c r="G488" s="472"/>
      <c r="H488" s="945" t="s">
        <v>961</v>
      </c>
      <c r="I488" s="516" t="e">
        <f ca="1">IF(IF($I$1&lt;&gt;'GMPP Return'!$F$25,HLOOKUP('GMPP Return'!$C$25,'[4]1617-Q1'!$B$1:$HA$1000,B488,FALSE),INDIRECT("'" &amp; $C$1 &amp; "'!" &amp; C488))="","",IF($I$1&lt;&gt;'GMPP Return'!$F$25,HLOOKUP('GMPP Return'!$C$25,'[4]1617-Q1'!$B$1:$HA$1000,B488,FALSE),INDIRECT("'" &amp; $C$1 &amp; "'!" &amp; C488)))</f>
        <v>#N/A</v>
      </c>
      <c r="J488" s="594">
        <f ca="1">IF(IF($J$1&lt;&gt;'GMPP Return'!$F$25,HLOOKUP('GMPP Return'!$C$25,'[4]1617-Q2'!$B$1:$HA$1000,B488,FALSE),INDIRECT("'" &amp; $C$1 &amp; "'!" &amp; C488))="","",IF($J$1&lt;&gt;'GMPP Return'!$F$25,HLOOKUP('GMPP Return'!$C$25,'[4]1617-Q2'!$B$1:$HA$1000,B488,FALSE),INDIRECT("'" &amp; $C$1 &amp; "'!" &amp; C488)))</f>
        <v>0</v>
      </c>
      <c r="K488" s="516" t="s">
        <v>3053</v>
      </c>
      <c r="L488" s="517" t="s">
        <v>3054</v>
      </c>
      <c r="M488" s="567"/>
      <c r="N488" s="995" t="e">
        <f t="shared" ca="1" si="27"/>
        <v>#N/A</v>
      </c>
    </row>
    <row r="489" spans="1:14" x14ac:dyDescent="0.25">
      <c r="A489" s="255" t="s">
        <v>954</v>
      </c>
      <c r="B489" s="159">
        <v>486</v>
      </c>
      <c r="C489" s="159" t="s">
        <v>1613</v>
      </c>
      <c r="D489" s="160"/>
      <c r="E489" s="160"/>
      <c r="F489" s="160"/>
      <c r="G489" s="472"/>
      <c r="H489" s="945" t="s">
        <v>962</v>
      </c>
      <c r="I489" s="516" t="e">
        <f ca="1">IF(IF($I$1&lt;&gt;'GMPP Return'!$F$25,HLOOKUP('GMPP Return'!$C$25,'[4]1617-Q1'!$B$1:$HA$1000,B489,FALSE),INDIRECT("'" &amp; $C$1 &amp; "'!" &amp; C489))="","",IF($I$1&lt;&gt;'GMPP Return'!$F$25,HLOOKUP('GMPP Return'!$C$25,'[4]1617-Q1'!$B$1:$HA$1000,B489,FALSE),INDIRECT("'" &amp; $C$1 &amp; "'!" &amp; C489)))</f>
        <v>#N/A</v>
      </c>
      <c r="J489" s="594">
        <f ca="1">IF(IF($J$1&lt;&gt;'GMPP Return'!$F$25,HLOOKUP('GMPP Return'!$C$25,'[4]1617-Q2'!$B$1:$HA$1000,B489,FALSE),INDIRECT("'" &amp; $C$1 &amp; "'!" &amp; C489))="","",IF($J$1&lt;&gt;'GMPP Return'!$F$25,HLOOKUP('GMPP Return'!$C$25,'[4]1617-Q2'!$B$1:$HA$1000,B489,FALSE),INDIRECT("'" &amp; $C$1 &amp; "'!" &amp; C489)))</f>
        <v>0</v>
      </c>
      <c r="K489" s="516" t="s">
        <v>3055</v>
      </c>
      <c r="L489" s="517" t="s">
        <v>3056</v>
      </c>
      <c r="M489" s="567"/>
      <c r="N489" s="995" t="e">
        <f t="shared" ca="1" si="27"/>
        <v>#N/A</v>
      </c>
    </row>
    <row r="490" spans="1:14" x14ac:dyDescent="0.25">
      <c r="A490" s="255" t="s">
        <v>955</v>
      </c>
      <c r="B490" s="159">
        <v>487</v>
      </c>
      <c r="C490" s="159" t="s">
        <v>1614</v>
      </c>
      <c r="D490" s="160"/>
      <c r="E490" s="160"/>
      <c r="F490" s="160"/>
      <c r="G490" s="472"/>
      <c r="H490" s="945" t="s">
        <v>963</v>
      </c>
      <c r="I490" s="516" t="e">
        <f ca="1">IF(IF($I$1&lt;&gt;'GMPP Return'!$F$25,HLOOKUP('GMPP Return'!$C$25,'[4]1617-Q1'!$B$1:$HA$1000,B490,FALSE),INDIRECT("'" &amp; $C$1 &amp; "'!" &amp; C490))="","",IF($I$1&lt;&gt;'GMPP Return'!$F$25,HLOOKUP('GMPP Return'!$C$25,'[4]1617-Q1'!$B$1:$HA$1000,B490,FALSE),INDIRECT("'" &amp; $C$1 &amp; "'!" &amp; C490)))</f>
        <v>#N/A</v>
      </c>
      <c r="J490" s="594">
        <f ca="1">IF(IF($J$1&lt;&gt;'GMPP Return'!$F$25,HLOOKUP('GMPP Return'!$C$25,'[4]1617-Q2'!$B$1:$HA$1000,B490,FALSE),INDIRECT("'" &amp; $C$1 &amp; "'!" &amp; C490))="","",IF($J$1&lt;&gt;'GMPP Return'!$F$25,HLOOKUP('GMPP Return'!$C$25,'[4]1617-Q2'!$B$1:$HA$1000,B490,FALSE),INDIRECT("'" &amp; $C$1 &amp; "'!" &amp; C490)))</f>
        <v>0</v>
      </c>
      <c r="K490" s="516" t="s">
        <v>3057</v>
      </c>
      <c r="L490" s="517" t="s">
        <v>3058</v>
      </c>
      <c r="M490" s="567"/>
      <c r="N490" s="995" t="e">
        <f t="shared" ca="1" si="27"/>
        <v>#N/A</v>
      </c>
    </row>
    <row r="491" spans="1:14" x14ac:dyDescent="0.25">
      <c r="A491" s="255" t="s">
        <v>956</v>
      </c>
      <c r="B491" s="159">
        <v>488</v>
      </c>
      <c r="C491" s="159" t="s">
        <v>1615</v>
      </c>
      <c r="D491" s="160"/>
      <c r="E491" s="160"/>
      <c r="F491" s="160"/>
      <c r="G491" s="472"/>
      <c r="H491" s="945" t="s">
        <v>964</v>
      </c>
      <c r="I491" s="516" t="e">
        <f ca="1">IF(IF($I$1&lt;&gt;'GMPP Return'!$F$25,HLOOKUP('GMPP Return'!$C$25,'[4]1617-Q1'!$B$1:$HA$1000,B491,FALSE),INDIRECT("'" &amp; $C$1 &amp; "'!" &amp; C491))="","",IF($I$1&lt;&gt;'GMPP Return'!$F$25,HLOOKUP('GMPP Return'!$C$25,'[4]1617-Q1'!$B$1:$HA$1000,B491,FALSE),INDIRECT("'" &amp; $C$1 &amp; "'!" &amp; C491)))</f>
        <v>#N/A</v>
      </c>
      <c r="J491" s="594">
        <f ca="1">IF(IF($J$1&lt;&gt;'GMPP Return'!$F$25,HLOOKUP('GMPP Return'!$C$25,'[4]1617-Q2'!$B$1:$HA$1000,B491,FALSE),INDIRECT("'" &amp; $C$1 &amp; "'!" &amp; C491))="","",IF($J$1&lt;&gt;'GMPP Return'!$F$25,HLOOKUP('GMPP Return'!$C$25,'[4]1617-Q2'!$B$1:$HA$1000,B491,FALSE),INDIRECT("'" &amp; $C$1 &amp; "'!" &amp; C491)))</f>
        <v>0</v>
      </c>
      <c r="K491" s="516" t="s">
        <v>3059</v>
      </c>
      <c r="L491" s="517" t="s">
        <v>3060</v>
      </c>
      <c r="M491" s="567"/>
      <c r="N491" s="995" t="e">
        <f t="shared" ca="1" si="27"/>
        <v>#N/A</v>
      </c>
    </row>
    <row r="492" spans="1:14" x14ac:dyDescent="0.25">
      <c r="A492" s="254" t="s">
        <v>957</v>
      </c>
      <c r="B492" s="159">
        <v>489</v>
      </c>
      <c r="C492" s="159" t="s">
        <v>1616</v>
      </c>
      <c r="D492" s="160"/>
      <c r="E492" s="160"/>
      <c r="F492" s="160"/>
      <c r="G492" s="472"/>
      <c r="H492" s="945" t="s">
        <v>965</v>
      </c>
      <c r="I492" s="516" t="e">
        <f ca="1">IF(IF($I$1&lt;&gt;'GMPP Return'!$F$25,HLOOKUP('GMPP Return'!$C$25,'[4]1617-Q1'!$B$1:$HA$1000,B492,FALSE),INDIRECT("'" &amp; $C$1 &amp; "'!" &amp; C492))="","",IF($I$1&lt;&gt;'GMPP Return'!$F$25,HLOOKUP('GMPP Return'!$C$25,'[4]1617-Q1'!$B$1:$HA$1000,B492,FALSE),INDIRECT("'" &amp; $C$1 &amp; "'!" &amp; C492)))</f>
        <v>#N/A</v>
      </c>
      <c r="J492" s="594">
        <f ca="1">IF(IF($J$1&lt;&gt;'GMPP Return'!$F$25,HLOOKUP('GMPP Return'!$C$25,'[4]1617-Q2'!$B$1:$HA$1000,B492,FALSE),INDIRECT("'" &amp; $C$1 &amp; "'!" &amp; C492))="","",IF($J$1&lt;&gt;'GMPP Return'!$F$25,HLOOKUP('GMPP Return'!$C$25,'[4]1617-Q2'!$B$1:$HA$1000,B492,FALSE),INDIRECT("'" &amp; $C$1 &amp; "'!" &amp; C492)))</f>
        <v>0</v>
      </c>
      <c r="K492" s="516" t="s">
        <v>3061</v>
      </c>
      <c r="L492" s="517" t="s">
        <v>3062</v>
      </c>
      <c r="M492" s="567"/>
      <c r="N492" s="995" t="e">
        <f t="shared" ca="1" si="27"/>
        <v>#N/A</v>
      </c>
    </row>
    <row r="493" spans="1:14" x14ac:dyDescent="0.25">
      <c r="A493" s="254" t="s">
        <v>958</v>
      </c>
      <c r="B493" s="159">
        <v>490</v>
      </c>
      <c r="C493" s="159" t="s">
        <v>1617</v>
      </c>
      <c r="D493" s="160"/>
      <c r="E493" s="160"/>
      <c r="F493" s="160"/>
      <c r="G493" s="472"/>
      <c r="H493" s="945" t="s">
        <v>966</v>
      </c>
      <c r="I493" s="516" t="e">
        <f ca="1">IF(IF($I$1&lt;&gt;'GMPP Return'!$F$25,HLOOKUP('GMPP Return'!$C$25,'[4]1617-Q1'!$B$1:$HA$1000,B493,FALSE),INDIRECT("'" &amp; $C$1 &amp; "'!" &amp; C493))="","",IF($I$1&lt;&gt;'GMPP Return'!$F$25,HLOOKUP('GMPP Return'!$C$25,'[4]1617-Q1'!$B$1:$HA$1000,B493,FALSE),INDIRECT("'" &amp; $C$1 &amp; "'!" &amp; C493)))</f>
        <v>#N/A</v>
      </c>
      <c r="J493" s="594">
        <f ca="1">IF(IF($J$1&lt;&gt;'GMPP Return'!$F$25,HLOOKUP('GMPP Return'!$C$25,'[4]1617-Q2'!$B$1:$HA$1000,B493,FALSE),INDIRECT("'" &amp; $C$1 &amp; "'!" &amp; C493))="","",IF($J$1&lt;&gt;'GMPP Return'!$F$25,HLOOKUP('GMPP Return'!$C$25,'[4]1617-Q2'!$B$1:$HA$1000,B493,FALSE),INDIRECT("'" &amp; $C$1 &amp; "'!" &amp; C493)))</f>
        <v>0</v>
      </c>
      <c r="K493" s="516" t="s">
        <v>3063</v>
      </c>
      <c r="L493" s="517" t="s">
        <v>3064</v>
      </c>
      <c r="M493" s="567"/>
      <c r="N493" s="995" t="e">
        <f t="shared" ca="1" si="27"/>
        <v>#N/A</v>
      </c>
    </row>
    <row r="494" spans="1:14" x14ac:dyDescent="0.25">
      <c r="A494" s="254" t="s">
        <v>959</v>
      </c>
      <c r="B494" s="159">
        <v>491</v>
      </c>
      <c r="C494" s="159" t="s">
        <v>1618</v>
      </c>
      <c r="D494" s="160"/>
      <c r="E494" s="160"/>
      <c r="F494" s="160"/>
      <c r="G494" s="472"/>
      <c r="H494" s="945" t="s">
        <v>967</v>
      </c>
      <c r="I494" s="516" t="e">
        <f ca="1">IF(IF($I$1&lt;&gt;'GMPP Return'!$F$25,HLOOKUP('GMPP Return'!$C$25,'[4]1617-Q1'!$B$1:$HA$1000,B494,FALSE),INDIRECT("'" &amp; $C$1 &amp; "'!" &amp; C494))="","",IF($I$1&lt;&gt;'GMPP Return'!$F$25,HLOOKUP('GMPP Return'!$C$25,'[4]1617-Q1'!$B$1:$HA$1000,B494,FALSE),INDIRECT("'" &amp; $C$1 &amp; "'!" &amp; C494)))</f>
        <v>#N/A</v>
      </c>
      <c r="J494" s="594">
        <f ca="1">IF(IF($J$1&lt;&gt;'GMPP Return'!$F$25,HLOOKUP('GMPP Return'!$C$25,'[4]1617-Q2'!$B$1:$HA$1000,B494,FALSE),INDIRECT("'" &amp; $C$1 &amp; "'!" &amp; C494))="","",IF($J$1&lt;&gt;'GMPP Return'!$F$25,HLOOKUP('GMPP Return'!$C$25,'[4]1617-Q2'!$B$1:$HA$1000,B494,FALSE),INDIRECT("'" &amp; $C$1 &amp; "'!" &amp; C494)))</f>
        <v>0</v>
      </c>
      <c r="K494" s="516" t="s">
        <v>3065</v>
      </c>
      <c r="L494" s="517" t="s">
        <v>3066</v>
      </c>
      <c r="M494" s="567"/>
      <c r="N494" s="995" t="e">
        <f t="shared" ca="1" si="27"/>
        <v>#N/A</v>
      </c>
    </row>
    <row r="495" spans="1:14" x14ac:dyDescent="0.25">
      <c r="A495" s="254" t="s">
        <v>960</v>
      </c>
      <c r="B495" s="159">
        <v>492</v>
      </c>
      <c r="C495" s="159" t="s">
        <v>1619</v>
      </c>
      <c r="D495" s="160"/>
      <c r="E495" s="160"/>
      <c r="F495" s="160"/>
      <c r="G495" s="472"/>
      <c r="H495" s="945" t="s">
        <v>968</v>
      </c>
      <c r="I495" s="516" t="e">
        <f ca="1">IF(IF($I$1&lt;&gt;'GMPP Return'!$F$25,HLOOKUP('GMPP Return'!$C$25,'[4]1617-Q1'!$B$1:$HA$1000,B495,FALSE),INDIRECT("'" &amp; $C$1 &amp; "'!" &amp; C495))="","",IF($I$1&lt;&gt;'GMPP Return'!$F$25,HLOOKUP('GMPP Return'!$C$25,'[4]1617-Q1'!$B$1:$HA$1000,B495,FALSE),INDIRECT("'" &amp; $C$1 &amp; "'!" &amp; C495)))</f>
        <v>#N/A</v>
      </c>
      <c r="J495" s="594">
        <f ca="1">IF(IF($J$1&lt;&gt;'GMPP Return'!$F$25,HLOOKUP('GMPP Return'!$C$25,'[4]1617-Q2'!$B$1:$HA$1000,B495,FALSE),INDIRECT("'" &amp; $C$1 &amp; "'!" &amp; C495))="","",IF($J$1&lt;&gt;'GMPP Return'!$F$25,HLOOKUP('GMPP Return'!$C$25,'[4]1617-Q2'!$B$1:$HA$1000,B495,FALSE),INDIRECT("'" &amp; $C$1 &amp; "'!" &amp; C495)))</f>
        <v>0</v>
      </c>
      <c r="K495" s="516" t="s">
        <v>3067</v>
      </c>
      <c r="L495" s="517" t="s">
        <v>3068</v>
      </c>
      <c r="M495" s="567"/>
      <c r="N495" s="995" t="e">
        <f t="shared" ca="1" si="27"/>
        <v>#N/A</v>
      </c>
    </row>
    <row r="496" spans="1:14" x14ac:dyDescent="0.25">
      <c r="A496" s="254" t="s">
        <v>961</v>
      </c>
      <c r="B496" s="159">
        <v>493</v>
      </c>
      <c r="C496" s="159" t="s">
        <v>1620</v>
      </c>
      <c r="D496" s="160"/>
      <c r="E496" s="160"/>
      <c r="F496" s="160"/>
      <c r="G496" s="472"/>
      <c r="H496" s="945" t="s">
        <v>969</v>
      </c>
      <c r="I496" s="516" t="e">
        <f ca="1">IF(IF($I$1&lt;&gt;'GMPP Return'!$F$25,HLOOKUP('GMPP Return'!$C$25,'[4]1617-Q1'!$B$1:$HA$1000,B496,FALSE),INDIRECT("'" &amp; $C$1 &amp; "'!" &amp; C496))="","",IF($I$1&lt;&gt;'GMPP Return'!$F$25,HLOOKUP('GMPP Return'!$C$25,'[4]1617-Q1'!$B$1:$HA$1000,B496,FALSE),INDIRECT("'" &amp; $C$1 &amp; "'!" &amp; C496)))</f>
        <v>#N/A</v>
      </c>
      <c r="J496" s="594">
        <f ca="1">IF(IF($J$1&lt;&gt;'GMPP Return'!$F$25,HLOOKUP('GMPP Return'!$C$25,'[4]1617-Q2'!$B$1:$HA$1000,B496,FALSE),INDIRECT("'" &amp; $C$1 &amp; "'!" &amp; C496))="","",IF($J$1&lt;&gt;'GMPP Return'!$F$25,HLOOKUP('GMPP Return'!$C$25,'[4]1617-Q2'!$B$1:$HA$1000,B496,FALSE),INDIRECT("'" &amp; $C$1 &amp; "'!" &amp; C496)))</f>
        <v>0</v>
      </c>
      <c r="K496" s="516" t="s">
        <v>3069</v>
      </c>
      <c r="L496" s="517" t="s">
        <v>3070</v>
      </c>
      <c r="M496" s="567"/>
      <c r="N496" s="995" t="e">
        <f t="shared" ca="1" si="27"/>
        <v>#N/A</v>
      </c>
    </row>
    <row r="497" spans="1:14" x14ac:dyDescent="0.25">
      <c r="A497" s="254" t="s">
        <v>962</v>
      </c>
      <c r="B497" s="159">
        <v>494</v>
      </c>
      <c r="C497" s="159" t="s">
        <v>1621</v>
      </c>
      <c r="D497" s="160"/>
      <c r="E497" s="160"/>
      <c r="F497" s="160"/>
      <c r="G497" s="472"/>
      <c r="H497" s="945" t="s">
        <v>970</v>
      </c>
      <c r="I497" s="516" t="e">
        <f ca="1">IF(IF($I$1&lt;&gt;'GMPP Return'!$F$25,HLOOKUP('GMPP Return'!$C$25,'[4]1617-Q1'!$B$1:$HA$1000,B497,FALSE),INDIRECT("'" &amp; $C$1 &amp; "'!" &amp; C497))="","",IF($I$1&lt;&gt;'GMPP Return'!$F$25,HLOOKUP('GMPP Return'!$C$25,'[4]1617-Q1'!$B$1:$HA$1000,B497,FALSE),INDIRECT("'" &amp; $C$1 &amp; "'!" &amp; C497)))</f>
        <v>#N/A</v>
      </c>
      <c r="J497" s="594">
        <f ca="1">IF(IF($J$1&lt;&gt;'GMPP Return'!$F$25,HLOOKUP('GMPP Return'!$C$25,'[4]1617-Q2'!$B$1:$HA$1000,B497,FALSE),INDIRECT("'" &amp; $C$1 &amp; "'!" &amp; C497))="","",IF($J$1&lt;&gt;'GMPP Return'!$F$25,HLOOKUP('GMPP Return'!$C$25,'[4]1617-Q2'!$B$1:$HA$1000,B497,FALSE),INDIRECT("'" &amp; $C$1 &amp; "'!" &amp; C497)))</f>
        <v>0</v>
      </c>
      <c r="K497" s="516" t="s">
        <v>3071</v>
      </c>
      <c r="L497" s="517" t="s">
        <v>3072</v>
      </c>
      <c r="M497" s="567"/>
      <c r="N497" s="995" t="e">
        <f t="shared" ca="1" si="27"/>
        <v>#N/A</v>
      </c>
    </row>
    <row r="498" spans="1:14" x14ac:dyDescent="0.25">
      <c r="A498" s="254" t="s">
        <v>963</v>
      </c>
      <c r="B498" s="159">
        <v>495</v>
      </c>
      <c r="C498" s="159" t="s">
        <v>1622</v>
      </c>
      <c r="D498" s="160"/>
      <c r="E498" s="160"/>
      <c r="F498" s="160"/>
      <c r="G498" s="472"/>
      <c r="H498" s="945" t="s">
        <v>971</v>
      </c>
      <c r="I498" s="516" t="e">
        <f ca="1">IF(IF($I$1&lt;&gt;'GMPP Return'!$F$25,HLOOKUP('GMPP Return'!$C$25,'[4]1617-Q1'!$B$1:$HA$1000,B498,FALSE),INDIRECT("'" &amp; $C$1 &amp; "'!" &amp; C498))="","",IF($I$1&lt;&gt;'GMPP Return'!$F$25,HLOOKUP('GMPP Return'!$C$25,'[4]1617-Q1'!$B$1:$HA$1000,B498,FALSE),INDIRECT("'" &amp; $C$1 &amp; "'!" &amp; C498)))</f>
        <v>#N/A</v>
      </c>
      <c r="J498" s="594">
        <f ca="1">IF(IF($J$1&lt;&gt;'GMPP Return'!$F$25,HLOOKUP('GMPP Return'!$C$25,'[4]1617-Q2'!$B$1:$HA$1000,B498,FALSE),INDIRECT("'" &amp; $C$1 &amp; "'!" &amp; C498))="","",IF($J$1&lt;&gt;'GMPP Return'!$F$25,HLOOKUP('GMPP Return'!$C$25,'[4]1617-Q2'!$B$1:$HA$1000,B498,FALSE),INDIRECT("'" &amp; $C$1 &amp; "'!" &amp; C498)))</f>
        <v>0</v>
      </c>
      <c r="K498" s="516" t="s">
        <v>3073</v>
      </c>
      <c r="L498" s="517" t="s">
        <v>3074</v>
      </c>
      <c r="M498" s="567"/>
      <c r="N498" s="995" t="e">
        <f t="shared" ca="1" si="27"/>
        <v>#N/A</v>
      </c>
    </row>
    <row r="499" spans="1:14" x14ac:dyDescent="0.25">
      <c r="A499" s="254" t="s">
        <v>964</v>
      </c>
      <c r="B499" s="159">
        <v>496</v>
      </c>
      <c r="C499" s="159" t="s">
        <v>1623</v>
      </c>
      <c r="D499" s="160"/>
      <c r="E499" s="160"/>
      <c r="F499" s="160"/>
      <c r="G499" s="472"/>
      <c r="H499" s="945" t="s">
        <v>972</v>
      </c>
      <c r="I499" s="516" t="e">
        <f ca="1">IF(IF($I$1&lt;&gt;'GMPP Return'!$F$25,HLOOKUP('GMPP Return'!$C$25,'[4]1617-Q1'!$B$1:$HA$1000,B499,FALSE),INDIRECT("'" &amp; $C$1 &amp; "'!" &amp; C499))="","",IF($I$1&lt;&gt;'GMPP Return'!$F$25,HLOOKUP('GMPP Return'!$C$25,'[4]1617-Q1'!$B$1:$HA$1000,B499,FALSE),INDIRECT("'" &amp; $C$1 &amp; "'!" &amp; C499)))</f>
        <v>#N/A</v>
      </c>
      <c r="J499" s="594">
        <f ca="1">IF(IF($J$1&lt;&gt;'GMPP Return'!$F$25,HLOOKUP('GMPP Return'!$C$25,'[4]1617-Q2'!$B$1:$HA$1000,B499,FALSE),INDIRECT("'" &amp; $C$1 &amp; "'!" &amp; C499))="","",IF($J$1&lt;&gt;'GMPP Return'!$F$25,HLOOKUP('GMPP Return'!$C$25,'[4]1617-Q2'!$B$1:$HA$1000,B499,FALSE),INDIRECT("'" &amp; $C$1 &amp; "'!" &amp; C499)))</f>
        <v>0</v>
      </c>
      <c r="K499" s="516" t="s">
        <v>3075</v>
      </c>
      <c r="L499" s="517" t="s">
        <v>3076</v>
      </c>
      <c r="M499" s="567"/>
      <c r="N499" s="995" t="e">
        <f t="shared" ca="1" si="27"/>
        <v>#N/A</v>
      </c>
    </row>
    <row r="500" spans="1:14" x14ac:dyDescent="0.25">
      <c r="A500" s="255" t="s">
        <v>965</v>
      </c>
      <c r="B500" s="159">
        <v>497</v>
      </c>
      <c r="C500" s="159" t="s">
        <v>1624</v>
      </c>
      <c r="D500" s="160"/>
      <c r="E500" s="160"/>
      <c r="F500" s="160"/>
      <c r="G500" s="472"/>
      <c r="H500" s="945" t="s">
        <v>1919</v>
      </c>
      <c r="I500" s="516" t="e">
        <f ca="1">IF(IF($I$1&lt;&gt;'GMPP Return'!$F$25,HLOOKUP('GMPP Return'!$C$25,'[4]1617-Q1'!$B$1:$HA$1000,B500,FALSE),INDIRECT("'" &amp; $C$1 &amp; "'!" &amp; C500))="","",IF($I$1&lt;&gt;'GMPP Return'!$F$25,HLOOKUP('GMPP Return'!$C$25,'[4]1617-Q1'!$B$1:$HA$1000,B500,FALSE),INDIRECT("'" &amp; $C$1 &amp; "'!" &amp; C500)))</f>
        <v>#N/A</v>
      </c>
      <c r="J500" s="594">
        <f ca="1">IF(IF($J$1&lt;&gt;'GMPP Return'!$F$25,HLOOKUP('GMPP Return'!$C$25,'[4]1617-Q2'!$B$1:$HA$1000,B500,FALSE),INDIRECT("'" &amp; $C$1 &amp; "'!" &amp; C500))="","",IF($J$1&lt;&gt;'GMPP Return'!$F$25,HLOOKUP('GMPP Return'!$C$25,'[4]1617-Q2'!$B$1:$HA$1000,B500,FALSE),INDIRECT("'" &amp; $C$1 &amp; "'!" &amp; C500)))</f>
        <v>0</v>
      </c>
      <c r="K500" s="516" t="s">
        <v>3077</v>
      </c>
      <c r="L500" s="517" t="s">
        <v>3078</v>
      </c>
      <c r="M500" s="567"/>
      <c r="N500" s="995" t="e">
        <f t="shared" ca="1" si="27"/>
        <v>#N/A</v>
      </c>
    </row>
    <row r="501" spans="1:14" x14ac:dyDescent="0.25">
      <c r="A501" s="255" t="s">
        <v>966</v>
      </c>
      <c r="B501" s="159">
        <v>498</v>
      </c>
      <c r="C501" s="159" t="s">
        <v>1625</v>
      </c>
      <c r="D501" s="160"/>
      <c r="E501" s="160"/>
      <c r="F501" s="160"/>
      <c r="G501" s="472"/>
      <c r="H501" s="945" t="s">
        <v>1920</v>
      </c>
      <c r="I501" s="516" t="e">
        <f ca="1">IF(IF($I$1&lt;&gt;'GMPP Return'!$F$25,HLOOKUP('GMPP Return'!$C$25,'[4]1617-Q1'!$B$1:$HA$1000,B501,FALSE),INDIRECT("'" &amp; $C$1 &amp; "'!" &amp; C501))="","",IF($I$1&lt;&gt;'GMPP Return'!$F$25,HLOOKUP('GMPP Return'!$C$25,'[4]1617-Q1'!$B$1:$HA$1000,B501,FALSE),INDIRECT("'" &amp; $C$1 &amp; "'!" &amp; C501)))</f>
        <v>#N/A</v>
      </c>
      <c r="J501" s="594">
        <f ca="1">IF(IF($J$1&lt;&gt;'GMPP Return'!$F$25,HLOOKUP('GMPP Return'!$C$25,'[4]1617-Q2'!$B$1:$HA$1000,B501,FALSE),INDIRECT("'" &amp; $C$1 &amp; "'!" &amp; C501))="","",IF($J$1&lt;&gt;'GMPP Return'!$F$25,HLOOKUP('GMPP Return'!$C$25,'[4]1617-Q2'!$B$1:$HA$1000,B501,FALSE),INDIRECT("'" &amp; $C$1 &amp; "'!" &amp; C501)))</f>
        <v>0</v>
      </c>
      <c r="K501" s="516" t="s">
        <v>3079</v>
      </c>
      <c r="L501" s="517" t="s">
        <v>3080</v>
      </c>
      <c r="M501" s="567"/>
      <c r="N501" s="995" t="e">
        <f t="shared" ca="1" si="27"/>
        <v>#N/A</v>
      </c>
    </row>
    <row r="502" spans="1:14" x14ac:dyDescent="0.25">
      <c r="A502" s="255" t="s">
        <v>967</v>
      </c>
      <c r="B502" s="159">
        <v>499</v>
      </c>
      <c r="C502" s="159" t="s">
        <v>1626</v>
      </c>
      <c r="D502" s="160"/>
      <c r="E502" s="160"/>
      <c r="F502" s="160"/>
      <c r="G502" s="472"/>
      <c r="H502" s="945" t="s">
        <v>1921</v>
      </c>
      <c r="I502" s="516" t="e">
        <f ca="1">IF(IF($I$1&lt;&gt;'GMPP Return'!$F$25,HLOOKUP('GMPP Return'!$C$25,'[4]1617-Q1'!$B$1:$HA$1000,B502,FALSE),INDIRECT("'" &amp; $C$1 &amp; "'!" &amp; C502))="","",IF($I$1&lt;&gt;'GMPP Return'!$F$25,HLOOKUP('GMPP Return'!$C$25,'[4]1617-Q1'!$B$1:$HA$1000,B502,FALSE),INDIRECT("'" &amp; $C$1 &amp; "'!" &amp; C502)))</f>
        <v>#N/A</v>
      </c>
      <c r="J502" s="594">
        <f ca="1">IF(IF($J$1&lt;&gt;'GMPP Return'!$F$25,HLOOKUP('GMPP Return'!$C$25,'[4]1617-Q2'!$B$1:$HA$1000,B502,FALSE),INDIRECT("'" &amp; $C$1 &amp; "'!" &amp; C502))="","",IF($J$1&lt;&gt;'GMPP Return'!$F$25,HLOOKUP('GMPP Return'!$C$25,'[4]1617-Q2'!$B$1:$HA$1000,B502,FALSE),INDIRECT("'" &amp; $C$1 &amp; "'!" &amp; C502)))</f>
        <v>0</v>
      </c>
      <c r="K502" s="516" t="s">
        <v>3081</v>
      </c>
      <c r="L502" s="517" t="s">
        <v>3082</v>
      </c>
      <c r="M502" s="567"/>
      <c r="N502" s="995" t="e">
        <f t="shared" ca="1" si="27"/>
        <v>#N/A</v>
      </c>
    </row>
    <row r="503" spans="1:14" x14ac:dyDescent="0.25">
      <c r="A503" s="255" t="s">
        <v>968</v>
      </c>
      <c r="B503" s="159">
        <v>500</v>
      </c>
      <c r="C503" s="159" t="s">
        <v>1627</v>
      </c>
      <c r="D503" s="160"/>
      <c r="E503" s="160"/>
      <c r="F503" s="160"/>
      <c r="G503" s="472"/>
      <c r="H503" s="945" t="s">
        <v>1922</v>
      </c>
      <c r="I503" s="516" t="e">
        <f ca="1">IF(IF($I$1&lt;&gt;'GMPP Return'!$F$25,HLOOKUP('GMPP Return'!$C$25,'[4]1617-Q1'!$B$1:$HA$1000,B503,FALSE),INDIRECT("'" &amp; $C$1 &amp; "'!" &amp; C503))="","",IF($I$1&lt;&gt;'GMPP Return'!$F$25,HLOOKUP('GMPP Return'!$C$25,'[4]1617-Q1'!$B$1:$HA$1000,B503,FALSE),INDIRECT("'" &amp; $C$1 &amp; "'!" &amp; C503)))</f>
        <v>#N/A</v>
      </c>
      <c r="J503" s="594">
        <f ca="1">IF(IF($J$1&lt;&gt;'GMPP Return'!$F$25,HLOOKUP('GMPP Return'!$C$25,'[4]1617-Q2'!$B$1:$HA$1000,B503,FALSE),INDIRECT("'" &amp; $C$1 &amp; "'!" &amp; C503))="","",IF($J$1&lt;&gt;'GMPP Return'!$F$25,HLOOKUP('GMPP Return'!$C$25,'[4]1617-Q2'!$B$1:$HA$1000,B503,FALSE),INDIRECT("'" &amp; $C$1 &amp; "'!" &amp; C503)))</f>
        <v>0</v>
      </c>
      <c r="K503" s="516" t="s">
        <v>3083</v>
      </c>
      <c r="L503" s="517" t="s">
        <v>3084</v>
      </c>
      <c r="M503" s="567"/>
      <c r="N503" s="995" t="e">
        <f t="shared" ca="1" si="27"/>
        <v>#N/A</v>
      </c>
    </row>
    <row r="504" spans="1:14" x14ac:dyDescent="0.25">
      <c r="A504" s="255" t="s">
        <v>969</v>
      </c>
      <c r="B504" s="159">
        <v>501</v>
      </c>
      <c r="C504" s="159" t="s">
        <v>1628</v>
      </c>
      <c r="D504" s="160"/>
      <c r="E504" s="160"/>
      <c r="F504" s="160"/>
      <c r="G504" s="472"/>
      <c r="H504" s="945" t="s">
        <v>1923</v>
      </c>
      <c r="I504" s="516" t="e">
        <f ca="1">IF(IF($I$1&lt;&gt;'GMPP Return'!$F$25,HLOOKUP('GMPP Return'!$C$25,'[4]1617-Q1'!$B$1:$HA$1000,B504,FALSE),INDIRECT("'" &amp; $C$1 &amp; "'!" &amp; C504))="","",IF($I$1&lt;&gt;'GMPP Return'!$F$25,HLOOKUP('GMPP Return'!$C$25,'[4]1617-Q1'!$B$1:$HA$1000,B504,FALSE),INDIRECT("'" &amp; $C$1 &amp; "'!" &amp; C504)))</f>
        <v>#N/A</v>
      </c>
      <c r="J504" s="594">
        <f ca="1">IF(IF($J$1&lt;&gt;'GMPP Return'!$F$25,HLOOKUP('GMPP Return'!$C$25,'[4]1617-Q2'!$B$1:$HA$1000,B504,FALSE),INDIRECT("'" &amp; $C$1 &amp; "'!" &amp; C504))="","",IF($J$1&lt;&gt;'GMPP Return'!$F$25,HLOOKUP('GMPP Return'!$C$25,'[4]1617-Q2'!$B$1:$HA$1000,B504,FALSE),INDIRECT("'" &amp; $C$1 &amp; "'!" &amp; C504)))</f>
        <v>0</v>
      </c>
      <c r="K504" s="516" t="s">
        <v>3085</v>
      </c>
      <c r="L504" s="517" t="s">
        <v>3086</v>
      </c>
      <c r="M504" s="567"/>
      <c r="N504" s="995" t="e">
        <f t="shared" ca="1" si="27"/>
        <v>#N/A</v>
      </c>
    </row>
    <row r="505" spans="1:14" x14ac:dyDescent="0.25">
      <c r="A505" s="255" t="s">
        <v>970</v>
      </c>
      <c r="B505" s="159">
        <v>502</v>
      </c>
      <c r="C505" s="159" t="s">
        <v>1629</v>
      </c>
      <c r="D505" s="160"/>
      <c r="E505" s="160"/>
      <c r="F505" s="160"/>
      <c r="G505" s="472"/>
      <c r="H505" s="945" t="s">
        <v>1924</v>
      </c>
      <c r="I505" s="516" t="e">
        <f ca="1">IF(IF($I$1&lt;&gt;'GMPP Return'!$F$25,HLOOKUP('GMPP Return'!$C$25,'[4]1617-Q1'!$B$1:$HA$1000,B505,FALSE),INDIRECT("'" &amp; $C$1 &amp; "'!" &amp; C505))="","",IF($I$1&lt;&gt;'GMPP Return'!$F$25,HLOOKUP('GMPP Return'!$C$25,'[4]1617-Q1'!$B$1:$HA$1000,B505,FALSE),INDIRECT("'" &amp; $C$1 &amp; "'!" &amp; C505)))</f>
        <v>#N/A</v>
      </c>
      <c r="J505" s="594">
        <f ca="1">IF(IF($J$1&lt;&gt;'GMPP Return'!$F$25,HLOOKUP('GMPP Return'!$C$25,'[4]1617-Q2'!$B$1:$HA$1000,B505,FALSE),INDIRECT("'" &amp; $C$1 &amp; "'!" &amp; C505))="","",IF($J$1&lt;&gt;'GMPP Return'!$F$25,HLOOKUP('GMPP Return'!$C$25,'[4]1617-Q2'!$B$1:$HA$1000,B505,FALSE),INDIRECT("'" &amp; $C$1 &amp; "'!" &amp; C505)))</f>
        <v>0</v>
      </c>
      <c r="K505" s="516" t="s">
        <v>3087</v>
      </c>
      <c r="L505" s="517" t="s">
        <v>3088</v>
      </c>
      <c r="M505" s="567"/>
      <c r="N505" s="995" t="e">
        <f t="shared" ca="1" si="27"/>
        <v>#N/A</v>
      </c>
    </row>
    <row r="506" spans="1:14" x14ac:dyDescent="0.25">
      <c r="A506" s="255" t="s">
        <v>971</v>
      </c>
      <c r="B506" s="159">
        <v>503</v>
      </c>
      <c r="C506" s="159" t="s">
        <v>1630</v>
      </c>
      <c r="D506" s="160"/>
      <c r="E506" s="160"/>
      <c r="F506" s="160"/>
      <c r="G506" s="472"/>
      <c r="H506" s="945" t="s">
        <v>1925</v>
      </c>
      <c r="I506" s="516" t="e">
        <f ca="1">IF(IF($I$1&lt;&gt;'GMPP Return'!$F$25,HLOOKUP('GMPP Return'!$C$25,'[4]1617-Q1'!$B$1:$HA$1000,B506,FALSE),INDIRECT("'" &amp; $C$1 &amp; "'!" &amp; C506))="","",IF($I$1&lt;&gt;'GMPP Return'!$F$25,HLOOKUP('GMPP Return'!$C$25,'[4]1617-Q1'!$B$1:$HA$1000,B506,FALSE),INDIRECT("'" &amp; $C$1 &amp; "'!" &amp; C506)))</f>
        <v>#N/A</v>
      </c>
      <c r="J506" s="594">
        <f ca="1">IF(IF($J$1&lt;&gt;'GMPP Return'!$F$25,HLOOKUP('GMPP Return'!$C$25,'[4]1617-Q2'!$B$1:$HA$1000,B506,FALSE),INDIRECT("'" &amp; $C$1 &amp; "'!" &amp; C506))="","",IF($J$1&lt;&gt;'GMPP Return'!$F$25,HLOOKUP('GMPP Return'!$C$25,'[4]1617-Q2'!$B$1:$HA$1000,B506,FALSE),INDIRECT("'" &amp; $C$1 &amp; "'!" &amp; C506)))</f>
        <v>0</v>
      </c>
      <c r="K506" s="516" t="s">
        <v>3089</v>
      </c>
      <c r="L506" s="517" t="s">
        <v>3090</v>
      </c>
      <c r="M506" s="567"/>
      <c r="N506" s="995" t="e">
        <f t="shared" ca="1" si="27"/>
        <v>#N/A</v>
      </c>
    </row>
    <row r="507" spans="1:14" x14ac:dyDescent="0.25">
      <c r="A507" s="255" t="s">
        <v>972</v>
      </c>
      <c r="B507" s="159">
        <v>504</v>
      </c>
      <c r="C507" s="159" t="s">
        <v>1631</v>
      </c>
      <c r="D507" s="160"/>
      <c r="E507" s="160"/>
      <c r="F507" s="160"/>
      <c r="G507" s="472"/>
      <c r="H507" s="945" t="s">
        <v>1926</v>
      </c>
      <c r="I507" s="516" t="e">
        <f ca="1">IF(IF($I$1&lt;&gt;'GMPP Return'!$F$25,HLOOKUP('GMPP Return'!$C$25,'[4]1617-Q1'!$B$1:$HA$1000,B507,FALSE),INDIRECT("'" &amp; $C$1 &amp; "'!" &amp; C507))="","",IF($I$1&lt;&gt;'GMPP Return'!$F$25,HLOOKUP('GMPP Return'!$C$25,'[4]1617-Q1'!$B$1:$HA$1000,B507,FALSE),INDIRECT("'" &amp; $C$1 &amp; "'!" &amp; C507)))</f>
        <v>#N/A</v>
      </c>
      <c r="J507" s="594">
        <f ca="1">IF(IF($J$1&lt;&gt;'GMPP Return'!$F$25,HLOOKUP('GMPP Return'!$C$25,'[4]1617-Q2'!$B$1:$HA$1000,B507,FALSE),INDIRECT("'" &amp; $C$1 &amp; "'!" &amp; C507))="","",IF($J$1&lt;&gt;'GMPP Return'!$F$25,HLOOKUP('GMPP Return'!$C$25,'[4]1617-Q2'!$B$1:$HA$1000,B507,FALSE),INDIRECT("'" &amp; $C$1 &amp; "'!" &amp; C507)))</f>
        <v>0</v>
      </c>
      <c r="K507" s="516" t="s">
        <v>3091</v>
      </c>
      <c r="L507" s="517" t="s">
        <v>3092</v>
      </c>
      <c r="M507" s="567"/>
      <c r="N507" s="995" t="e">
        <f t="shared" ca="1" si="27"/>
        <v>#N/A</v>
      </c>
    </row>
    <row r="508" spans="1:14" x14ac:dyDescent="0.25">
      <c r="A508" s="254" t="s">
        <v>973</v>
      </c>
      <c r="B508" s="159">
        <v>505</v>
      </c>
      <c r="C508" s="159" t="s">
        <v>1632</v>
      </c>
      <c r="D508" s="160"/>
      <c r="E508" s="160"/>
      <c r="F508" s="160"/>
      <c r="G508" s="472"/>
      <c r="H508" s="945" t="s">
        <v>973</v>
      </c>
      <c r="I508" s="516" t="e">
        <f ca="1">IF(IF($I$1&lt;&gt;'GMPP Return'!$F$25,HLOOKUP('GMPP Return'!$C$25,'[4]1617-Q1'!$B$1:$HA$1000,B508,FALSE),INDIRECT("'" &amp; $C$1 &amp; "'!" &amp; C508))="","",IF($I$1&lt;&gt;'GMPP Return'!$F$25,HLOOKUP('GMPP Return'!$C$25,'[4]1617-Q1'!$B$1:$HA$1000,B508,FALSE),INDIRECT("'" &amp; $C$1 &amp; "'!" &amp; C508)))</f>
        <v>#N/A</v>
      </c>
      <c r="J508" s="594">
        <f ca="1">IF(IF($J$1&lt;&gt;'GMPP Return'!$F$25,HLOOKUP('GMPP Return'!$C$25,'[4]1617-Q2'!$B$1:$HA$1000,B508,FALSE),INDIRECT("'" &amp; $C$1 &amp; "'!" &amp; C508))="","",IF($J$1&lt;&gt;'GMPP Return'!$F$25,HLOOKUP('GMPP Return'!$C$25,'[4]1617-Q2'!$B$1:$HA$1000,B508,FALSE),INDIRECT("'" &amp; $C$1 &amp; "'!" &amp; C508)))</f>
        <v>0</v>
      </c>
      <c r="K508" s="516" t="s">
        <v>3093</v>
      </c>
      <c r="L508" s="517" t="s">
        <v>3094</v>
      </c>
      <c r="M508" s="567"/>
      <c r="N508" s="995" t="e">
        <f t="shared" ca="1" si="27"/>
        <v>#N/A</v>
      </c>
    </row>
    <row r="509" spans="1:14" x14ac:dyDescent="0.25">
      <c r="A509" s="254" t="s">
        <v>974</v>
      </c>
      <c r="B509" s="159">
        <v>506</v>
      </c>
      <c r="C509" s="159" t="s">
        <v>1633</v>
      </c>
      <c r="D509" s="160"/>
      <c r="E509" s="160"/>
      <c r="F509" s="160"/>
      <c r="G509" s="472"/>
      <c r="H509" s="945" t="s">
        <v>974</v>
      </c>
      <c r="I509" s="516" t="e">
        <f ca="1">IF(IF($I$1&lt;&gt;'GMPP Return'!$F$25,HLOOKUP('GMPP Return'!$C$25,'[4]1617-Q1'!$B$1:$HA$1000,B509,FALSE),INDIRECT("'" &amp; $C$1 &amp; "'!" &amp; C509))="","",IF($I$1&lt;&gt;'GMPP Return'!$F$25,HLOOKUP('GMPP Return'!$C$25,'[4]1617-Q1'!$B$1:$HA$1000,B509,FALSE),INDIRECT("'" &amp; $C$1 &amp; "'!" &amp; C509)))</f>
        <v>#N/A</v>
      </c>
      <c r="J509" s="594">
        <f ca="1">IF(IF($J$1&lt;&gt;'GMPP Return'!$F$25,HLOOKUP('GMPP Return'!$C$25,'[4]1617-Q2'!$B$1:$HA$1000,B509,FALSE),INDIRECT("'" &amp; $C$1 &amp; "'!" &amp; C509))="","",IF($J$1&lt;&gt;'GMPP Return'!$F$25,HLOOKUP('GMPP Return'!$C$25,'[4]1617-Q2'!$B$1:$HA$1000,B509,FALSE),INDIRECT("'" &amp; $C$1 &amp; "'!" &amp; C509)))</f>
        <v>0</v>
      </c>
      <c r="K509" s="516" t="s">
        <v>3095</v>
      </c>
      <c r="L509" s="517" t="s">
        <v>3096</v>
      </c>
      <c r="M509" s="567"/>
      <c r="N509" s="995" t="e">
        <f t="shared" ca="1" si="27"/>
        <v>#N/A</v>
      </c>
    </row>
    <row r="510" spans="1:14" x14ac:dyDescent="0.25">
      <c r="A510" s="254" t="s">
        <v>975</v>
      </c>
      <c r="B510" s="159">
        <v>507</v>
      </c>
      <c r="C510" s="159" t="s">
        <v>1634</v>
      </c>
      <c r="D510" s="160"/>
      <c r="E510" s="160"/>
      <c r="F510" s="160"/>
      <c r="G510" s="472"/>
      <c r="H510" s="945" t="s">
        <v>975</v>
      </c>
      <c r="I510" s="516" t="e">
        <f ca="1">IF(IF($I$1&lt;&gt;'GMPP Return'!$F$25,HLOOKUP('GMPP Return'!$C$25,'[4]1617-Q1'!$B$1:$HA$1000,B510,FALSE),INDIRECT("'" &amp; $C$1 &amp; "'!" &amp; C510))="","",IF($I$1&lt;&gt;'GMPP Return'!$F$25,HLOOKUP('GMPP Return'!$C$25,'[4]1617-Q1'!$B$1:$HA$1000,B510,FALSE),INDIRECT("'" &amp; $C$1 &amp; "'!" &amp; C510)))</f>
        <v>#N/A</v>
      </c>
      <c r="J510" s="594">
        <f ca="1">IF(IF($J$1&lt;&gt;'GMPP Return'!$F$25,HLOOKUP('GMPP Return'!$C$25,'[4]1617-Q2'!$B$1:$HA$1000,B510,FALSE),INDIRECT("'" &amp; $C$1 &amp; "'!" &amp; C510))="","",IF($J$1&lt;&gt;'GMPP Return'!$F$25,HLOOKUP('GMPP Return'!$C$25,'[4]1617-Q2'!$B$1:$HA$1000,B510,FALSE),INDIRECT("'" &amp; $C$1 &amp; "'!" &amp; C510)))</f>
        <v>0</v>
      </c>
      <c r="K510" s="516" t="s">
        <v>3097</v>
      </c>
      <c r="L510" s="517" t="s">
        <v>3098</v>
      </c>
      <c r="M510" s="567"/>
      <c r="N510" s="995" t="e">
        <f t="shared" ca="1" si="27"/>
        <v>#N/A</v>
      </c>
    </row>
    <row r="511" spans="1:14" x14ac:dyDescent="0.25">
      <c r="A511" s="254" t="s">
        <v>976</v>
      </c>
      <c r="B511" s="159">
        <v>508</v>
      </c>
      <c r="C511" s="159" t="s">
        <v>1635</v>
      </c>
      <c r="D511" s="160"/>
      <c r="E511" s="160"/>
      <c r="F511" s="160"/>
      <c r="G511" s="472"/>
      <c r="H511" s="945" t="s">
        <v>976</v>
      </c>
      <c r="I511" s="516" t="e">
        <f ca="1">IF(IF($I$1&lt;&gt;'GMPP Return'!$F$25,HLOOKUP('GMPP Return'!$C$25,'[4]1617-Q1'!$B$1:$HA$1000,B511,FALSE),INDIRECT("'" &amp; $C$1 &amp; "'!" &amp; C511))="","",IF($I$1&lt;&gt;'GMPP Return'!$F$25,HLOOKUP('GMPP Return'!$C$25,'[4]1617-Q1'!$B$1:$HA$1000,B511,FALSE),INDIRECT("'" &amp; $C$1 &amp; "'!" &amp; C511)))</f>
        <v>#N/A</v>
      </c>
      <c r="J511" s="594">
        <f ca="1">IF(IF($J$1&lt;&gt;'GMPP Return'!$F$25,HLOOKUP('GMPP Return'!$C$25,'[4]1617-Q2'!$B$1:$HA$1000,B511,FALSE),INDIRECT("'" &amp; $C$1 &amp; "'!" &amp; C511))="","",IF($J$1&lt;&gt;'GMPP Return'!$F$25,HLOOKUP('GMPP Return'!$C$25,'[4]1617-Q2'!$B$1:$HA$1000,B511,FALSE),INDIRECT("'" &amp; $C$1 &amp; "'!" &amp; C511)))</f>
        <v>0</v>
      </c>
      <c r="K511" s="516" t="s">
        <v>3099</v>
      </c>
      <c r="L511" s="517" t="s">
        <v>3100</v>
      </c>
      <c r="M511" s="567"/>
      <c r="N511" s="995" t="e">
        <f t="shared" ca="1" si="27"/>
        <v>#N/A</v>
      </c>
    </row>
    <row r="512" spans="1:14" x14ac:dyDescent="0.25">
      <c r="A512" s="254" t="s">
        <v>977</v>
      </c>
      <c r="B512" s="159">
        <v>509</v>
      </c>
      <c r="C512" s="159" t="s">
        <v>1636</v>
      </c>
      <c r="D512" s="160"/>
      <c r="E512" s="160"/>
      <c r="F512" s="160"/>
      <c r="G512" s="472"/>
      <c r="H512" s="945" t="s">
        <v>977</v>
      </c>
      <c r="I512" s="516" t="e">
        <f ca="1">IF(IF($I$1&lt;&gt;'GMPP Return'!$F$25,HLOOKUP('GMPP Return'!$C$25,'[4]1617-Q1'!$B$1:$HA$1000,B512,FALSE),INDIRECT("'" &amp; $C$1 &amp; "'!" &amp; C512))="","",IF($I$1&lt;&gt;'GMPP Return'!$F$25,HLOOKUP('GMPP Return'!$C$25,'[4]1617-Q1'!$B$1:$HA$1000,B512,FALSE),INDIRECT("'" &amp; $C$1 &amp; "'!" &amp; C512)))</f>
        <v>#N/A</v>
      </c>
      <c r="J512" s="594">
        <f ca="1">IF(IF($J$1&lt;&gt;'GMPP Return'!$F$25,HLOOKUP('GMPP Return'!$C$25,'[4]1617-Q2'!$B$1:$HA$1000,B512,FALSE),INDIRECT("'" &amp; $C$1 &amp; "'!" &amp; C512))="","",IF($J$1&lt;&gt;'GMPP Return'!$F$25,HLOOKUP('GMPP Return'!$C$25,'[4]1617-Q2'!$B$1:$HA$1000,B512,FALSE),INDIRECT("'" &amp; $C$1 &amp; "'!" &amp; C512)))</f>
        <v>0</v>
      </c>
      <c r="K512" s="516" t="s">
        <v>3101</v>
      </c>
      <c r="L512" s="517" t="s">
        <v>3102</v>
      </c>
      <c r="M512" s="567"/>
      <c r="N512" s="995" t="e">
        <f t="shared" ca="1" si="27"/>
        <v>#N/A</v>
      </c>
    </row>
    <row r="513" spans="1:14" x14ac:dyDescent="0.25">
      <c r="A513" s="254" t="s">
        <v>978</v>
      </c>
      <c r="B513" s="159">
        <v>510</v>
      </c>
      <c r="C513" s="159" t="s">
        <v>1637</v>
      </c>
      <c r="D513" s="160"/>
      <c r="E513" s="160"/>
      <c r="F513" s="160"/>
      <c r="G513" s="472"/>
      <c r="H513" s="945" t="s">
        <v>978</v>
      </c>
      <c r="I513" s="516" t="e">
        <f ca="1">IF(IF($I$1&lt;&gt;'GMPP Return'!$F$25,HLOOKUP('GMPP Return'!$C$25,'[4]1617-Q1'!$B$1:$HA$1000,B513,FALSE),INDIRECT("'" &amp; $C$1 &amp; "'!" &amp; C513))="","",IF($I$1&lt;&gt;'GMPP Return'!$F$25,HLOOKUP('GMPP Return'!$C$25,'[4]1617-Q1'!$B$1:$HA$1000,B513,FALSE),INDIRECT("'" &amp; $C$1 &amp; "'!" &amp; C513)))</f>
        <v>#N/A</v>
      </c>
      <c r="J513" s="594">
        <f ca="1">IF(IF($J$1&lt;&gt;'GMPP Return'!$F$25,HLOOKUP('GMPP Return'!$C$25,'[4]1617-Q2'!$B$1:$HA$1000,B513,FALSE),INDIRECT("'" &amp; $C$1 &amp; "'!" &amp; C513))="","",IF($J$1&lt;&gt;'GMPP Return'!$F$25,HLOOKUP('GMPP Return'!$C$25,'[4]1617-Q2'!$B$1:$HA$1000,B513,FALSE),INDIRECT("'" &amp; $C$1 &amp; "'!" &amp; C513)))</f>
        <v>0</v>
      </c>
      <c r="K513" s="516" t="s">
        <v>3103</v>
      </c>
      <c r="L513" s="517" t="s">
        <v>3104</v>
      </c>
      <c r="M513" s="567"/>
      <c r="N513" s="995" t="e">
        <f t="shared" ca="1" si="27"/>
        <v>#N/A</v>
      </c>
    </row>
    <row r="514" spans="1:14" x14ac:dyDescent="0.25">
      <c r="A514" s="254" t="s">
        <v>979</v>
      </c>
      <c r="B514" s="159">
        <v>511</v>
      </c>
      <c r="C514" s="159" t="s">
        <v>1638</v>
      </c>
      <c r="D514" s="160"/>
      <c r="E514" s="160"/>
      <c r="F514" s="160"/>
      <c r="G514" s="472"/>
      <c r="H514" s="945" t="s">
        <v>979</v>
      </c>
      <c r="I514" s="516" t="e">
        <f ca="1">IF(IF($I$1&lt;&gt;'GMPP Return'!$F$25,HLOOKUP('GMPP Return'!$C$25,'[4]1617-Q1'!$B$1:$HA$1000,B514,FALSE),INDIRECT("'" &amp; $C$1 &amp; "'!" &amp; C514))="","",IF($I$1&lt;&gt;'GMPP Return'!$F$25,HLOOKUP('GMPP Return'!$C$25,'[4]1617-Q1'!$B$1:$HA$1000,B514,FALSE),INDIRECT("'" &amp; $C$1 &amp; "'!" &amp; C514)))</f>
        <v>#N/A</v>
      </c>
      <c r="J514" s="594">
        <f ca="1">IF(IF($J$1&lt;&gt;'GMPP Return'!$F$25,HLOOKUP('GMPP Return'!$C$25,'[4]1617-Q2'!$B$1:$HA$1000,B514,FALSE),INDIRECT("'" &amp; $C$1 &amp; "'!" &amp; C514))="","",IF($J$1&lt;&gt;'GMPP Return'!$F$25,HLOOKUP('GMPP Return'!$C$25,'[4]1617-Q2'!$B$1:$HA$1000,B514,FALSE),INDIRECT("'" &amp; $C$1 &amp; "'!" &amp; C514)))</f>
        <v>0</v>
      </c>
      <c r="K514" s="516" t="s">
        <v>3105</v>
      </c>
      <c r="L514" s="517" t="s">
        <v>3106</v>
      </c>
      <c r="M514" s="567"/>
      <c r="N514" s="995" t="e">
        <f t="shared" ca="1" si="27"/>
        <v>#N/A</v>
      </c>
    </row>
    <row r="515" spans="1:14" x14ac:dyDescent="0.25">
      <c r="A515" s="254" t="s">
        <v>980</v>
      </c>
      <c r="B515" s="159">
        <v>512</v>
      </c>
      <c r="C515" s="159" t="s">
        <v>1639</v>
      </c>
      <c r="D515" s="160"/>
      <c r="E515" s="160"/>
      <c r="F515" s="160"/>
      <c r="G515" s="472"/>
      <c r="H515" s="945" t="s">
        <v>980</v>
      </c>
      <c r="I515" s="516" t="e">
        <f ca="1">IF(IF($I$1&lt;&gt;'GMPP Return'!$F$25,HLOOKUP('GMPP Return'!$C$25,'[4]1617-Q1'!$B$1:$HA$1000,B515,FALSE),INDIRECT("'" &amp; $C$1 &amp; "'!" &amp; C515))="","",IF($I$1&lt;&gt;'GMPP Return'!$F$25,HLOOKUP('GMPP Return'!$C$25,'[4]1617-Q1'!$B$1:$HA$1000,B515,FALSE),INDIRECT("'" &amp; $C$1 &amp; "'!" &amp; C515)))</f>
        <v>#N/A</v>
      </c>
      <c r="J515" s="594">
        <f ca="1">IF(IF($J$1&lt;&gt;'GMPP Return'!$F$25,HLOOKUP('GMPP Return'!$C$25,'[4]1617-Q2'!$B$1:$HA$1000,B515,FALSE),INDIRECT("'" &amp; $C$1 &amp; "'!" &amp; C515))="","",IF($J$1&lt;&gt;'GMPP Return'!$F$25,HLOOKUP('GMPP Return'!$C$25,'[4]1617-Q2'!$B$1:$HA$1000,B515,FALSE),INDIRECT("'" &amp; $C$1 &amp; "'!" &amp; C515)))</f>
        <v>0</v>
      </c>
      <c r="K515" s="516" t="s">
        <v>3107</v>
      </c>
      <c r="L515" s="517" t="s">
        <v>3108</v>
      </c>
      <c r="M515" s="567"/>
      <c r="N515" s="995" t="e">
        <f t="shared" ca="1" si="27"/>
        <v>#N/A</v>
      </c>
    </row>
    <row r="516" spans="1:14" x14ac:dyDescent="0.25">
      <c r="A516" s="254" t="s">
        <v>981</v>
      </c>
      <c r="B516" s="159">
        <v>513</v>
      </c>
      <c r="C516" s="159" t="s">
        <v>1640</v>
      </c>
      <c r="D516" s="160"/>
      <c r="E516" s="160"/>
      <c r="F516" s="160"/>
      <c r="G516" s="472"/>
      <c r="H516" s="945" t="s">
        <v>981</v>
      </c>
      <c r="I516" s="516" t="e">
        <f ca="1">IF(IF($I$1&lt;&gt;'GMPP Return'!$F$25,HLOOKUP('GMPP Return'!$C$25,'[4]1617-Q1'!$B$1:$HA$1000,B516,FALSE),INDIRECT("'" &amp; $C$1 &amp; "'!" &amp; C516))="","",IF($I$1&lt;&gt;'GMPP Return'!$F$25,HLOOKUP('GMPP Return'!$C$25,'[4]1617-Q1'!$B$1:$HA$1000,B516,FALSE),INDIRECT("'" &amp; $C$1 &amp; "'!" &amp; C516)))</f>
        <v>#N/A</v>
      </c>
      <c r="J516" s="594">
        <f ca="1">IF(IF($J$1&lt;&gt;'GMPP Return'!$F$25,HLOOKUP('GMPP Return'!$C$25,'[4]1617-Q2'!$B$1:$HA$1000,B516,FALSE),INDIRECT("'" &amp; $C$1 &amp; "'!" &amp; C516))="","",IF($J$1&lt;&gt;'GMPP Return'!$F$25,HLOOKUP('GMPP Return'!$C$25,'[4]1617-Q2'!$B$1:$HA$1000,B516,FALSE),INDIRECT("'" &amp; $C$1 &amp; "'!" &amp; C516)))</f>
        <v>0</v>
      </c>
      <c r="K516" s="516" t="s">
        <v>3109</v>
      </c>
      <c r="L516" s="517" t="s">
        <v>3110</v>
      </c>
      <c r="M516" s="567"/>
      <c r="N516" s="995" t="e">
        <f t="shared" ref="N516" ca="1" si="28">IF(I516=J516,"",J516-I516)</f>
        <v>#N/A</v>
      </c>
    </row>
    <row r="517" spans="1:14" ht="15" customHeight="1" thickBot="1" x14ac:dyDescent="0.3">
      <c r="A517" s="256" t="s">
        <v>368</v>
      </c>
      <c r="B517" s="159">
        <v>514</v>
      </c>
      <c r="C517" s="257" t="s">
        <v>1641</v>
      </c>
      <c r="D517" s="518"/>
      <c r="E517" s="518"/>
      <c r="F517" s="518"/>
      <c r="G517" s="519"/>
      <c r="H517" s="947" t="s">
        <v>368</v>
      </c>
      <c r="I517" s="946" t="e">
        <f ca="1">IF(IF($I$1&lt;&gt;'GMPP Return'!$F$25,HLOOKUP('GMPP Return'!$C$25,'[4]1617-Q1'!$B$1:$HA$1000,B517,FALSE),INDIRECT("'" &amp; $C$1 &amp; "'!" &amp; C517))="","",IF($I$1&lt;&gt;'GMPP Return'!$F$25,HLOOKUP('GMPP Return'!$C$25,'[4]1617-Q1'!$B$1:$HA$1000,B517,FALSE),INDIRECT("'" &amp; $C$1 &amp; "'!" &amp; C517)))</f>
        <v>#N/A</v>
      </c>
      <c r="J517" s="595" t="str">
        <f ca="1">IF(IF($J$1&lt;&gt;'GMPP Return'!$F$25,HLOOKUP('GMPP Return'!$C$25,'[4]1617-Q2'!$B$1:$HA$1000,B517,FALSE),INDIRECT("'" &amp; $C$1 &amp; "'!" &amp; C517))="","",IF($J$1&lt;&gt;'GMPP Return'!$F$25,HLOOKUP('GMPP Return'!$C$25,'[4]1617-Q2'!$B$1:$HA$1000,B517,FALSE),INDIRECT("'" &amp; $C$1 &amp; "'!" &amp; C517)))</f>
        <v/>
      </c>
      <c r="K517" s="520" t="s">
        <v>3111</v>
      </c>
      <c r="L517" s="521" t="s">
        <v>3112</v>
      </c>
      <c r="M517" s="302"/>
      <c r="N517" s="347" t="str">
        <f t="shared" ref="N517:N521" ca="1" si="29">IF(J517="","",IF(J517&lt;&gt;I517,"CHANGED SINCE LAST QUARTER",""))</f>
        <v/>
      </c>
    </row>
    <row r="518" spans="1:14" ht="26.25" customHeight="1" x14ac:dyDescent="0.25">
      <c r="A518" s="258" t="s">
        <v>982</v>
      </c>
      <c r="B518" s="161">
        <v>515</v>
      </c>
      <c r="C518" s="259" t="s">
        <v>1642</v>
      </c>
      <c r="D518" s="259"/>
      <c r="E518" s="259"/>
      <c r="F518" s="259"/>
      <c r="G518" s="528"/>
      <c r="H518" s="948" t="s">
        <v>1927</v>
      </c>
      <c r="I518" s="534" t="e">
        <f ca="1">IF(IF($I$1&lt;&gt;'GMPP Return'!$F$25,HLOOKUP('GMPP Return'!$C$25,'[4]1617-Q1'!$B$1:$HA$1000,B518,FALSE),INDIRECT("'" &amp; $C$1 &amp; "'!" &amp; C518))="","",IF($I$1&lt;&gt;'GMPP Return'!$F$25,HLOOKUP('GMPP Return'!$C$25,'[4]1617-Q1'!$B$1:$HA$1000,B518,FALSE),INDIRECT("'" &amp; $C$1 &amp; "'!" &amp; C518)))</f>
        <v>#N/A</v>
      </c>
      <c r="J518" s="596" t="str">
        <f ca="1">IF(IF($J$1&lt;&gt;'GMPP Return'!$F$25,HLOOKUP('GMPP Return'!$C$25,'[4]1617-Q2'!$B$1:$HA$1000,B518,FALSE),INDIRECT("'" &amp; $C$1 &amp; "'!" &amp; C518))="","",IF($J$1&lt;&gt;'GMPP Return'!$F$25,HLOOKUP('GMPP Return'!$C$25,'[4]1617-Q2'!$B$1:$HA$1000,B518,FALSE),INDIRECT("'" &amp; $C$1 &amp; "'!" &amp; C518)))</f>
        <v>-</v>
      </c>
      <c r="K518" s="529" t="s">
        <v>3113</v>
      </c>
      <c r="L518" s="530" t="s">
        <v>3114</v>
      </c>
      <c r="M518" s="302"/>
      <c r="N518" s="348" t="e">
        <f t="shared" ca="1" si="29"/>
        <v>#N/A</v>
      </c>
    </row>
    <row r="519" spans="1:14" ht="22.5" customHeight="1" x14ac:dyDescent="0.25">
      <c r="A519" s="260" t="s">
        <v>983</v>
      </c>
      <c r="B519" s="161">
        <v>516</v>
      </c>
      <c r="C519" s="161" t="s">
        <v>1643</v>
      </c>
      <c r="D519" s="161"/>
      <c r="E519" s="161"/>
      <c r="F519" s="161"/>
      <c r="G519" s="531"/>
      <c r="H519" s="941" t="s">
        <v>1928</v>
      </c>
      <c r="I519" s="534" t="e">
        <f ca="1">IF(IF($I$1&lt;&gt;'GMPP Return'!$F$25,HLOOKUP('GMPP Return'!$C$25,'[4]1617-Q1'!$B$1:$HA$1000,B519,FALSE),INDIRECT("'" &amp; $C$1 &amp; "'!" &amp; C519))="","",IF($I$1&lt;&gt;'GMPP Return'!$F$25,HLOOKUP('GMPP Return'!$C$25,'[4]1617-Q1'!$B$1:$HA$1000,B519,FALSE),INDIRECT("'" &amp; $C$1 &amp; "'!" &amp; C519)))</f>
        <v>#N/A</v>
      </c>
      <c r="J519" s="597" t="str">
        <f ca="1">IF(IF($J$1&lt;&gt;'GMPP Return'!$F$25,HLOOKUP('GMPP Return'!$C$25,'[4]1617-Q2'!$B$1:$HA$1000,B519,FALSE),INDIRECT("'" &amp; $C$1 &amp; "'!" &amp; C519))="","",IF($J$1&lt;&gt;'GMPP Return'!$F$25,HLOOKUP('GMPP Return'!$C$25,'[4]1617-Q2'!$B$1:$HA$1000,B519,FALSE),INDIRECT("'" &amp; $C$1 &amp; "'!" &amp; C519)))</f>
        <v>-</v>
      </c>
      <c r="K519" s="532" t="s">
        <v>3115</v>
      </c>
      <c r="L519" s="533" t="s">
        <v>3116</v>
      </c>
      <c r="M519" s="302"/>
      <c r="N519" s="346" t="e">
        <f t="shared" ca="1" si="29"/>
        <v>#N/A</v>
      </c>
    </row>
    <row r="520" spans="1:14" ht="20.25" customHeight="1" x14ac:dyDescent="0.25">
      <c r="A520" s="260" t="s">
        <v>984</v>
      </c>
      <c r="B520" s="161">
        <v>517</v>
      </c>
      <c r="C520" s="161" t="s">
        <v>1644</v>
      </c>
      <c r="D520" s="161"/>
      <c r="E520" s="161"/>
      <c r="F520" s="161"/>
      <c r="G520" s="531"/>
      <c r="H520" s="941" t="s">
        <v>1929</v>
      </c>
      <c r="I520" s="534" t="e">
        <f ca="1">IF(IF($I$1&lt;&gt;'GMPP Return'!$F$25,HLOOKUP('GMPP Return'!$C$25,'[4]1617-Q1'!$B$1:$HA$1000,B520,FALSE),INDIRECT("'" &amp; $C$1 &amp; "'!" &amp; C520))="","",IF($I$1&lt;&gt;'GMPP Return'!$F$25,HLOOKUP('GMPP Return'!$C$25,'[4]1617-Q1'!$B$1:$HA$1000,B520,FALSE),INDIRECT("'" &amp; $C$1 &amp; "'!" &amp; C520)))</f>
        <v>#N/A</v>
      </c>
      <c r="J520" s="597" t="str">
        <f ca="1">IF(IF($J$1&lt;&gt;'GMPP Return'!$F$25,HLOOKUP('GMPP Return'!$C$25,'[4]1617-Q2'!$B$1:$HA$1000,B520,FALSE),INDIRECT("'" &amp; $C$1 &amp; "'!" &amp; C520))="","",IF($J$1&lt;&gt;'GMPP Return'!$F$25,HLOOKUP('GMPP Return'!$C$25,'[4]1617-Q2'!$B$1:$HA$1000,B520,FALSE),INDIRECT("'" &amp; $C$1 &amp; "'!" &amp; C520)))</f>
        <v>-</v>
      </c>
      <c r="K520" s="532" t="s">
        <v>3117</v>
      </c>
      <c r="L520" s="533" t="s">
        <v>3118</v>
      </c>
      <c r="M520" s="302"/>
      <c r="N520" s="346" t="e">
        <f t="shared" ca="1" si="29"/>
        <v>#N/A</v>
      </c>
    </row>
    <row r="521" spans="1:14" ht="26.25" customHeight="1" x14ac:dyDescent="0.25">
      <c r="A521" s="260" t="s">
        <v>985</v>
      </c>
      <c r="B521" s="161">
        <v>518</v>
      </c>
      <c r="C521" s="161" t="s">
        <v>1645</v>
      </c>
      <c r="D521" s="161"/>
      <c r="E521" s="161"/>
      <c r="F521" s="161"/>
      <c r="G521" s="531"/>
      <c r="H521" s="941" t="s">
        <v>1930</v>
      </c>
      <c r="I521" s="534" t="e">
        <f ca="1">IF(IF($I$1&lt;&gt;'GMPP Return'!$F$25,HLOOKUP('GMPP Return'!$C$25,'[4]1617-Q1'!$B$1:$HA$1000,B521,FALSE),INDIRECT("'" &amp; $C$1 &amp; "'!" &amp; C521))="","",IF($I$1&lt;&gt;'GMPP Return'!$F$25,HLOOKUP('GMPP Return'!$C$25,'[4]1617-Q1'!$B$1:$HA$1000,B521,FALSE),INDIRECT("'" &amp; $C$1 &amp; "'!" &amp; C521)))</f>
        <v>#N/A</v>
      </c>
      <c r="J521" s="597" t="str">
        <f ca="1">IF(IF($J$1&lt;&gt;'GMPP Return'!$F$25,HLOOKUP('GMPP Return'!$C$25,'[4]1617-Q2'!$B$1:$HA$1000,B521,FALSE),INDIRECT("'" &amp; $C$1 &amp; "'!" &amp; C521))="","",IF($J$1&lt;&gt;'GMPP Return'!$F$25,HLOOKUP('GMPP Return'!$C$25,'[4]1617-Q2'!$B$1:$HA$1000,B521,FALSE),INDIRECT("'" &amp; $C$1 &amp; "'!" &amp; C521)))</f>
        <v>-</v>
      </c>
      <c r="K521" s="532" t="s">
        <v>3119</v>
      </c>
      <c r="L521" s="533" t="s">
        <v>3120</v>
      </c>
      <c r="M521" s="302"/>
      <c r="N521" s="346" t="e">
        <f t="shared" ca="1" si="29"/>
        <v>#N/A</v>
      </c>
    </row>
    <row r="522" spans="1:14" x14ac:dyDescent="0.25">
      <c r="A522" s="261" t="s">
        <v>986</v>
      </c>
      <c r="B522" s="161">
        <v>519</v>
      </c>
      <c r="C522" s="161" t="s">
        <v>1646</v>
      </c>
      <c r="D522" s="162"/>
      <c r="E522" s="162"/>
      <c r="F522" s="162"/>
      <c r="G522" s="475"/>
      <c r="H522" s="941" t="s">
        <v>1931</v>
      </c>
      <c r="I522" s="534" t="e">
        <f ca="1">IF(IF($I$1&lt;&gt;'GMPP Return'!$F$25,HLOOKUP('GMPP Return'!$C$25,'[4]1617-Q1'!$B$1:$HA$1000,B522,FALSE),INDIRECT("'" &amp; $C$1 &amp; "'!" &amp; C522))="","",IF($I$1&lt;&gt;'GMPP Return'!$F$25,HLOOKUP('GMPP Return'!$C$25,'[4]1617-Q1'!$B$1:$HA$1000,B522,FALSE),INDIRECT("'" &amp; $C$1 &amp; "'!" &amp; C522)))</f>
        <v>#N/A</v>
      </c>
      <c r="J522" s="598">
        <f ca="1">IF(IF($J$1&lt;&gt;'GMPP Return'!$F$25,HLOOKUP('GMPP Return'!$C$25,'[4]1617-Q2'!$B$1:$HA$1000,B522,FALSE),INDIRECT("'" &amp; $C$1 &amp; "'!" &amp; C522))="","",IF($J$1&lt;&gt;'GMPP Return'!$F$25,HLOOKUP('GMPP Return'!$C$25,'[4]1617-Q2'!$B$1:$HA$1000,B522,FALSE),INDIRECT("'" &amp; $C$1 &amp; "'!" &amp; C522)))</f>
        <v>0</v>
      </c>
      <c r="K522" s="534" t="s">
        <v>3121</v>
      </c>
      <c r="L522" s="535" t="s">
        <v>3122</v>
      </c>
      <c r="M522" s="567"/>
      <c r="N522" s="995" t="e">
        <f t="shared" ref="N522:N585" ca="1" si="30">IF(I522=J522,"",J522-I522)</f>
        <v>#N/A</v>
      </c>
    </row>
    <row r="523" spans="1:14" x14ac:dyDescent="0.25">
      <c r="A523" s="261" t="s">
        <v>987</v>
      </c>
      <c r="B523" s="161">
        <v>520</v>
      </c>
      <c r="C523" s="161" t="s">
        <v>1647</v>
      </c>
      <c r="D523" s="162"/>
      <c r="E523" s="162"/>
      <c r="F523" s="162"/>
      <c r="G523" s="475"/>
      <c r="H523" s="941" t="s">
        <v>1932</v>
      </c>
      <c r="I523" s="534" t="e">
        <f ca="1">IF(IF($I$1&lt;&gt;'GMPP Return'!$F$25,HLOOKUP('GMPP Return'!$C$25,'[4]1617-Q1'!$B$1:$HA$1000,B523,FALSE),INDIRECT("'" &amp; $C$1 &amp; "'!" &amp; C523))="","",IF($I$1&lt;&gt;'GMPP Return'!$F$25,HLOOKUP('GMPP Return'!$C$25,'[4]1617-Q1'!$B$1:$HA$1000,B523,FALSE),INDIRECT("'" &amp; $C$1 &amp; "'!" &amp; C523)))</f>
        <v>#N/A</v>
      </c>
      <c r="J523" s="598">
        <f ca="1">IF(IF($J$1&lt;&gt;'GMPP Return'!$F$25,HLOOKUP('GMPP Return'!$C$25,'[4]1617-Q2'!$B$1:$HA$1000,B523,FALSE),INDIRECT("'" &amp; $C$1 &amp; "'!" &amp; C523))="","",IF($J$1&lt;&gt;'GMPP Return'!$F$25,HLOOKUP('GMPP Return'!$C$25,'[4]1617-Q2'!$B$1:$HA$1000,B523,FALSE),INDIRECT("'" &amp; $C$1 &amp; "'!" &amp; C523)))</f>
        <v>0</v>
      </c>
      <c r="K523" s="534" t="s">
        <v>3123</v>
      </c>
      <c r="L523" s="535" t="s">
        <v>3124</v>
      </c>
      <c r="M523" s="567"/>
      <c r="N523" s="995" t="e">
        <f t="shared" ca="1" si="30"/>
        <v>#N/A</v>
      </c>
    </row>
    <row r="524" spans="1:14" x14ac:dyDescent="0.25">
      <c r="A524" s="261" t="s">
        <v>988</v>
      </c>
      <c r="B524" s="161">
        <v>521</v>
      </c>
      <c r="C524" s="161" t="s">
        <v>1648</v>
      </c>
      <c r="D524" s="162"/>
      <c r="E524" s="162"/>
      <c r="F524" s="162"/>
      <c r="G524" s="475"/>
      <c r="H524" s="941" t="s">
        <v>1933</v>
      </c>
      <c r="I524" s="534" t="e">
        <f ca="1">IF(IF($I$1&lt;&gt;'GMPP Return'!$F$25,HLOOKUP('GMPP Return'!$C$25,'[4]1617-Q1'!$B$1:$HA$1000,B524,FALSE),INDIRECT("'" &amp; $C$1 &amp; "'!" &amp; C524))="","",IF($I$1&lt;&gt;'GMPP Return'!$F$25,HLOOKUP('GMPP Return'!$C$25,'[4]1617-Q1'!$B$1:$HA$1000,B524,FALSE),INDIRECT("'" &amp; $C$1 &amp; "'!" &amp; C524)))</f>
        <v>#N/A</v>
      </c>
      <c r="J524" s="598">
        <f ca="1">IF(IF($J$1&lt;&gt;'GMPP Return'!$F$25,HLOOKUP('GMPP Return'!$C$25,'[4]1617-Q2'!$B$1:$HA$1000,B524,FALSE),INDIRECT("'" &amp; $C$1 &amp; "'!" &amp; C524))="","",IF($J$1&lt;&gt;'GMPP Return'!$F$25,HLOOKUP('GMPP Return'!$C$25,'[4]1617-Q2'!$B$1:$HA$1000,B524,FALSE),INDIRECT("'" &amp; $C$1 &amp; "'!" &amp; C524)))</f>
        <v>0</v>
      </c>
      <c r="K524" s="534" t="s">
        <v>3125</v>
      </c>
      <c r="L524" s="535" t="s">
        <v>3126</v>
      </c>
      <c r="M524" s="567"/>
      <c r="N524" s="995" t="e">
        <f t="shared" ca="1" si="30"/>
        <v>#N/A</v>
      </c>
    </row>
    <row r="525" spans="1:14" x14ac:dyDescent="0.25">
      <c r="A525" s="261" t="s">
        <v>989</v>
      </c>
      <c r="B525" s="161">
        <v>522</v>
      </c>
      <c r="C525" s="161" t="s">
        <v>1649</v>
      </c>
      <c r="D525" s="162"/>
      <c r="E525" s="162"/>
      <c r="F525" s="162"/>
      <c r="G525" s="475"/>
      <c r="H525" s="941" t="s">
        <v>1934</v>
      </c>
      <c r="I525" s="534" t="e">
        <f ca="1">IF(IF($I$1&lt;&gt;'GMPP Return'!$F$25,HLOOKUP('GMPP Return'!$C$25,'[4]1617-Q1'!$B$1:$HA$1000,B525,FALSE),INDIRECT("'" &amp; $C$1 &amp; "'!" &amp; C525))="","",IF($I$1&lt;&gt;'GMPP Return'!$F$25,HLOOKUP('GMPP Return'!$C$25,'[4]1617-Q1'!$B$1:$HA$1000,B525,FALSE),INDIRECT("'" &amp; $C$1 &amp; "'!" &amp; C525)))</f>
        <v>#N/A</v>
      </c>
      <c r="J525" s="598">
        <f ca="1">IF(IF($J$1&lt;&gt;'GMPP Return'!$F$25,HLOOKUP('GMPP Return'!$C$25,'[4]1617-Q2'!$B$1:$HA$1000,B525,FALSE),INDIRECT("'" &amp; $C$1 &amp; "'!" &amp; C525))="","",IF($J$1&lt;&gt;'GMPP Return'!$F$25,HLOOKUP('GMPP Return'!$C$25,'[4]1617-Q2'!$B$1:$HA$1000,B525,FALSE),INDIRECT("'" &amp; $C$1 &amp; "'!" &amp; C525)))</f>
        <v>0</v>
      </c>
      <c r="K525" s="534" t="s">
        <v>3127</v>
      </c>
      <c r="L525" s="535" t="s">
        <v>3128</v>
      </c>
      <c r="M525" s="567"/>
      <c r="N525" s="995" t="e">
        <f t="shared" ca="1" si="30"/>
        <v>#N/A</v>
      </c>
    </row>
    <row r="526" spans="1:14" x14ac:dyDescent="0.25">
      <c r="A526" s="261" t="s">
        <v>990</v>
      </c>
      <c r="B526" s="161">
        <v>523</v>
      </c>
      <c r="C526" s="161" t="s">
        <v>1650</v>
      </c>
      <c r="D526" s="162"/>
      <c r="E526" s="162"/>
      <c r="F526" s="162"/>
      <c r="G526" s="475"/>
      <c r="H526" s="941" t="s">
        <v>1935</v>
      </c>
      <c r="I526" s="534" t="e">
        <f ca="1">IF(IF($I$1&lt;&gt;'GMPP Return'!$F$25,HLOOKUP('GMPP Return'!$C$25,'[4]1617-Q1'!$B$1:$HA$1000,B526,FALSE),INDIRECT("'" &amp; $C$1 &amp; "'!" &amp; C526))="","",IF($I$1&lt;&gt;'GMPP Return'!$F$25,HLOOKUP('GMPP Return'!$C$25,'[4]1617-Q1'!$B$1:$HA$1000,B526,FALSE),INDIRECT("'" &amp; $C$1 &amp; "'!" &amp; C526)))</f>
        <v>#N/A</v>
      </c>
      <c r="J526" s="598">
        <f ca="1">IF(IF($J$1&lt;&gt;'GMPP Return'!$F$25,HLOOKUP('GMPP Return'!$C$25,'[4]1617-Q2'!$B$1:$HA$1000,B526,FALSE),INDIRECT("'" &amp; $C$1 &amp; "'!" &amp; C526))="","",IF($J$1&lt;&gt;'GMPP Return'!$F$25,HLOOKUP('GMPP Return'!$C$25,'[4]1617-Q2'!$B$1:$HA$1000,B526,FALSE),INDIRECT("'" &amp; $C$1 &amp; "'!" &amp; C526)))</f>
        <v>0</v>
      </c>
      <c r="K526" s="534" t="s">
        <v>3129</v>
      </c>
      <c r="L526" s="535" t="s">
        <v>3130</v>
      </c>
      <c r="M526" s="567"/>
      <c r="N526" s="995" t="e">
        <f t="shared" ca="1" si="30"/>
        <v>#N/A</v>
      </c>
    </row>
    <row r="527" spans="1:14" x14ac:dyDescent="0.25">
      <c r="A527" s="261" t="s">
        <v>991</v>
      </c>
      <c r="B527" s="161">
        <v>524</v>
      </c>
      <c r="C527" s="161" t="s">
        <v>1651</v>
      </c>
      <c r="D527" s="162"/>
      <c r="E527" s="162"/>
      <c r="F527" s="162"/>
      <c r="G527" s="475"/>
      <c r="H527" s="941" t="s">
        <v>1936</v>
      </c>
      <c r="I527" s="534" t="e">
        <f ca="1">IF(IF($I$1&lt;&gt;'GMPP Return'!$F$25,HLOOKUP('GMPP Return'!$C$25,'[4]1617-Q1'!$B$1:$HA$1000,B527,FALSE),INDIRECT("'" &amp; $C$1 &amp; "'!" &amp; C527))="","",IF($I$1&lt;&gt;'GMPP Return'!$F$25,HLOOKUP('GMPP Return'!$C$25,'[4]1617-Q1'!$B$1:$HA$1000,B527,FALSE),INDIRECT("'" &amp; $C$1 &amp; "'!" &amp; C527)))</f>
        <v>#N/A</v>
      </c>
      <c r="J527" s="598">
        <f ca="1">IF(IF($J$1&lt;&gt;'GMPP Return'!$F$25,HLOOKUP('GMPP Return'!$C$25,'[4]1617-Q2'!$B$1:$HA$1000,B527,FALSE),INDIRECT("'" &amp; $C$1 &amp; "'!" &amp; C527))="","",IF($J$1&lt;&gt;'GMPP Return'!$F$25,HLOOKUP('GMPP Return'!$C$25,'[4]1617-Q2'!$B$1:$HA$1000,B527,FALSE),INDIRECT("'" &amp; $C$1 &amp; "'!" &amp; C527)))</f>
        <v>0</v>
      </c>
      <c r="K527" s="534" t="s">
        <v>3131</v>
      </c>
      <c r="L527" s="535" t="s">
        <v>3132</v>
      </c>
      <c r="M527" s="567"/>
      <c r="N527" s="995" t="e">
        <f t="shared" ca="1" si="30"/>
        <v>#N/A</v>
      </c>
    </row>
    <row r="528" spans="1:14" x14ac:dyDescent="0.25">
      <c r="A528" s="261" t="s">
        <v>992</v>
      </c>
      <c r="B528" s="161">
        <v>525</v>
      </c>
      <c r="C528" s="161" t="s">
        <v>1652</v>
      </c>
      <c r="D528" s="162"/>
      <c r="E528" s="162"/>
      <c r="F528" s="162"/>
      <c r="G528" s="475"/>
      <c r="H528" s="941" t="s">
        <v>1937</v>
      </c>
      <c r="I528" s="534" t="e">
        <f ca="1">IF(IF($I$1&lt;&gt;'GMPP Return'!$F$25,HLOOKUP('GMPP Return'!$C$25,'[4]1617-Q1'!$B$1:$HA$1000,B528,FALSE),INDIRECT("'" &amp; $C$1 &amp; "'!" &amp; C528))="","",IF($I$1&lt;&gt;'GMPP Return'!$F$25,HLOOKUP('GMPP Return'!$C$25,'[4]1617-Q1'!$B$1:$HA$1000,B528,FALSE),INDIRECT("'" &amp; $C$1 &amp; "'!" &amp; C528)))</f>
        <v>#N/A</v>
      </c>
      <c r="J528" s="598">
        <f ca="1">IF(IF($J$1&lt;&gt;'GMPP Return'!$F$25,HLOOKUP('GMPP Return'!$C$25,'[4]1617-Q2'!$B$1:$HA$1000,B528,FALSE),INDIRECT("'" &amp; $C$1 &amp; "'!" &amp; C528))="","",IF($J$1&lt;&gt;'GMPP Return'!$F$25,HLOOKUP('GMPP Return'!$C$25,'[4]1617-Q2'!$B$1:$HA$1000,B528,FALSE),INDIRECT("'" &amp; $C$1 &amp; "'!" &amp; C528)))</f>
        <v>0</v>
      </c>
      <c r="K528" s="534" t="s">
        <v>3133</v>
      </c>
      <c r="L528" s="535" t="s">
        <v>3134</v>
      </c>
      <c r="M528" s="567"/>
      <c r="N528" s="995" t="e">
        <f t="shared" ca="1" si="30"/>
        <v>#N/A</v>
      </c>
    </row>
    <row r="529" spans="1:14" x14ac:dyDescent="0.25">
      <c r="A529" s="261" t="s">
        <v>993</v>
      </c>
      <c r="B529" s="161">
        <v>526</v>
      </c>
      <c r="C529" s="161" t="s">
        <v>1653</v>
      </c>
      <c r="D529" s="162"/>
      <c r="E529" s="162"/>
      <c r="F529" s="162"/>
      <c r="G529" s="475"/>
      <c r="H529" s="941" t="s">
        <v>1938</v>
      </c>
      <c r="I529" s="534" t="e">
        <f ca="1">IF(IF($I$1&lt;&gt;'GMPP Return'!$F$25,HLOOKUP('GMPP Return'!$C$25,'[4]1617-Q1'!$B$1:$HA$1000,B529,FALSE),INDIRECT("'" &amp; $C$1 &amp; "'!" &amp; C529))="","",IF($I$1&lt;&gt;'GMPP Return'!$F$25,HLOOKUP('GMPP Return'!$C$25,'[4]1617-Q1'!$B$1:$HA$1000,B529,FALSE),INDIRECT("'" &amp; $C$1 &amp; "'!" &amp; C529)))</f>
        <v>#N/A</v>
      </c>
      <c r="J529" s="598">
        <f ca="1">IF(IF($J$1&lt;&gt;'GMPP Return'!$F$25,HLOOKUP('GMPP Return'!$C$25,'[4]1617-Q2'!$B$1:$HA$1000,B529,FALSE),INDIRECT("'" &amp; $C$1 &amp; "'!" &amp; C529))="","",IF($J$1&lt;&gt;'GMPP Return'!$F$25,HLOOKUP('GMPP Return'!$C$25,'[4]1617-Q2'!$B$1:$HA$1000,B529,FALSE),INDIRECT("'" &amp; $C$1 &amp; "'!" &amp; C529)))</f>
        <v>0</v>
      </c>
      <c r="K529" s="534" t="s">
        <v>3135</v>
      </c>
      <c r="L529" s="535" t="s">
        <v>3136</v>
      </c>
      <c r="M529" s="567"/>
      <c r="N529" s="995" t="e">
        <f t="shared" ca="1" si="30"/>
        <v>#N/A</v>
      </c>
    </row>
    <row r="530" spans="1:14" x14ac:dyDescent="0.25">
      <c r="A530" s="260" t="s">
        <v>994</v>
      </c>
      <c r="B530" s="161">
        <v>527</v>
      </c>
      <c r="C530" s="161" t="s">
        <v>1654</v>
      </c>
      <c r="D530" s="162"/>
      <c r="E530" s="162"/>
      <c r="F530" s="162"/>
      <c r="G530" s="475"/>
      <c r="H530" s="941" t="s">
        <v>1002</v>
      </c>
      <c r="I530" s="534" t="e">
        <f ca="1">IF(IF($I$1&lt;&gt;'GMPP Return'!$F$25,HLOOKUP('GMPP Return'!$C$25,'[4]1617-Q1'!$B$1:$HA$1000,B530,FALSE),INDIRECT("'" &amp; $C$1 &amp; "'!" &amp; C530))="","",IF($I$1&lt;&gt;'GMPP Return'!$F$25,HLOOKUP('GMPP Return'!$C$25,'[4]1617-Q1'!$B$1:$HA$1000,B530,FALSE),INDIRECT("'" &amp; $C$1 &amp; "'!" &amp; C530)))</f>
        <v>#N/A</v>
      </c>
      <c r="J530" s="598">
        <f ca="1">IF(IF($J$1&lt;&gt;'GMPP Return'!$F$25,HLOOKUP('GMPP Return'!$C$25,'[4]1617-Q2'!$B$1:$HA$1000,B530,FALSE),INDIRECT("'" &amp; $C$1 &amp; "'!" &amp; C530))="","",IF($J$1&lt;&gt;'GMPP Return'!$F$25,HLOOKUP('GMPP Return'!$C$25,'[4]1617-Q2'!$B$1:$HA$1000,B530,FALSE),INDIRECT("'" &amp; $C$1 &amp; "'!" &amp; C530)))</f>
        <v>0</v>
      </c>
      <c r="K530" s="534" t="s">
        <v>3137</v>
      </c>
      <c r="L530" s="535" t="s">
        <v>3138</v>
      </c>
      <c r="M530" s="567"/>
      <c r="N530" s="995" t="e">
        <f t="shared" ca="1" si="30"/>
        <v>#N/A</v>
      </c>
    </row>
    <row r="531" spans="1:14" x14ac:dyDescent="0.25">
      <c r="A531" s="260" t="s">
        <v>995</v>
      </c>
      <c r="B531" s="161">
        <v>528</v>
      </c>
      <c r="C531" s="161" t="s">
        <v>1655</v>
      </c>
      <c r="D531" s="162"/>
      <c r="E531" s="162"/>
      <c r="F531" s="162"/>
      <c r="G531" s="475"/>
      <c r="H531" s="941" t="s">
        <v>1003</v>
      </c>
      <c r="I531" s="534" t="e">
        <f ca="1">IF(IF($I$1&lt;&gt;'GMPP Return'!$F$25,HLOOKUP('GMPP Return'!$C$25,'[4]1617-Q1'!$B$1:$HA$1000,B531,FALSE),INDIRECT("'" &amp; $C$1 &amp; "'!" &amp; C531))="","",IF($I$1&lt;&gt;'GMPP Return'!$F$25,HLOOKUP('GMPP Return'!$C$25,'[4]1617-Q1'!$B$1:$HA$1000,B531,FALSE),INDIRECT("'" &amp; $C$1 &amp; "'!" &amp; C531)))</f>
        <v>#N/A</v>
      </c>
      <c r="J531" s="598">
        <f ca="1">IF(IF($J$1&lt;&gt;'GMPP Return'!$F$25,HLOOKUP('GMPP Return'!$C$25,'[4]1617-Q2'!$B$1:$HA$1000,B531,FALSE),INDIRECT("'" &amp; $C$1 &amp; "'!" &amp; C531))="","",IF($J$1&lt;&gt;'GMPP Return'!$F$25,HLOOKUP('GMPP Return'!$C$25,'[4]1617-Q2'!$B$1:$HA$1000,B531,FALSE),INDIRECT("'" &amp; $C$1 &amp; "'!" &amp; C531)))</f>
        <v>0</v>
      </c>
      <c r="K531" s="534" t="s">
        <v>3139</v>
      </c>
      <c r="L531" s="535" t="s">
        <v>3140</v>
      </c>
      <c r="M531" s="567"/>
      <c r="N531" s="995" t="e">
        <f t="shared" ca="1" si="30"/>
        <v>#N/A</v>
      </c>
    </row>
    <row r="532" spans="1:14" x14ac:dyDescent="0.25">
      <c r="A532" s="260" t="s">
        <v>996</v>
      </c>
      <c r="B532" s="161">
        <v>529</v>
      </c>
      <c r="C532" s="161" t="s">
        <v>1656</v>
      </c>
      <c r="D532" s="162"/>
      <c r="E532" s="162"/>
      <c r="F532" s="162"/>
      <c r="G532" s="475"/>
      <c r="H532" s="941" t="s">
        <v>1004</v>
      </c>
      <c r="I532" s="534" t="e">
        <f ca="1">IF(IF($I$1&lt;&gt;'GMPP Return'!$F$25,HLOOKUP('GMPP Return'!$C$25,'[4]1617-Q1'!$B$1:$HA$1000,B532,FALSE),INDIRECT("'" &amp; $C$1 &amp; "'!" &amp; C532))="","",IF($I$1&lt;&gt;'GMPP Return'!$F$25,HLOOKUP('GMPP Return'!$C$25,'[4]1617-Q1'!$B$1:$HA$1000,B532,FALSE),INDIRECT("'" &amp; $C$1 &amp; "'!" &amp; C532)))</f>
        <v>#N/A</v>
      </c>
      <c r="J532" s="598">
        <f ca="1">IF(IF($J$1&lt;&gt;'GMPP Return'!$F$25,HLOOKUP('GMPP Return'!$C$25,'[4]1617-Q2'!$B$1:$HA$1000,B532,FALSE),INDIRECT("'" &amp; $C$1 &amp; "'!" &amp; C532))="","",IF($J$1&lt;&gt;'GMPP Return'!$F$25,HLOOKUP('GMPP Return'!$C$25,'[4]1617-Q2'!$B$1:$HA$1000,B532,FALSE),INDIRECT("'" &amp; $C$1 &amp; "'!" &amp; C532)))</f>
        <v>0</v>
      </c>
      <c r="K532" s="534" t="s">
        <v>3141</v>
      </c>
      <c r="L532" s="535" t="s">
        <v>3142</v>
      </c>
      <c r="M532" s="567"/>
      <c r="N532" s="995" t="e">
        <f t="shared" ca="1" si="30"/>
        <v>#N/A</v>
      </c>
    </row>
    <row r="533" spans="1:14" x14ac:dyDescent="0.25">
      <c r="A533" s="260" t="s">
        <v>997</v>
      </c>
      <c r="B533" s="161">
        <v>530</v>
      </c>
      <c r="C533" s="161" t="s">
        <v>1657</v>
      </c>
      <c r="D533" s="162"/>
      <c r="E533" s="162"/>
      <c r="F533" s="162"/>
      <c r="G533" s="475"/>
      <c r="H533" s="941" t="s">
        <v>1005</v>
      </c>
      <c r="I533" s="534" t="e">
        <f ca="1">IF(IF($I$1&lt;&gt;'GMPP Return'!$F$25,HLOOKUP('GMPP Return'!$C$25,'[4]1617-Q1'!$B$1:$HA$1000,B533,FALSE),INDIRECT("'" &amp; $C$1 &amp; "'!" &amp; C533))="","",IF($I$1&lt;&gt;'GMPP Return'!$F$25,HLOOKUP('GMPP Return'!$C$25,'[4]1617-Q1'!$B$1:$HA$1000,B533,FALSE),INDIRECT("'" &amp; $C$1 &amp; "'!" &amp; C533)))</f>
        <v>#N/A</v>
      </c>
      <c r="J533" s="598">
        <f ca="1">IF(IF($J$1&lt;&gt;'GMPP Return'!$F$25,HLOOKUP('GMPP Return'!$C$25,'[4]1617-Q2'!$B$1:$HA$1000,B533,FALSE),INDIRECT("'" &amp; $C$1 &amp; "'!" &amp; C533))="","",IF($J$1&lt;&gt;'GMPP Return'!$F$25,HLOOKUP('GMPP Return'!$C$25,'[4]1617-Q2'!$B$1:$HA$1000,B533,FALSE),INDIRECT("'" &amp; $C$1 &amp; "'!" &amp; C533)))</f>
        <v>0</v>
      </c>
      <c r="K533" s="534" t="s">
        <v>3143</v>
      </c>
      <c r="L533" s="535" t="s">
        <v>3144</v>
      </c>
      <c r="M533" s="567"/>
      <c r="N533" s="995" t="e">
        <f t="shared" ca="1" si="30"/>
        <v>#N/A</v>
      </c>
    </row>
    <row r="534" spans="1:14" x14ac:dyDescent="0.25">
      <c r="A534" s="260" t="s">
        <v>998</v>
      </c>
      <c r="B534" s="161">
        <v>531</v>
      </c>
      <c r="C534" s="161" t="s">
        <v>1658</v>
      </c>
      <c r="D534" s="162"/>
      <c r="E534" s="162"/>
      <c r="F534" s="162"/>
      <c r="G534" s="475"/>
      <c r="H534" s="941" t="s">
        <v>1006</v>
      </c>
      <c r="I534" s="534" t="e">
        <f ca="1">IF(IF($I$1&lt;&gt;'GMPP Return'!$F$25,HLOOKUP('GMPP Return'!$C$25,'[4]1617-Q1'!$B$1:$HA$1000,B534,FALSE),INDIRECT("'" &amp; $C$1 &amp; "'!" &amp; C534))="","",IF($I$1&lt;&gt;'GMPP Return'!$F$25,HLOOKUP('GMPP Return'!$C$25,'[4]1617-Q1'!$B$1:$HA$1000,B534,FALSE),INDIRECT("'" &amp; $C$1 &amp; "'!" &amp; C534)))</f>
        <v>#N/A</v>
      </c>
      <c r="J534" s="598">
        <f ca="1">IF(IF($J$1&lt;&gt;'GMPP Return'!$F$25,HLOOKUP('GMPP Return'!$C$25,'[4]1617-Q2'!$B$1:$HA$1000,B534,FALSE),INDIRECT("'" &amp; $C$1 &amp; "'!" &amp; C534))="","",IF($J$1&lt;&gt;'GMPP Return'!$F$25,HLOOKUP('GMPP Return'!$C$25,'[4]1617-Q2'!$B$1:$HA$1000,B534,FALSE),INDIRECT("'" &amp; $C$1 &amp; "'!" &amp; C534)))</f>
        <v>0</v>
      </c>
      <c r="K534" s="534" t="s">
        <v>3145</v>
      </c>
      <c r="L534" s="535" t="s">
        <v>3146</v>
      </c>
      <c r="M534" s="567"/>
      <c r="N534" s="995" t="e">
        <f t="shared" ca="1" si="30"/>
        <v>#N/A</v>
      </c>
    </row>
    <row r="535" spans="1:14" x14ac:dyDescent="0.25">
      <c r="A535" s="260" t="s">
        <v>999</v>
      </c>
      <c r="B535" s="161">
        <v>532</v>
      </c>
      <c r="C535" s="161" t="s">
        <v>1659</v>
      </c>
      <c r="D535" s="162"/>
      <c r="E535" s="162"/>
      <c r="F535" s="162"/>
      <c r="G535" s="475"/>
      <c r="H535" s="941" t="s">
        <v>1007</v>
      </c>
      <c r="I535" s="534" t="e">
        <f ca="1">IF(IF($I$1&lt;&gt;'GMPP Return'!$F$25,HLOOKUP('GMPP Return'!$C$25,'[4]1617-Q1'!$B$1:$HA$1000,B535,FALSE),INDIRECT("'" &amp; $C$1 &amp; "'!" &amp; C535))="","",IF($I$1&lt;&gt;'GMPP Return'!$F$25,HLOOKUP('GMPP Return'!$C$25,'[4]1617-Q1'!$B$1:$HA$1000,B535,FALSE),INDIRECT("'" &amp; $C$1 &amp; "'!" &amp; C535)))</f>
        <v>#N/A</v>
      </c>
      <c r="J535" s="598">
        <f ca="1">IF(IF($J$1&lt;&gt;'GMPP Return'!$F$25,HLOOKUP('GMPP Return'!$C$25,'[4]1617-Q2'!$B$1:$HA$1000,B535,FALSE),INDIRECT("'" &amp; $C$1 &amp; "'!" &amp; C535))="","",IF($J$1&lt;&gt;'GMPP Return'!$F$25,HLOOKUP('GMPP Return'!$C$25,'[4]1617-Q2'!$B$1:$HA$1000,B535,FALSE),INDIRECT("'" &amp; $C$1 &amp; "'!" &amp; C535)))</f>
        <v>0</v>
      </c>
      <c r="K535" s="534" t="s">
        <v>3147</v>
      </c>
      <c r="L535" s="535" t="s">
        <v>3148</v>
      </c>
      <c r="M535" s="567"/>
      <c r="N535" s="995" t="e">
        <f t="shared" ca="1" si="30"/>
        <v>#N/A</v>
      </c>
    </row>
    <row r="536" spans="1:14" x14ac:dyDescent="0.25">
      <c r="A536" s="260" t="s">
        <v>1000</v>
      </c>
      <c r="B536" s="161">
        <v>533</v>
      </c>
      <c r="C536" s="161" t="s">
        <v>1660</v>
      </c>
      <c r="D536" s="162"/>
      <c r="E536" s="162"/>
      <c r="F536" s="162"/>
      <c r="G536" s="475"/>
      <c r="H536" s="941" t="s">
        <v>1008</v>
      </c>
      <c r="I536" s="534" t="e">
        <f ca="1">IF(IF($I$1&lt;&gt;'GMPP Return'!$F$25,HLOOKUP('GMPP Return'!$C$25,'[4]1617-Q1'!$B$1:$HA$1000,B536,FALSE),INDIRECT("'" &amp; $C$1 &amp; "'!" &amp; C536))="","",IF($I$1&lt;&gt;'GMPP Return'!$F$25,HLOOKUP('GMPP Return'!$C$25,'[4]1617-Q1'!$B$1:$HA$1000,B536,FALSE),INDIRECT("'" &amp; $C$1 &amp; "'!" &amp; C536)))</f>
        <v>#N/A</v>
      </c>
      <c r="J536" s="598">
        <f ca="1">IF(IF($J$1&lt;&gt;'GMPP Return'!$F$25,HLOOKUP('GMPP Return'!$C$25,'[4]1617-Q2'!$B$1:$HA$1000,B536,FALSE),INDIRECT("'" &amp; $C$1 &amp; "'!" &amp; C536))="","",IF($J$1&lt;&gt;'GMPP Return'!$F$25,HLOOKUP('GMPP Return'!$C$25,'[4]1617-Q2'!$B$1:$HA$1000,B536,FALSE),INDIRECT("'" &amp; $C$1 &amp; "'!" &amp; C536)))</f>
        <v>0</v>
      </c>
      <c r="K536" s="534" t="s">
        <v>3149</v>
      </c>
      <c r="L536" s="535" t="s">
        <v>3150</v>
      </c>
      <c r="M536" s="567"/>
      <c r="N536" s="995" t="e">
        <f t="shared" ca="1" si="30"/>
        <v>#N/A</v>
      </c>
    </row>
    <row r="537" spans="1:14" x14ac:dyDescent="0.25">
      <c r="A537" s="260" t="s">
        <v>1001</v>
      </c>
      <c r="B537" s="161">
        <v>534</v>
      </c>
      <c r="C537" s="161" t="s">
        <v>1661</v>
      </c>
      <c r="D537" s="162"/>
      <c r="E537" s="162"/>
      <c r="F537" s="162"/>
      <c r="G537" s="475"/>
      <c r="H537" s="941" t="s">
        <v>1009</v>
      </c>
      <c r="I537" s="534" t="e">
        <f ca="1">IF(IF($I$1&lt;&gt;'GMPP Return'!$F$25,HLOOKUP('GMPP Return'!$C$25,'[4]1617-Q1'!$B$1:$HA$1000,B537,FALSE),INDIRECT("'" &amp; $C$1 &amp; "'!" &amp; C537))="","",IF($I$1&lt;&gt;'GMPP Return'!$F$25,HLOOKUP('GMPP Return'!$C$25,'[4]1617-Q1'!$B$1:$HA$1000,B537,FALSE),INDIRECT("'" &amp; $C$1 &amp; "'!" &amp; C537)))</f>
        <v>#N/A</v>
      </c>
      <c r="J537" s="598">
        <f ca="1">IF(IF($J$1&lt;&gt;'GMPP Return'!$F$25,HLOOKUP('GMPP Return'!$C$25,'[4]1617-Q2'!$B$1:$HA$1000,B537,FALSE),INDIRECT("'" &amp; $C$1 &amp; "'!" &amp; C537))="","",IF($J$1&lt;&gt;'GMPP Return'!$F$25,HLOOKUP('GMPP Return'!$C$25,'[4]1617-Q2'!$B$1:$HA$1000,B537,FALSE),INDIRECT("'" &amp; $C$1 &amp; "'!" &amp; C537)))</f>
        <v>0</v>
      </c>
      <c r="K537" s="534" t="s">
        <v>3151</v>
      </c>
      <c r="L537" s="535" t="s">
        <v>3152</v>
      </c>
      <c r="M537" s="567"/>
      <c r="N537" s="995" t="e">
        <f t="shared" ca="1" si="30"/>
        <v>#N/A</v>
      </c>
    </row>
    <row r="538" spans="1:14" x14ac:dyDescent="0.25">
      <c r="A538" s="261" t="s">
        <v>1002</v>
      </c>
      <c r="B538" s="161">
        <v>535</v>
      </c>
      <c r="C538" s="161" t="s">
        <v>1662</v>
      </c>
      <c r="D538" s="162"/>
      <c r="E538" s="162"/>
      <c r="F538" s="162"/>
      <c r="G538" s="475"/>
      <c r="H538" s="941" t="s">
        <v>1010</v>
      </c>
      <c r="I538" s="534" t="e">
        <f ca="1">IF(IF($I$1&lt;&gt;'GMPP Return'!$F$25,HLOOKUP('GMPP Return'!$C$25,'[4]1617-Q1'!$B$1:$HA$1000,B538,FALSE),INDIRECT("'" &amp; $C$1 &amp; "'!" &amp; C538))="","",IF($I$1&lt;&gt;'GMPP Return'!$F$25,HLOOKUP('GMPP Return'!$C$25,'[4]1617-Q1'!$B$1:$HA$1000,B538,FALSE),INDIRECT("'" &amp; $C$1 &amp; "'!" &amp; C538)))</f>
        <v>#N/A</v>
      </c>
      <c r="J538" s="598">
        <f ca="1">IF(IF($J$1&lt;&gt;'GMPP Return'!$F$25,HLOOKUP('GMPP Return'!$C$25,'[4]1617-Q2'!$B$1:$HA$1000,B538,FALSE),INDIRECT("'" &amp; $C$1 &amp; "'!" &amp; C538))="","",IF($J$1&lt;&gt;'GMPP Return'!$F$25,HLOOKUP('GMPP Return'!$C$25,'[4]1617-Q2'!$B$1:$HA$1000,B538,FALSE),INDIRECT("'" &amp; $C$1 &amp; "'!" &amp; C538)))</f>
        <v>0</v>
      </c>
      <c r="K538" s="534" t="s">
        <v>3153</v>
      </c>
      <c r="L538" s="535" t="s">
        <v>3154</v>
      </c>
      <c r="M538" s="567"/>
      <c r="N538" s="995" t="e">
        <f t="shared" ca="1" si="30"/>
        <v>#N/A</v>
      </c>
    </row>
    <row r="539" spans="1:14" x14ac:dyDescent="0.25">
      <c r="A539" s="261" t="s">
        <v>1003</v>
      </c>
      <c r="B539" s="161">
        <v>536</v>
      </c>
      <c r="C539" s="161" t="s">
        <v>1663</v>
      </c>
      <c r="D539" s="162"/>
      <c r="E539" s="162"/>
      <c r="F539" s="162"/>
      <c r="G539" s="475"/>
      <c r="H539" s="941" t="s">
        <v>1011</v>
      </c>
      <c r="I539" s="534" t="e">
        <f ca="1">IF(IF($I$1&lt;&gt;'GMPP Return'!$F$25,HLOOKUP('GMPP Return'!$C$25,'[4]1617-Q1'!$B$1:$HA$1000,B539,FALSE),INDIRECT("'" &amp; $C$1 &amp; "'!" &amp; C539))="","",IF($I$1&lt;&gt;'GMPP Return'!$F$25,HLOOKUP('GMPP Return'!$C$25,'[4]1617-Q1'!$B$1:$HA$1000,B539,FALSE),INDIRECT("'" &amp; $C$1 &amp; "'!" &amp; C539)))</f>
        <v>#N/A</v>
      </c>
      <c r="J539" s="598">
        <f ca="1">IF(IF($J$1&lt;&gt;'GMPP Return'!$F$25,HLOOKUP('GMPP Return'!$C$25,'[4]1617-Q2'!$B$1:$HA$1000,B539,FALSE),INDIRECT("'" &amp; $C$1 &amp; "'!" &amp; C539))="","",IF($J$1&lt;&gt;'GMPP Return'!$F$25,HLOOKUP('GMPP Return'!$C$25,'[4]1617-Q2'!$B$1:$HA$1000,B539,FALSE),INDIRECT("'" &amp; $C$1 &amp; "'!" &amp; C539)))</f>
        <v>0</v>
      </c>
      <c r="K539" s="534" t="s">
        <v>3155</v>
      </c>
      <c r="L539" s="535" t="s">
        <v>3156</v>
      </c>
      <c r="M539" s="567"/>
      <c r="N539" s="995" t="e">
        <f t="shared" ca="1" si="30"/>
        <v>#N/A</v>
      </c>
    </row>
    <row r="540" spans="1:14" x14ac:dyDescent="0.25">
      <c r="A540" s="261" t="s">
        <v>1004</v>
      </c>
      <c r="B540" s="161">
        <v>537</v>
      </c>
      <c r="C540" s="161" t="s">
        <v>1664</v>
      </c>
      <c r="D540" s="162"/>
      <c r="E540" s="162"/>
      <c r="F540" s="162"/>
      <c r="G540" s="475"/>
      <c r="H540" s="941" t="s">
        <v>1012</v>
      </c>
      <c r="I540" s="534" t="e">
        <f ca="1">IF(IF($I$1&lt;&gt;'GMPP Return'!$F$25,HLOOKUP('GMPP Return'!$C$25,'[4]1617-Q1'!$B$1:$HA$1000,B540,FALSE),INDIRECT("'" &amp; $C$1 &amp; "'!" &amp; C540))="","",IF($I$1&lt;&gt;'GMPP Return'!$F$25,HLOOKUP('GMPP Return'!$C$25,'[4]1617-Q1'!$B$1:$HA$1000,B540,FALSE),INDIRECT("'" &amp; $C$1 &amp; "'!" &amp; C540)))</f>
        <v>#N/A</v>
      </c>
      <c r="J540" s="598">
        <f ca="1">IF(IF($J$1&lt;&gt;'GMPP Return'!$F$25,HLOOKUP('GMPP Return'!$C$25,'[4]1617-Q2'!$B$1:$HA$1000,B540,FALSE),INDIRECT("'" &amp; $C$1 &amp; "'!" &amp; C540))="","",IF($J$1&lt;&gt;'GMPP Return'!$F$25,HLOOKUP('GMPP Return'!$C$25,'[4]1617-Q2'!$B$1:$HA$1000,B540,FALSE),INDIRECT("'" &amp; $C$1 &amp; "'!" &amp; C540)))</f>
        <v>0</v>
      </c>
      <c r="K540" s="534" t="s">
        <v>3157</v>
      </c>
      <c r="L540" s="535" t="s">
        <v>3158</v>
      </c>
      <c r="M540" s="567"/>
      <c r="N540" s="995" t="e">
        <f t="shared" ca="1" si="30"/>
        <v>#N/A</v>
      </c>
    </row>
    <row r="541" spans="1:14" x14ac:dyDescent="0.25">
      <c r="A541" s="261" t="s">
        <v>1005</v>
      </c>
      <c r="B541" s="161">
        <v>538</v>
      </c>
      <c r="C541" s="161" t="s">
        <v>1665</v>
      </c>
      <c r="D541" s="162"/>
      <c r="E541" s="162"/>
      <c r="F541" s="162"/>
      <c r="G541" s="475"/>
      <c r="H541" s="941" t="s">
        <v>1013</v>
      </c>
      <c r="I541" s="534" t="e">
        <f ca="1">IF(IF($I$1&lt;&gt;'GMPP Return'!$F$25,HLOOKUP('GMPP Return'!$C$25,'[4]1617-Q1'!$B$1:$HA$1000,B541,FALSE),INDIRECT("'" &amp; $C$1 &amp; "'!" &amp; C541))="","",IF($I$1&lt;&gt;'GMPP Return'!$F$25,HLOOKUP('GMPP Return'!$C$25,'[4]1617-Q1'!$B$1:$HA$1000,B541,FALSE),INDIRECT("'" &amp; $C$1 &amp; "'!" &amp; C541)))</f>
        <v>#N/A</v>
      </c>
      <c r="J541" s="598">
        <f ca="1">IF(IF($J$1&lt;&gt;'GMPP Return'!$F$25,HLOOKUP('GMPP Return'!$C$25,'[4]1617-Q2'!$B$1:$HA$1000,B541,FALSE),INDIRECT("'" &amp; $C$1 &amp; "'!" &amp; C541))="","",IF($J$1&lt;&gt;'GMPP Return'!$F$25,HLOOKUP('GMPP Return'!$C$25,'[4]1617-Q2'!$B$1:$HA$1000,B541,FALSE),INDIRECT("'" &amp; $C$1 &amp; "'!" &amp; C541)))</f>
        <v>0</v>
      </c>
      <c r="K541" s="534" t="s">
        <v>3159</v>
      </c>
      <c r="L541" s="535" t="s">
        <v>3160</v>
      </c>
      <c r="M541" s="567"/>
      <c r="N541" s="995" t="e">
        <f t="shared" ca="1" si="30"/>
        <v>#N/A</v>
      </c>
    </row>
    <row r="542" spans="1:14" x14ac:dyDescent="0.25">
      <c r="A542" s="261" t="s">
        <v>1006</v>
      </c>
      <c r="B542" s="161">
        <v>539</v>
      </c>
      <c r="C542" s="161" t="s">
        <v>1666</v>
      </c>
      <c r="D542" s="162"/>
      <c r="E542" s="162"/>
      <c r="F542" s="162"/>
      <c r="G542" s="475"/>
      <c r="H542" s="941" t="s">
        <v>1014</v>
      </c>
      <c r="I542" s="534" t="e">
        <f ca="1">IF(IF($I$1&lt;&gt;'GMPP Return'!$F$25,HLOOKUP('GMPP Return'!$C$25,'[4]1617-Q1'!$B$1:$HA$1000,B542,FALSE),INDIRECT("'" &amp; $C$1 &amp; "'!" &amp; C542))="","",IF($I$1&lt;&gt;'GMPP Return'!$F$25,HLOOKUP('GMPP Return'!$C$25,'[4]1617-Q1'!$B$1:$HA$1000,B542,FALSE),INDIRECT("'" &amp; $C$1 &amp; "'!" &amp; C542)))</f>
        <v>#N/A</v>
      </c>
      <c r="J542" s="598">
        <f ca="1">IF(IF($J$1&lt;&gt;'GMPP Return'!$F$25,HLOOKUP('GMPP Return'!$C$25,'[4]1617-Q2'!$B$1:$HA$1000,B542,FALSE),INDIRECT("'" &amp; $C$1 &amp; "'!" &amp; C542))="","",IF($J$1&lt;&gt;'GMPP Return'!$F$25,HLOOKUP('GMPP Return'!$C$25,'[4]1617-Q2'!$B$1:$HA$1000,B542,FALSE),INDIRECT("'" &amp; $C$1 &amp; "'!" &amp; C542)))</f>
        <v>0</v>
      </c>
      <c r="K542" s="534" t="s">
        <v>3161</v>
      </c>
      <c r="L542" s="535" t="s">
        <v>3162</v>
      </c>
      <c r="M542" s="567"/>
      <c r="N542" s="995" t="e">
        <f t="shared" ca="1" si="30"/>
        <v>#N/A</v>
      </c>
    </row>
    <row r="543" spans="1:14" x14ac:dyDescent="0.25">
      <c r="A543" s="261" t="s">
        <v>1007</v>
      </c>
      <c r="B543" s="161">
        <v>540</v>
      </c>
      <c r="C543" s="161" t="s">
        <v>1667</v>
      </c>
      <c r="D543" s="162"/>
      <c r="E543" s="162"/>
      <c r="F543" s="162"/>
      <c r="G543" s="475"/>
      <c r="H543" s="941" t="s">
        <v>1015</v>
      </c>
      <c r="I543" s="534" t="e">
        <f ca="1">IF(IF($I$1&lt;&gt;'GMPP Return'!$F$25,HLOOKUP('GMPP Return'!$C$25,'[4]1617-Q1'!$B$1:$HA$1000,B543,FALSE),INDIRECT("'" &amp; $C$1 &amp; "'!" &amp; C543))="","",IF($I$1&lt;&gt;'GMPP Return'!$F$25,HLOOKUP('GMPP Return'!$C$25,'[4]1617-Q1'!$B$1:$HA$1000,B543,FALSE),INDIRECT("'" &amp; $C$1 &amp; "'!" &amp; C543)))</f>
        <v>#N/A</v>
      </c>
      <c r="J543" s="598">
        <f ca="1">IF(IF($J$1&lt;&gt;'GMPP Return'!$F$25,HLOOKUP('GMPP Return'!$C$25,'[4]1617-Q2'!$B$1:$HA$1000,B543,FALSE),INDIRECT("'" &amp; $C$1 &amp; "'!" &amp; C543))="","",IF($J$1&lt;&gt;'GMPP Return'!$F$25,HLOOKUP('GMPP Return'!$C$25,'[4]1617-Q2'!$B$1:$HA$1000,B543,FALSE),INDIRECT("'" &amp; $C$1 &amp; "'!" &amp; C543)))</f>
        <v>0</v>
      </c>
      <c r="K543" s="534" t="s">
        <v>3163</v>
      </c>
      <c r="L543" s="535" t="s">
        <v>3164</v>
      </c>
      <c r="M543" s="567"/>
      <c r="N543" s="995" t="e">
        <f t="shared" ca="1" si="30"/>
        <v>#N/A</v>
      </c>
    </row>
    <row r="544" spans="1:14" x14ac:dyDescent="0.25">
      <c r="A544" s="261" t="s">
        <v>1008</v>
      </c>
      <c r="B544" s="161">
        <v>541</v>
      </c>
      <c r="C544" s="161" t="s">
        <v>1668</v>
      </c>
      <c r="D544" s="162"/>
      <c r="E544" s="162"/>
      <c r="F544" s="162"/>
      <c r="G544" s="475"/>
      <c r="H544" s="941" t="s">
        <v>1016</v>
      </c>
      <c r="I544" s="534" t="e">
        <f ca="1">IF(IF($I$1&lt;&gt;'GMPP Return'!$F$25,HLOOKUP('GMPP Return'!$C$25,'[4]1617-Q1'!$B$1:$HA$1000,B544,FALSE),INDIRECT("'" &amp; $C$1 &amp; "'!" &amp; C544))="","",IF($I$1&lt;&gt;'GMPP Return'!$F$25,HLOOKUP('GMPP Return'!$C$25,'[4]1617-Q1'!$B$1:$HA$1000,B544,FALSE),INDIRECT("'" &amp; $C$1 &amp; "'!" &amp; C544)))</f>
        <v>#N/A</v>
      </c>
      <c r="J544" s="598">
        <f ca="1">IF(IF($J$1&lt;&gt;'GMPP Return'!$F$25,HLOOKUP('GMPP Return'!$C$25,'[4]1617-Q2'!$B$1:$HA$1000,B544,FALSE),INDIRECT("'" &amp; $C$1 &amp; "'!" &amp; C544))="","",IF($J$1&lt;&gt;'GMPP Return'!$F$25,HLOOKUP('GMPP Return'!$C$25,'[4]1617-Q2'!$B$1:$HA$1000,B544,FALSE),INDIRECT("'" &amp; $C$1 &amp; "'!" &amp; C544)))</f>
        <v>0</v>
      </c>
      <c r="K544" s="534" t="s">
        <v>3165</v>
      </c>
      <c r="L544" s="535" t="s">
        <v>3166</v>
      </c>
      <c r="M544" s="567"/>
      <c r="N544" s="995" t="e">
        <f t="shared" ca="1" si="30"/>
        <v>#N/A</v>
      </c>
    </row>
    <row r="545" spans="1:14" x14ac:dyDescent="0.25">
      <c r="A545" s="261" t="s">
        <v>1009</v>
      </c>
      <c r="B545" s="161">
        <v>542</v>
      </c>
      <c r="C545" s="161" t="s">
        <v>1669</v>
      </c>
      <c r="D545" s="162"/>
      <c r="E545" s="162"/>
      <c r="F545" s="162"/>
      <c r="G545" s="475"/>
      <c r="H545" s="941" t="s">
        <v>1017</v>
      </c>
      <c r="I545" s="534" t="e">
        <f ca="1">IF(IF($I$1&lt;&gt;'GMPP Return'!$F$25,HLOOKUP('GMPP Return'!$C$25,'[4]1617-Q1'!$B$1:$HA$1000,B545,FALSE),INDIRECT("'" &amp; $C$1 &amp; "'!" &amp; C545))="","",IF($I$1&lt;&gt;'GMPP Return'!$F$25,HLOOKUP('GMPP Return'!$C$25,'[4]1617-Q1'!$B$1:$HA$1000,B545,FALSE),INDIRECT("'" &amp; $C$1 &amp; "'!" &amp; C545)))</f>
        <v>#N/A</v>
      </c>
      <c r="J545" s="598">
        <f ca="1">IF(IF($J$1&lt;&gt;'GMPP Return'!$F$25,HLOOKUP('GMPP Return'!$C$25,'[4]1617-Q2'!$B$1:$HA$1000,B545,FALSE),INDIRECT("'" &amp; $C$1 &amp; "'!" &amp; C545))="","",IF($J$1&lt;&gt;'GMPP Return'!$F$25,HLOOKUP('GMPP Return'!$C$25,'[4]1617-Q2'!$B$1:$HA$1000,B545,FALSE),INDIRECT("'" &amp; $C$1 &amp; "'!" &amp; C545)))</f>
        <v>0</v>
      </c>
      <c r="K545" s="534" t="s">
        <v>3167</v>
      </c>
      <c r="L545" s="535" t="s">
        <v>3168</v>
      </c>
      <c r="M545" s="567"/>
      <c r="N545" s="995" t="e">
        <f t="shared" ca="1" si="30"/>
        <v>#N/A</v>
      </c>
    </row>
    <row r="546" spans="1:14" x14ac:dyDescent="0.25">
      <c r="A546" s="260" t="s">
        <v>1010</v>
      </c>
      <c r="B546" s="161">
        <v>543</v>
      </c>
      <c r="C546" s="161" t="s">
        <v>1670</v>
      </c>
      <c r="D546" s="162"/>
      <c r="E546" s="162"/>
      <c r="F546" s="162"/>
      <c r="G546" s="475"/>
      <c r="H546" s="941" t="s">
        <v>1018</v>
      </c>
      <c r="I546" s="534" t="e">
        <f ca="1">IF(IF($I$1&lt;&gt;'GMPP Return'!$F$25,HLOOKUP('GMPP Return'!$C$25,'[4]1617-Q1'!$B$1:$HA$1000,B546,FALSE),INDIRECT("'" &amp; $C$1 &amp; "'!" &amp; C546))="","",IF($I$1&lt;&gt;'GMPP Return'!$F$25,HLOOKUP('GMPP Return'!$C$25,'[4]1617-Q1'!$B$1:$HA$1000,B546,FALSE),INDIRECT("'" &amp; $C$1 &amp; "'!" &amp; C546)))</f>
        <v>#N/A</v>
      </c>
      <c r="J546" s="598">
        <f ca="1">IF(IF($J$1&lt;&gt;'GMPP Return'!$F$25,HLOOKUP('GMPP Return'!$C$25,'[4]1617-Q2'!$B$1:$HA$1000,B546,FALSE),INDIRECT("'" &amp; $C$1 &amp; "'!" &amp; C546))="","",IF($J$1&lt;&gt;'GMPP Return'!$F$25,HLOOKUP('GMPP Return'!$C$25,'[4]1617-Q2'!$B$1:$HA$1000,B546,FALSE),INDIRECT("'" &amp; $C$1 &amp; "'!" &amp; C546)))</f>
        <v>0</v>
      </c>
      <c r="K546" s="534" t="s">
        <v>3169</v>
      </c>
      <c r="L546" s="535" t="s">
        <v>3170</v>
      </c>
      <c r="M546" s="567"/>
      <c r="N546" s="995" t="e">
        <f t="shared" ca="1" si="30"/>
        <v>#N/A</v>
      </c>
    </row>
    <row r="547" spans="1:14" x14ac:dyDescent="0.25">
      <c r="A547" s="260" t="s">
        <v>1011</v>
      </c>
      <c r="B547" s="161">
        <v>544</v>
      </c>
      <c r="C547" s="161" t="s">
        <v>1671</v>
      </c>
      <c r="D547" s="162"/>
      <c r="E547" s="162"/>
      <c r="F547" s="162"/>
      <c r="G547" s="475"/>
      <c r="H547" s="941" t="s">
        <v>1019</v>
      </c>
      <c r="I547" s="534" t="e">
        <f ca="1">IF(IF($I$1&lt;&gt;'GMPP Return'!$F$25,HLOOKUP('GMPP Return'!$C$25,'[4]1617-Q1'!$B$1:$HA$1000,B547,FALSE),INDIRECT("'" &amp; $C$1 &amp; "'!" &amp; C547))="","",IF($I$1&lt;&gt;'GMPP Return'!$F$25,HLOOKUP('GMPP Return'!$C$25,'[4]1617-Q1'!$B$1:$HA$1000,B547,FALSE),INDIRECT("'" &amp; $C$1 &amp; "'!" &amp; C547)))</f>
        <v>#N/A</v>
      </c>
      <c r="J547" s="598">
        <f ca="1">IF(IF($J$1&lt;&gt;'GMPP Return'!$F$25,HLOOKUP('GMPP Return'!$C$25,'[4]1617-Q2'!$B$1:$HA$1000,B547,FALSE),INDIRECT("'" &amp; $C$1 &amp; "'!" &amp; C547))="","",IF($J$1&lt;&gt;'GMPP Return'!$F$25,HLOOKUP('GMPP Return'!$C$25,'[4]1617-Q2'!$B$1:$HA$1000,B547,FALSE),INDIRECT("'" &amp; $C$1 &amp; "'!" &amp; C547)))</f>
        <v>0</v>
      </c>
      <c r="K547" s="534" t="s">
        <v>3171</v>
      </c>
      <c r="L547" s="535" t="s">
        <v>3172</v>
      </c>
      <c r="M547" s="567"/>
      <c r="N547" s="995" t="e">
        <f t="shared" ca="1" si="30"/>
        <v>#N/A</v>
      </c>
    </row>
    <row r="548" spans="1:14" x14ac:dyDescent="0.25">
      <c r="A548" s="260" t="s">
        <v>1012</v>
      </c>
      <c r="B548" s="161">
        <v>545</v>
      </c>
      <c r="C548" s="161" t="s">
        <v>1672</v>
      </c>
      <c r="D548" s="162"/>
      <c r="E548" s="162"/>
      <c r="F548" s="162"/>
      <c r="G548" s="475"/>
      <c r="H548" s="941" t="s">
        <v>1020</v>
      </c>
      <c r="I548" s="534" t="e">
        <f ca="1">IF(IF($I$1&lt;&gt;'GMPP Return'!$F$25,HLOOKUP('GMPP Return'!$C$25,'[4]1617-Q1'!$B$1:$HA$1000,B548,FALSE),INDIRECT("'" &amp; $C$1 &amp; "'!" &amp; C548))="","",IF($I$1&lt;&gt;'GMPP Return'!$F$25,HLOOKUP('GMPP Return'!$C$25,'[4]1617-Q1'!$B$1:$HA$1000,B548,FALSE),INDIRECT("'" &amp; $C$1 &amp; "'!" &amp; C548)))</f>
        <v>#N/A</v>
      </c>
      <c r="J548" s="598">
        <f ca="1">IF(IF($J$1&lt;&gt;'GMPP Return'!$F$25,HLOOKUP('GMPP Return'!$C$25,'[4]1617-Q2'!$B$1:$HA$1000,B548,FALSE),INDIRECT("'" &amp; $C$1 &amp; "'!" &amp; C548))="","",IF($J$1&lt;&gt;'GMPP Return'!$F$25,HLOOKUP('GMPP Return'!$C$25,'[4]1617-Q2'!$B$1:$HA$1000,B548,FALSE),INDIRECT("'" &amp; $C$1 &amp; "'!" &amp; C548)))</f>
        <v>0</v>
      </c>
      <c r="K548" s="534" t="s">
        <v>3173</v>
      </c>
      <c r="L548" s="535" t="s">
        <v>3174</v>
      </c>
      <c r="M548" s="567"/>
      <c r="N548" s="995" t="e">
        <f t="shared" ca="1" si="30"/>
        <v>#N/A</v>
      </c>
    </row>
    <row r="549" spans="1:14" x14ac:dyDescent="0.25">
      <c r="A549" s="260" t="s">
        <v>1013</v>
      </c>
      <c r="B549" s="161">
        <v>546</v>
      </c>
      <c r="C549" s="161" t="s">
        <v>1673</v>
      </c>
      <c r="D549" s="162"/>
      <c r="E549" s="162"/>
      <c r="F549" s="162"/>
      <c r="G549" s="475"/>
      <c r="H549" s="941" t="s">
        <v>1021</v>
      </c>
      <c r="I549" s="534" t="e">
        <f ca="1">IF(IF($I$1&lt;&gt;'GMPP Return'!$F$25,HLOOKUP('GMPP Return'!$C$25,'[4]1617-Q1'!$B$1:$HA$1000,B549,FALSE),INDIRECT("'" &amp; $C$1 &amp; "'!" &amp; C549))="","",IF($I$1&lt;&gt;'GMPP Return'!$F$25,HLOOKUP('GMPP Return'!$C$25,'[4]1617-Q1'!$B$1:$HA$1000,B549,FALSE),INDIRECT("'" &amp; $C$1 &amp; "'!" &amp; C549)))</f>
        <v>#N/A</v>
      </c>
      <c r="J549" s="598">
        <f ca="1">IF(IF($J$1&lt;&gt;'GMPP Return'!$F$25,HLOOKUP('GMPP Return'!$C$25,'[4]1617-Q2'!$B$1:$HA$1000,B549,FALSE),INDIRECT("'" &amp; $C$1 &amp; "'!" &amp; C549))="","",IF($J$1&lt;&gt;'GMPP Return'!$F$25,HLOOKUP('GMPP Return'!$C$25,'[4]1617-Q2'!$B$1:$HA$1000,B549,FALSE),INDIRECT("'" &amp; $C$1 &amp; "'!" &amp; C549)))</f>
        <v>0</v>
      </c>
      <c r="K549" s="534" t="s">
        <v>3175</v>
      </c>
      <c r="L549" s="535" t="s">
        <v>3176</v>
      </c>
      <c r="M549" s="567"/>
      <c r="N549" s="995" t="e">
        <f t="shared" ca="1" si="30"/>
        <v>#N/A</v>
      </c>
    </row>
    <row r="550" spans="1:14" x14ac:dyDescent="0.25">
      <c r="A550" s="260" t="s">
        <v>1014</v>
      </c>
      <c r="B550" s="161">
        <v>547</v>
      </c>
      <c r="C550" s="161" t="s">
        <v>1674</v>
      </c>
      <c r="D550" s="162"/>
      <c r="E550" s="162"/>
      <c r="F550" s="162"/>
      <c r="G550" s="475"/>
      <c r="H550" s="941" t="s">
        <v>1022</v>
      </c>
      <c r="I550" s="534" t="e">
        <f ca="1">IF(IF($I$1&lt;&gt;'GMPP Return'!$F$25,HLOOKUP('GMPP Return'!$C$25,'[4]1617-Q1'!$B$1:$HA$1000,B550,FALSE),INDIRECT("'" &amp; $C$1 &amp; "'!" &amp; C550))="","",IF($I$1&lt;&gt;'GMPP Return'!$F$25,HLOOKUP('GMPP Return'!$C$25,'[4]1617-Q1'!$B$1:$HA$1000,B550,FALSE),INDIRECT("'" &amp; $C$1 &amp; "'!" &amp; C550)))</f>
        <v>#N/A</v>
      </c>
      <c r="J550" s="598">
        <f ca="1">IF(IF($J$1&lt;&gt;'GMPP Return'!$F$25,HLOOKUP('GMPP Return'!$C$25,'[4]1617-Q2'!$B$1:$HA$1000,B550,FALSE),INDIRECT("'" &amp; $C$1 &amp; "'!" &amp; C550))="","",IF($J$1&lt;&gt;'GMPP Return'!$F$25,HLOOKUP('GMPP Return'!$C$25,'[4]1617-Q2'!$B$1:$HA$1000,B550,FALSE),INDIRECT("'" &amp; $C$1 &amp; "'!" &amp; C550)))</f>
        <v>0</v>
      </c>
      <c r="K550" s="534" t="s">
        <v>3177</v>
      </c>
      <c r="L550" s="535" t="s">
        <v>3178</v>
      </c>
      <c r="M550" s="567"/>
      <c r="N550" s="995" t="e">
        <f t="shared" ca="1" si="30"/>
        <v>#N/A</v>
      </c>
    </row>
    <row r="551" spans="1:14" x14ac:dyDescent="0.25">
      <c r="A551" s="260" t="s">
        <v>1015</v>
      </c>
      <c r="B551" s="161">
        <v>548</v>
      </c>
      <c r="C551" s="161" t="s">
        <v>1675</v>
      </c>
      <c r="D551" s="162"/>
      <c r="E551" s="162"/>
      <c r="F551" s="162"/>
      <c r="G551" s="475"/>
      <c r="H551" s="941" t="s">
        <v>1023</v>
      </c>
      <c r="I551" s="534" t="e">
        <f ca="1">IF(IF($I$1&lt;&gt;'GMPP Return'!$F$25,HLOOKUP('GMPP Return'!$C$25,'[4]1617-Q1'!$B$1:$HA$1000,B551,FALSE),INDIRECT("'" &amp; $C$1 &amp; "'!" &amp; C551))="","",IF($I$1&lt;&gt;'GMPP Return'!$F$25,HLOOKUP('GMPP Return'!$C$25,'[4]1617-Q1'!$B$1:$HA$1000,B551,FALSE),INDIRECT("'" &amp; $C$1 &amp; "'!" &amp; C551)))</f>
        <v>#N/A</v>
      </c>
      <c r="J551" s="598">
        <f ca="1">IF(IF($J$1&lt;&gt;'GMPP Return'!$F$25,HLOOKUP('GMPP Return'!$C$25,'[4]1617-Q2'!$B$1:$HA$1000,B551,FALSE),INDIRECT("'" &amp; $C$1 &amp; "'!" &amp; C551))="","",IF($J$1&lt;&gt;'GMPP Return'!$F$25,HLOOKUP('GMPP Return'!$C$25,'[4]1617-Q2'!$B$1:$HA$1000,B551,FALSE),INDIRECT("'" &amp; $C$1 &amp; "'!" &amp; C551)))</f>
        <v>0</v>
      </c>
      <c r="K551" s="534" t="s">
        <v>3179</v>
      </c>
      <c r="L551" s="535" t="s">
        <v>3180</v>
      </c>
      <c r="M551" s="567"/>
      <c r="N551" s="995" t="e">
        <f t="shared" ca="1" si="30"/>
        <v>#N/A</v>
      </c>
    </row>
    <row r="552" spans="1:14" x14ac:dyDescent="0.25">
      <c r="A552" s="260" t="s">
        <v>1016</v>
      </c>
      <c r="B552" s="161">
        <v>549</v>
      </c>
      <c r="C552" s="161" t="s">
        <v>1676</v>
      </c>
      <c r="D552" s="162"/>
      <c r="E552" s="162"/>
      <c r="F552" s="162"/>
      <c r="G552" s="475"/>
      <c r="H552" s="941" t="s">
        <v>1024</v>
      </c>
      <c r="I552" s="534" t="e">
        <f ca="1">IF(IF($I$1&lt;&gt;'GMPP Return'!$F$25,HLOOKUP('GMPP Return'!$C$25,'[4]1617-Q1'!$B$1:$HA$1000,B552,FALSE),INDIRECT("'" &amp; $C$1 &amp; "'!" &amp; C552))="","",IF($I$1&lt;&gt;'GMPP Return'!$F$25,HLOOKUP('GMPP Return'!$C$25,'[4]1617-Q1'!$B$1:$HA$1000,B552,FALSE),INDIRECT("'" &amp; $C$1 &amp; "'!" &amp; C552)))</f>
        <v>#N/A</v>
      </c>
      <c r="J552" s="598">
        <f ca="1">IF(IF($J$1&lt;&gt;'GMPP Return'!$F$25,HLOOKUP('GMPP Return'!$C$25,'[4]1617-Q2'!$B$1:$HA$1000,B552,FALSE),INDIRECT("'" &amp; $C$1 &amp; "'!" &amp; C552))="","",IF($J$1&lt;&gt;'GMPP Return'!$F$25,HLOOKUP('GMPP Return'!$C$25,'[4]1617-Q2'!$B$1:$HA$1000,B552,FALSE),INDIRECT("'" &amp; $C$1 &amp; "'!" &amp; C552)))</f>
        <v>0</v>
      </c>
      <c r="K552" s="534" t="s">
        <v>3181</v>
      </c>
      <c r="L552" s="535" t="s">
        <v>3182</v>
      </c>
      <c r="M552" s="567"/>
      <c r="N552" s="995" t="e">
        <f t="shared" ca="1" si="30"/>
        <v>#N/A</v>
      </c>
    </row>
    <row r="553" spans="1:14" x14ac:dyDescent="0.25">
      <c r="A553" s="260" t="s">
        <v>1017</v>
      </c>
      <c r="B553" s="161">
        <v>550</v>
      </c>
      <c r="C553" s="161" t="s">
        <v>1677</v>
      </c>
      <c r="D553" s="162"/>
      <c r="E553" s="162"/>
      <c r="F553" s="162"/>
      <c r="G553" s="475"/>
      <c r="H553" s="941" t="s">
        <v>1025</v>
      </c>
      <c r="I553" s="534" t="e">
        <f ca="1">IF(IF($I$1&lt;&gt;'GMPP Return'!$F$25,HLOOKUP('GMPP Return'!$C$25,'[4]1617-Q1'!$B$1:$HA$1000,B553,FALSE),INDIRECT("'" &amp; $C$1 &amp; "'!" &amp; C553))="","",IF($I$1&lt;&gt;'GMPP Return'!$F$25,HLOOKUP('GMPP Return'!$C$25,'[4]1617-Q1'!$B$1:$HA$1000,B553,FALSE),INDIRECT("'" &amp; $C$1 &amp; "'!" &amp; C553)))</f>
        <v>#N/A</v>
      </c>
      <c r="J553" s="598">
        <f ca="1">IF(IF($J$1&lt;&gt;'GMPP Return'!$F$25,HLOOKUP('GMPP Return'!$C$25,'[4]1617-Q2'!$B$1:$HA$1000,B553,FALSE),INDIRECT("'" &amp; $C$1 &amp; "'!" &amp; C553))="","",IF($J$1&lt;&gt;'GMPP Return'!$F$25,HLOOKUP('GMPP Return'!$C$25,'[4]1617-Q2'!$B$1:$HA$1000,B553,FALSE),INDIRECT("'" &amp; $C$1 &amp; "'!" &amp; C553)))</f>
        <v>0</v>
      </c>
      <c r="K553" s="534" t="s">
        <v>3183</v>
      </c>
      <c r="L553" s="535" t="s">
        <v>3184</v>
      </c>
      <c r="M553" s="567"/>
      <c r="N553" s="995" t="e">
        <f t="shared" ca="1" si="30"/>
        <v>#N/A</v>
      </c>
    </row>
    <row r="554" spans="1:14" x14ac:dyDescent="0.25">
      <c r="A554" s="261" t="s">
        <v>1018</v>
      </c>
      <c r="B554" s="161">
        <v>551</v>
      </c>
      <c r="C554" s="161" t="s">
        <v>1678</v>
      </c>
      <c r="D554" s="162"/>
      <c r="E554" s="162"/>
      <c r="F554" s="162"/>
      <c r="G554" s="475"/>
      <c r="H554" s="941" t="s">
        <v>1026</v>
      </c>
      <c r="I554" s="534" t="e">
        <f ca="1">IF(IF($I$1&lt;&gt;'GMPP Return'!$F$25,HLOOKUP('GMPP Return'!$C$25,'[4]1617-Q1'!$B$1:$HA$1000,B554,FALSE),INDIRECT("'" &amp; $C$1 &amp; "'!" &amp; C554))="","",IF($I$1&lt;&gt;'GMPP Return'!$F$25,HLOOKUP('GMPP Return'!$C$25,'[4]1617-Q1'!$B$1:$HA$1000,B554,FALSE),INDIRECT("'" &amp; $C$1 &amp; "'!" &amp; C554)))</f>
        <v>#N/A</v>
      </c>
      <c r="J554" s="598">
        <f ca="1">IF(IF($J$1&lt;&gt;'GMPP Return'!$F$25,HLOOKUP('GMPP Return'!$C$25,'[4]1617-Q2'!$B$1:$HA$1000,B554,FALSE),INDIRECT("'" &amp; $C$1 &amp; "'!" &amp; C554))="","",IF($J$1&lt;&gt;'GMPP Return'!$F$25,HLOOKUP('GMPP Return'!$C$25,'[4]1617-Q2'!$B$1:$HA$1000,B554,FALSE),INDIRECT("'" &amp; $C$1 &amp; "'!" &amp; C554)))</f>
        <v>0</v>
      </c>
      <c r="K554" s="534" t="s">
        <v>3185</v>
      </c>
      <c r="L554" s="535" t="s">
        <v>3186</v>
      </c>
      <c r="M554" s="567"/>
      <c r="N554" s="995" t="e">
        <f t="shared" ca="1" si="30"/>
        <v>#N/A</v>
      </c>
    </row>
    <row r="555" spans="1:14" x14ac:dyDescent="0.25">
      <c r="A555" s="261" t="s">
        <v>1019</v>
      </c>
      <c r="B555" s="161">
        <v>552</v>
      </c>
      <c r="C555" s="161" t="s">
        <v>1679</v>
      </c>
      <c r="D555" s="162"/>
      <c r="E555" s="162"/>
      <c r="F555" s="162"/>
      <c r="G555" s="475"/>
      <c r="H555" s="941" t="s">
        <v>1027</v>
      </c>
      <c r="I555" s="534" t="e">
        <f ca="1">IF(IF($I$1&lt;&gt;'GMPP Return'!$F$25,HLOOKUP('GMPP Return'!$C$25,'[4]1617-Q1'!$B$1:$HA$1000,B555,FALSE),INDIRECT("'" &amp; $C$1 &amp; "'!" &amp; C555))="","",IF($I$1&lt;&gt;'GMPP Return'!$F$25,HLOOKUP('GMPP Return'!$C$25,'[4]1617-Q1'!$B$1:$HA$1000,B555,FALSE),INDIRECT("'" &amp; $C$1 &amp; "'!" &amp; C555)))</f>
        <v>#N/A</v>
      </c>
      <c r="J555" s="598">
        <f ca="1">IF(IF($J$1&lt;&gt;'GMPP Return'!$F$25,HLOOKUP('GMPP Return'!$C$25,'[4]1617-Q2'!$B$1:$HA$1000,B555,FALSE),INDIRECT("'" &amp; $C$1 &amp; "'!" &amp; C555))="","",IF($J$1&lt;&gt;'GMPP Return'!$F$25,HLOOKUP('GMPP Return'!$C$25,'[4]1617-Q2'!$B$1:$HA$1000,B555,FALSE),INDIRECT("'" &amp; $C$1 &amp; "'!" &amp; C555)))</f>
        <v>0</v>
      </c>
      <c r="K555" s="534" t="s">
        <v>3187</v>
      </c>
      <c r="L555" s="535" t="s">
        <v>3188</v>
      </c>
      <c r="M555" s="567"/>
      <c r="N555" s="995" t="e">
        <f t="shared" ca="1" si="30"/>
        <v>#N/A</v>
      </c>
    </row>
    <row r="556" spans="1:14" x14ac:dyDescent="0.25">
      <c r="A556" s="261" t="s">
        <v>1020</v>
      </c>
      <c r="B556" s="161">
        <v>553</v>
      </c>
      <c r="C556" s="161" t="s">
        <v>1680</v>
      </c>
      <c r="D556" s="162"/>
      <c r="E556" s="162"/>
      <c r="F556" s="162"/>
      <c r="G556" s="475"/>
      <c r="H556" s="941" t="s">
        <v>1028</v>
      </c>
      <c r="I556" s="534" t="e">
        <f ca="1">IF(IF($I$1&lt;&gt;'GMPP Return'!$F$25,HLOOKUP('GMPP Return'!$C$25,'[4]1617-Q1'!$B$1:$HA$1000,B556,FALSE),INDIRECT("'" &amp; $C$1 &amp; "'!" &amp; C556))="","",IF($I$1&lt;&gt;'GMPP Return'!$F$25,HLOOKUP('GMPP Return'!$C$25,'[4]1617-Q1'!$B$1:$HA$1000,B556,FALSE),INDIRECT("'" &amp; $C$1 &amp; "'!" &amp; C556)))</f>
        <v>#N/A</v>
      </c>
      <c r="J556" s="598">
        <f ca="1">IF(IF($J$1&lt;&gt;'GMPP Return'!$F$25,HLOOKUP('GMPP Return'!$C$25,'[4]1617-Q2'!$B$1:$HA$1000,B556,FALSE),INDIRECT("'" &amp; $C$1 &amp; "'!" &amp; C556))="","",IF($J$1&lt;&gt;'GMPP Return'!$F$25,HLOOKUP('GMPP Return'!$C$25,'[4]1617-Q2'!$B$1:$HA$1000,B556,FALSE),INDIRECT("'" &amp; $C$1 &amp; "'!" &amp; C556)))</f>
        <v>0</v>
      </c>
      <c r="K556" s="534" t="s">
        <v>3189</v>
      </c>
      <c r="L556" s="535" t="s">
        <v>3190</v>
      </c>
      <c r="M556" s="567"/>
      <c r="N556" s="995" t="e">
        <f t="shared" ca="1" si="30"/>
        <v>#N/A</v>
      </c>
    </row>
    <row r="557" spans="1:14" x14ac:dyDescent="0.25">
      <c r="A557" s="261" t="s">
        <v>1021</v>
      </c>
      <c r="B557" s="161">
        <v>554</v>
      </c>
      <c r="C557" s="161" t="s">
        <v>1681</v>
      </c>
      <c r="D557" s="162"/>
      <c r="E557" s="162"/>
      <c r="F557" s="162"/>
      <c r="G557" s="475"/>
      <c r="H557" s="941" t="s">
        <v>1029</v>
      </c>
      <c r="I557" s="534" t="e">
        <f ca="1">IF(IF($I$1&lt;&gt;'GMPP Return'!$F$25,HLOOKUP('GMPP Return'!$C$25,'[4]1617-Q1'!$B$1:$HA$1000,B557,FALSE),INDIRECT("'" &amp; $C$1 &amp; "'!" &amp; C557))="","",IF($I$1&lt;&gt;'GMPP Return'!$F$25,HLOOKUP('GMPP Return'!$C$25,'[4]1617-Q1'!$B$1:$HA$1000,B557,FALSE),INDIRECT("'" &amp; $C$1 &amp; "'!" &amp; C557)))</f>
        <v>#N/A</v>
      </c>
      <c r="J557" s="598">
        <f ca="1">IF(IF($J$1&lt;&gt;'GMPP Return'!$F$25,HLOOKUP('GMPP Return'!$C$25,'[4]1617-Q2'!$B$1:$HA$1000,B557,FALSE),INDIRECT("'" &amp; $C$1 &amp; "'!" &amp; C557))="","",IF($J$1&lt;&gt;'GMPP Return'!$F$25,HLOOKUP('GMPP Return'!$C$25,'[4]1617-Q2'!$B$1:$HA$1000,B557,FALSE),INDIRECT("'" &amp; $C$1 &amp; "'!" &amp; C557)))</f>
        <v>0</v>
      </c>
      <c r="K557" s="534" t="s">
        <v>3191</v>
      </c>
      <c r="L557" s="535" t="s">
        <v>3192</v>
      </c>
      <c r="M557" s="567"/>
      <c r="N557" s="995" t="e">
        <f t="shared" ca="1" si="30"/>
        <v>#N/A</v>
      </c>
    </row>
    <row r="558" spans="1:14" x14ac:dyDescent="0.25">
      <c r="A558" s="261" t="s">
        <v>1022</v>
      </c>
      <c r="B558" s="161">
        <v>555</v>
      </c>
      <c r="C558" s="161" t="s">
        <v>1682</v>
      </c>
      <c r="D558" s="162"/>
      <c r="E558" s="162"/>
      <c r="F558" s="162"/>
      <c r="G558" s="475"/>
      <c r="H558" s="941" t="s">
        <v>1030</v>
      </c>
      <c r="I558" s="534" t="e">
        <f ca="1">IF(IF($I$1&lt;&gt;'GMPP Return'!$F$25,HLOOKUP('GMPP Return'!$C$25,'[4]1617-Q1'!$B$1:$HA$1000,B558,FALSE),INDIRECT("'" &amp; $C$1 &amp; "'!" &amp; C558))="","",IF($I$1&lt;&gt;'GMPP Return'!$F$25,HLOOKUP('GMPP Return'!$C$25,'[4]1617-Q1'!$B$1:$HA$1000,B558,FALSE),INDIRECT("'" &amp; $C$1 &amp; "'!" &amp; C558)))</f>
        <v>#N/A</v>
      </c>
      <c r="J558" s="598">
        <f ca="1">IF(IF($J$1&lt;&gt;'GMPP Return'!$F$25,HLOOKUP('GMPP Return'!$C$25,'[4]1617-Q2'!$B$1:$HA$1000,B558,FALSE),INDIRECT("'" &amp; $C$1 &amp; "'!" &amp; C558))="","",IF($J$1&lt;&gt;'GMPP Return'!$F$25,HLOOKUP('GMPP Return'!$C$25,'[4]1617-Q2'!$B$1:$HA$1000,B558,FALSE),INDIRECT("'" &amp; $C$1 &amp; "'!" &amp; C558)))</f>
        <v>0</v>
      </c>
      <c r="K558" s="534" t="s">
        <v>3193</v>
      </c>
      <c r="L558" s="535" t="s">
        <v>3194</v>
      </c>
      <c r="M558" s="567"/>
      <c r="N558" s="995" t="e">
        <f t="shared" ca="1" si="30"/>
        <v>#N/A</v>
      </c>
    </row>
    <row r="559" spans="1:14" x14ac:dyDescent="0.25">
      <c r="A559" s="261" t="s">
        <v>1023</v>
      </c>
      <c r="B559" s="161">
        <v>556</v>
      </c>
      <c r="C559" s="161" t="s">
        <v>1683</v>
      </c>
      <c r="D559" s="162"/>
      <c r="E559" s="162"/>
      <c r="F559" s="162"/>
      <c r="G559" s="475"/>
      <c r="H559" s="941" t="s">
        <v>1031</v>
      </c>
      <c r="I559" s="534" t="e">
        <f ca="1">IF(IF($I$1&lt;&gt;'GMPP Return'!$F$25,HLOOKUP('GMPP Return'!$C$25,'[4]1617-Q1'!$B$1:$HA$1000,B559,FALSE),INDIRECT("'" &amp; $C$1 &amp; "'!" &amp; C559))="","",IF($I$1&lt;&gt;'GMPP Return'!$F$25,HLOOKUP('GMPP Return'!$C$25,'[4]1617-Q1'!$B$1:$HA$1000,B559,FALSE),INDIRECT("'" &amp; $C$1 &amp; "'!" &amp; C559)))</f>
        <v>#N/A</v>
      </c>
      <c r="J559" s="598">
        <f ca="1">IF(IF($J$1&lt;&gt;'GMPP Return'!$F$25,HLOOKUP('GMPP Return'!$C$25,'[4]1617-Q2'!$B$1:$HA$1000,B559,FALSE),INDIRECT("'" &amp; $C$1 &amp; "'!" &amp; C559))="","",IF($J$1&lt;&gt;'GMPP Return'!$F$25,HLOOKUP('GMPP Return'!$C$25,'[4]1617-Q2'!$B$1:$HA$1000,B559,FALSE),INDIRECT("'" &amp; $C$1 &amp; "'!" &amp; C559)))</f>
        <v>0</v>
      </c>
      <c r="K559" s="534" t="s">
        <v>3195</v>
      </c>
      <c r="L559" s="535" t="s">
        <v>3196</v>
      </c>
      <c r="M559" s="567"/>
      <c r="N559" s="995" t="e">
        <f t="shared" ca="1" si="30"/>
        <v>#N/A</v>
      </c>
    </row>
    <row r="560" spans="1:14" x14ac:dyDescent="0.25">
      <c r="A560" s="261" t="s">
        <v>1024</v>
      </c>
      <c r="B560" s="161">
        <v>557</v>
      </c>
      <c r="C560" s="161" t="s">
        <v>1684</v>
      </c>
      <c r="D560" s="162"/>
      <c r="E560" s="162"/>
      <c r="F560" s="162"/>
      <c r="G560" s="475"/>
      <c r="H560" s="941" t="s">
        <v>1032</v>
      </c>
      <c r="I560" s="534" t="e">
        <f ca="1">IF(IF($I$1&lt;&gt;'GMPP Return'!$F$25,HLOOKUP('GMPP Return'!$C$25,'[4]1617-Q1'!$B$1:$HA$1000,B560,FALSE),INDIRECT("'" &amp; $C$1 &amp; "'!" &amp; C560))="","",IF($I$1&lt;&gt;'GMPP Return'!$F$25,HLOOKUP('GMPP Return'!$C$25,'[4]1617-Q1'!$B$1:$HA$1000,B560,FALSE),INDIRECT("'" &amp; $C$1 &amp; "'!" &amp; C560)))</f>
        <v>#N/A</v>
      </c>
      <c r="J560" s="598">
        <f ca="1">IF(IF($J$1&lt;&gt;'GMPP Return'!$F$25,HLOOKUP('GMPP Return'!$C$25,'[4]1617-Q2'!$B$1:$HA$1000,B560,FALSE),INDIRECT("'" &amp; $C$1 &amp; "'!" &amp; C560))="","",IF($J$1&lt;&gt;'GMPP Return'!$F$25,HLOOKUP('GMPP Return'!$C$25,'[4]1617-Q2'!$B$1:$HA$1000,B560,FALSE),INDIRECT("'" &amp; $C$1 &amp; "'!" &amp; C560)))</f>
        <v>0</v>
      </c>
      <c r="K560" s="534" t="s">
        <v>3197</v>
      </c>
      <c r="L560" s="535" t="s">
        <v>3198</v>
      </c>
      <c r="M560" s="567"/>
      <c r="N560" s="995" t="e">
        <f t="shared" ca="1" si="30"/>
        <v>#N/A</v>
      </c>
    </row>
    <row r="561" spans="1:14" x14ac:dyDescent="0.25">
      <c r="A561" s="261" t="s">
        <v>1025</v>
      </c>
      <c r="B561" s="161">
        <v>558</v>
      </c>
      <c r="C561" s="161" t="s">
        <v>1685</v>
      </c>
      <c r="D561" s="162"/>
      <c r="E561" s="162"/>
      <c r="F561" s="162"/>
      <c r="G561" s="475"/>
      <c r="H561" s="941" t="s">
        <v>1033</v>
      </c>
      <c r="I561" s="534" t="e">
        <f ca="1">IF(IF($I$1&lt;&gt;'GMPP Return'!$F$25,HLOOKUP('GMPP Return'!$C$25,'[4]1617-Q1'!$B$1:$HA$1000,B561,FALSE),INDIRECT("'" &amp; $C$1 &amp; "'!" &amp; C561))="","",IF($I$1&lt;&gt;'GMPP Return'!$F$25,HLOOKUP('GMPP Return'!$C$25,'[4]1617-Q1'!$B$1:$HA$1000,B561,FALSE),INDIRECT("'" &amp; $C$1 &amp; "'!" &amp; C561)))</f>
        <v>#N/A</v>
      </c>
      <c r="J561" s="598">
        <f ca="1">IF(IF($J$1&lt;&gt;'GMPP Return'!$F$25,HLOOKUP('GMPP Return'!$C$25,'[4]1617-Q2'!$B$1:$HA$1000,B561,FALSE),INDIRECT("'" &amp; $C$1 &amp; "'!" &amp; C561))="","",IF($J$1&lt;&gt;'GMPP Return'!$F$25,HLOOKUP('GMPP Return'!$C$25,'[4]1617-Q2'!$B$1:$HA$1000,B561,FALSE),INDIRECT("'" &amp; $C$1 &amp; "'!" &amp; C561)))</f>
        <v>0</v>
      </c>
      <c r="K561" s="534" t="s">
        <v>3199</v>
      </c>
      <c r="L561" s="535" t="s">
        <v>3200</v>
      </c>
      <c r="M561" s="567"/>
      <c r="N561" s="995" t="e">
        <f t="shared" ca="1" si="30"/>
        <v>#N/A</v>
      </c>
    </row>
    <row r="562" spans="1:14" x14ac:dyDescent="0.25">
      <c r="A562" s="260" t="s">
        <v>1026</v>
      </c>
      <c r="B562" s="161">
        <v>559</v>
      </c>
      <c r="C562" s="161" t="s">
        <v>1686</v>
      </c>
      <c r="D562" s="162"/>
      <c r="E562" s="162"/>
      <c r="F562" s="162"/>
      <c r="G562" s="475"/>
      <c r="H562" s="941" t="s">
        <v>1034</v>
      </c>
      <c r="I562" s="534" t="e">
        <f ca="1">IF(IF($I$1&lt;&gt;'GMPP Return'!$F$25,HLOOKUP('GMPP Return'!$C$25,'[4]1617-Q1'!$B$1:$HA$1000,B562,FALSE),INDIRECT("'" &amp; $C$1 &amp; "'!" &amp; C562))="","",IF($I$1&lt;&gt;'GMPP Return'!$F$25,HLOOKUP('GMPP Return'!$C$25,'[4]1617-Q1'!$B$1:$HA$1000,B562,FALSE),INDIRECT("'" &amp; $C$1 &amp; "'!" &amp; C562)))</f>
        <v>#N/A</v>
      </c>
      <c r="J562" s="598">
        <f ca="1">IF(IF($J$1&lt;&gt;'GMPP Return'!$F$25,HLOOKUP('GMPP Return'!$C$25,'[4]1617-Q2'!$B$1:$HA$1000,B562,FALSE),INDIRECT("'" &amp; $C$1 &amp; "'!" &amp; C562))="","",IF($J$1&lt;&gt;'GMPP Return'!$F$25,HLOOKUP('GMPP Return'!$C$25,'[4]1617-Q2'!$B$1:$HA$1000,B562,FALSE),INDIRECT("'" &amp; $C$1 &amp; "'!" &amp; C562)))</f>
        <v>0</v>
      </c>
      <c r="K562" s="534" t="s">
        <v>3201</v>
      </c>
      <c r="L562" s="535" t="s">
        <v>3202</v>
      </c>
      <c r="M562" s="567"/>
      <c r="N562" s="995" t="e">
        <f t="shared" ca="1" si="30"/>
        <v>#N/A</v>
      </c>
    </row>
    <row r="563" spans="1:14" x14ac:dyDescent="0.25">
      <c r="A563" s="260" t="s">
        <v>1027</v>
      </c>
      <c r="B563" s="161">
        <v>560</v>
      </c>
      <c r="C563" s="161" t="s">
        <v>1687</v>
      </c>
      <c r="D563" s="162"/>
      <c r="E563" s="162"/>
      <c r="F563" s="162"/>
      <c r="G563" s="475"/>
      <c r="H563" s="941" t="s">
        <v>1035</v>
      </c>
      <c r="I563" s="534" t="e">
        <f ca="1">IF(IF($I$1&lt;&gt;'GMPP Return'!$F$25,HLOOKUP('GMPP Return'!$C$25,'[4]1617-Q1'!$B$1:$HA$1000,B563,FALSE),INDIRECT("'" &amp; $C$1 &amp; "'!" &amp; C563))="","",IF($I$1&lt;&gt;'GMPP Return'!$F$25,HLOOKUP('GMPP Return'!$C$25,'[4]1617-Q1'!$B$1:$HA$1000,B563,FALSE),INDIRECT("'" &amp; $C$1 &amp; "'!" &amp; C563)))</f>
        <v>#N/A</v>
      </c>
      <c r="J563" s="598">
        <f ca="1">IF(IF($J$1&lt;&gt;'GMPP Return'!$F$25,HLOOKUP('GMPP Return'!$C$25,'[4]1617-Q2'!$B$1:$HA$1000,B563,FALSE),INDIRECT("'" &amp; $C$1 &amp; "'!" &amp; C563))="","",IF($J$1&lt;&gt;'GMPP Return'!$F$25,HLOOKUP('GMPP Return'!$C$25,'[4]1617-Q2'!$B$1:$HA$1000,B563,FALSE),INDIRECT("'" &amp; $C$1 &amp; "'!" &amp; C563)))</f>
        <v>0</v>
      </c>
      <c r="K563" s="534" t="s">
        <v>3203</v>
      </c>
      <c r="L563" s="535" t="s">
        <v>3204</v>
      </c>
      <c r="M563" s="567"/>
      <c r="N563" s="995" t="e">
        <f t="shared" ca="1" si="30"/>
        <v>#N/A</v>
      </c>
    </row>
    <row r="564" spans="1:14" x14ac:dyDescent="0.25">
      <c r="A564" s="260" t="s">
        <v>1028</v>
      </c>
      <c r="B564" s="161">
        <v>561</v>
      </c>
      <c r="C564" s="161" t="s">
        <v>1688</v>
      </c>
      <c r="D564" s="162"/>
      <c r="E564" s="162"/>
      <c r="F564" s="162"/>
      <c r="G564" s="475"/>
      <c r="H564" s="941" t="s">
        <v>1036</v>
      </c>
      <c r="I564" s="534" t="e">
        <f ca="1">IF(IF($I$1&lt;&gt;'GMPP Return'!$F$25,HLOOKUP('GMPP Return'!$C$25,'[4]1617-Q1'!$B$1:$HA$1000,B564,FALSE),INDIRECT("'" &amp; $C$1 &amp; "'!" &amp; C564))="","",IF($I$1&lt;&gt;'GMPP Return'!$F$25,HLOOKUP('GMPP Return'!$C$25,'[4]1617-Q1'!$B$1:$HA$1000,B564,FALSE),INDIRECT("'" &amp; $C$1 &amp; "'!" &amp; C564)))</f>
        <v>#N/A</v>
      </c>
      <c r="J564" s="598">
        <f ca="1">IF(IF($J$1&lt;&gt;'GMPP Return'!$F$25,HLOOKUP('GMPP Return'!$C$25,'[4]1617-Q2'!$B$1:$HA$1000,B564,FALSE),INDIRECT("'" &amp; $C$1 &amp; "'!" &amp; C564))="","",IF($J$1&lt;&gt;'GMPP Return'!$F$25,HLOOKUP('GMPP Return'!$C$25,'[4]1617-Q2'!$B$1:$HA$1000,B564,FALSE),INDIRECT("'" &amp; $C$1 &amp; "'!" &amp; C564)))</f>
        <v>0</v>
      </c>
      <c r="K564" s="534" t="s">
        <v>3205</v>
      </c>
      <c r="L564" s="535" t="s">
        <v>3206</v>
      </c>
      <c r="M564" s="567"/>
      <c r="N564" s="995" t="e">
        <f t="shared" ca="1" si="30"/>
        <v>#N/A</v>
      </c>
    </row>
    <row r="565" spans="1:14" x14ac:dyDescent="0.25">
      <c r="A565" s="260" t="s">
        <v>1029</v>
      </c>
      <c r="B565" s="161">
        <v>562</v>
      </c>
      <c r="C565" s="161" t="s">
        <v>1689</v>
      </c>
      <c r="D565" s="162"/>
      <c r="E565" s="162"/>
      <c r="F565" s="162"/>
      <c r="G565" s="475"/>
      <c r="H565" s="941" t="s">
        <v>1037</v>
      </c>
      <c r="I565" s="534" t="e">
        <f ca="1">IF(IF($I$1&lt;&gt;'GMPP Return'!$F$25,HLOOKUP('GMPP Return'!$C$25,'[4]1617-Q1'!$B$1:$HA$1000,B565,FALSE),INDIRECT("'" &amp; $C$1 &amp; "'!" &amp; C565))="","",IF($I$1&lt;&gt;'GMPP Return'!$F$25,HLOOKUP('GMPP Return'!$C$25,'[4]1617-Q1'!$B$1:$HA$1000,B565,FALSE),INDIRECT("'" &amp; $C$1 &amp; "'!" &amp; C565)))</f>
        <v>#N/A</v>
      </c>
      <c r="J565" s="598">
        <f ca="1">IF(IF($J$1&lt;&gt;'GMPP Return'!$F$25,HLOOKUP('GMPP Return'!$C$25,'[4]1617-Q2'!$B$1:$HA$1000,B565,FALSE),INDIRECT("'" &amp; $C$1 &amp; "'!" &amp; C565))="","",IF($J$1&lt;&gt;'GMPP Return'!$F$25,HLOOKUP('GMPP Return'!$C$25,'[4]1617-Q2'!$B$1:$HA$1000,B565,FALSE),INDIRECT("'" &amp; $C$1 &amp; "'!" &amp; C565)))</f>
        <v>0</v>
      </c>
      <c r="K565" s="534" t="s">
        <v>3207</v>
      </c>
      <c r="L565" s="535" t="s">
        <v>3208</v>
      </c>
      <c r="M565" s="567"/>
      <c r="N565" s="995" t="e">
        <f t="shared" ca="1" si="30"/>
        <v>#N/A</v>
      </c>
    </row>
    <row r="566" spans="1:14" x14ac:dyDescent="0.25">
      <c r="A566" s="260" t="s">
        <v>1030</v>
      </c>
      <c r="B566" s="161">
        <v>563</v>
      </c>
      <c r="C566" s="161" t="s">
        <v>1690</v>
      </c>
      <c r="D566" s="162"/>
      <c r="E566" s="162"/>
      <c r="F566" s="162"/>
      <c r="G566" s="475"/>
      <c r="H566" s="941" t="s">
        <v>1038</v>
      </c>
      <c r="I566" s="534" t="e">
        <f ca="1">IF(IF($I$1&lt;&gt;'GMPP Return'!$F$25,HLOOKUP('GMPP Return'!$C$25,'[4]1617-Q1'!$B$1:$HA$1000,B566,FALSE),INDIRECT("'" &amp; $C$1 &amp; "'!" &amp; C566))="","",IF($I$1&lt;&gt;'GMPP Return'!$F$25,HLOOKUP('GMPP Return'!$C$25,'[4]1617-Q1'!$B$1:$HA$1000,B566,FALSE),INDIRECT("'" &amp; $C$1 &amp; "'!" &amp; C566)))</f>
        <v>#N/A</v>
      </c>
      <c r="J566" s="598">
        <f ca="1">IF(IF($J$1&lt;&gt;'GMPP Return'!$F$25,HLOOKUP('GMPP Return'!$C$25,'[4]1617-Q2'!$B$1:$HA$1000,B566,FALSE),INDIRECT("'" &amp; $C$1 &amp; "'!" &amp; C566))="","",IF($J$1&lt;&gt;'GMPP Return'!$F$25,HLOOKUP('GMPP Return'!$C$25,'[4]1617-Q2'!$B$1:$HA$1000,B566,FALSE),INDIRECT("'" &amp; $C$1 &amp; "'!" &amp; C566)))</f>
        <v>0</v>
      </c>
      <c r="K566" s="534" t="s">
        <v>3209</v>
      </c>
      <c r="L566" s="535" t="s">
        <v>3210</v>
      </c>
      <c r="M566" s="567"/>
      <c r="N566" s="995" t="e">
        <f t="shared" ca="1" si="30"/>
        <v>#N/A</v>
      </c>
    </row>
    <row r="567" spans="1:14" x14ac:dyDescent="0.25">
      <c r="A567" s="260" t="s">
        <v>1031</v>
      </c>
      <c r="B567" s="161">
        <v>564</v>
      </c>
      <c r="C567" s="161" t="s">
        <v>1691</v>
      </c>
      <c r="D567" s="162"/>
      <c r="E567" s="162"/>
      <c r="F567" s="162"/>
      <c r="G567" s="475"/>
      <c r="H567" s="941" t="s">
        <v>1039</v>
      </c>
      <c r="I567" s="534" t="e">
        <f ca="1">IF(IF($I$1&lt;&gt;'GMPP Return'!$F$25,HLOOKUP('GMPP Return'!$C$25,'[4]1617-Q1'!$B$1:$HA$1000,B567,FALSE),INDIRECT("'" &amp; $C$1 &amp; "'!" &amp; C567))="","",IF($I$1&lt;&gt;'GMPP Return'!$F$25,HLOOKUP('GMPP Return'!$C$25,'[4]1617-Q1'!$B$1:$HA$1000,B567,FALSE),INDIRECT("'" &amp; $C$1 &amp; "'!" &amp; C567)))</f>
        <v>#N/A</v>
      </c>
      <c r="J567" s="598">
        <f ca="1">IF(IF($J$1&lt;&gt;'GMPP Return'!$F$25,HLOOKUP('GMPP Return'!$C$25,'[4]1617-Q2'!$B$1:$HA$1000,B567,FALSE),INDIRECT("'" &amp; $C$1 &amp; "'!" &amp; C567))="","",IF($J$1&lt;&gt;'GMPP Return'!$F$25,HLOOKUP('GMPP Return'!$C$25,'[4]1617-Q2'!$B$1:$HA$1000,B567,FALSE),INDIRECT("'" &amp; $C$1 &amp; "'!" &amp; C567)))</f>
        <v>0</v>
      </c>
      <c r="K567" s="534" t="s">
        <v>3211</v>
      </c>
      <c r="L567" s="535" t="s">
        <v>3212</v>
      </c>
      <c r="M567" s="567"/>
      <c r="N567" s="995" t="e">
        <f t="shared" ca="1" si="30"/>
        <v>#N/A</v>
      </c>
    </row>
    <row r="568" spans="1:14" x14ac:dyDescent="0.25">
      <c r="A568" s="260" t="s">
        <v>1032</v>
      </c>
      <c r="B568" s="161">
        <v>565</v>
      </c>
      <c r="C568" s="161" t="s">
        <v>1692</v>
      </c>
      <c r="D568" s="162"/>
      <c r="E568" s="162"/>
      <c r="F568" s="162"/>
      <c r="G568" s="475"/>
      <c r="H568" s="941" t="s">
        <v>1040</v>
      </c>
      <c r="I568" s="534" t="e">
        <f ca="1">IF(IF($I$1&lt;&gt;'GMPP Return'!$F$25,HLOOKUP('GMPP Return'!$C$25,'[4]1617-Q1'!$B$1:$HA$1000,B568,FALSE),INDIRECT("'" &amp; $C$1 &amp; "'!" &amp; C568))="","",IF($I$1&lt;&gt;'GMPP Return'!$F$25,HLOOKUP('GMPP Return'!$C$25,'[4]1617-Q1'!$B$1:$HA$1000,B568,FALSE),INDIRECT("'" &amp; $C$1 &amp; "'!" &amp; C568)))</f>
        <v>#N/A</v>
      </c>
      <c r="J568" s="598">
        <f ca="1">IF(IF($J$1&lt;&gt;'GMPP Return'!$F$25,HLOOKUP('GMPP Return'!$C$25,'[4]1617-Q2'!$B$1:$HA$1000,B568,FALSE),INDIRECT("'" &amp; $C$1 &amp; "'!" &amp; C568))="","",IF($J$1&lt;&gt;'GMPP Return'!$F$25,HLOOKUP('GMPP Return'!$C$25,'[4]1617-Q2'!$B$1:$HA$1000,B568,FALSE),INDIRECT("'" &amp; $C$1 &amp; "'!" &amp; C568)))</f>
        <v>0</v>
      </c>
      <c r="K568" s="534" t="s">
        <v>3213</v>
      </c>
      <c r="L568" s="535" t="s">
        <v>3214</v>
      </c>
      <c r="M568" s="567"/>
      <c r="N568" s="995" t="e">
        <f t="shared" ca="1" si="30"/>
        <v>#N/A</v>
      </c>
    </row>
    <row r="569" spans="1:14" x14ac:dyDescent="0.25">
      <c r="A569" s="260" t="s">
        <v>1033</v>
      </c>
      <c r="B569" s="161">
        <v>566</v>
      </c>
      <c r="C569" s="161" t="s">
        <v>1693</v>
      </c>
      <c r="D569" s="162"/>
      <c r="E569" s="162"/>
      <c r="F569" s="162"/>
      <c r="G569" s="475"/>
      <c r="H569" s="941" t="s">
        <v>1041</v>
      </c>
      <c r="I569" s="534" t="e">
        <f ca="1">IF(IF($I$1&lt;&gt;'GMPP Return'!$F$25,HLOOKUP('GMPP Return'!$C$25,'[4]1617-Q1'!$B$1:$HA$1000,B569,FALSE),INDIRECT("'" &amp; $C$1 &amp; "'!" &amp; C569))="","",IF($I$1&lt;&gt;'GMPP Return'!$F$25,HLOOKUP('GMPP Return'!$C$25,'[4]1617-Q1'!$B$1:$HA$1000,B569,FALSE),INDIRECT("'" &amp; $C$1 &amp; "'!" &amp; C569)))</f>
        <v>#N/A</v>
      </c>
      <c r="J569" s="598">
        <f ca="1">IF(IF($J$1&lt;&gt;'GMPP Return'!$F$25,HLOOKUP('GMPP Return'!$C$25,'[4]1617-Q2'!$B$1:$HA$1000,B569,FALSE),INDIRECT("'" &amp; $C$1 &amp; "'!" &amp; C569))="","",IF($J$1&lt;&gt;'GMPP Return'!$F$25,HLOOKUP('GMPP Return'!$C$25,'[4]1617-Q2'!$B$1:$HA$1000,B569,FALSE),INDIRECT("'" &amp; $C$1 &amp; "'!" &amp; C569)))</f>
        <v>0</v>
      </c>
      <c r="K569" s="534" t="s">
        <v>3215</v>
      </c>
      <c r="L569" s="535" t="s">
        <v>3216</v>
      </c>
      <c r="M569" s="567"/>
      <c r="N569" s="995" t="e">
        <f t="shared" ca="1" si="30"/>
        <v>#N/A</v>
      </c>
    </row>
    <row r="570" spans="1:14" x14ac:dyDescent="0.25">
      <c r="A570" s="261" t="s">
        <v>1034</v>
      </c>
      <c r="B570" s="161">
        <v>567</v>
      </c>
      <c r="C570" s="161" t="s">
        <v>1694</v>
      </c>
      <c r="D570" s="162"/>
      <c r="E570" s="162"/>
      <c r="F570" s="162"/>
      <c r="G570" s="475"/>
      <c r="H570" s="941" t="s">
        <v>1939</v>
      </c>
      <c r="I570" s="534" t="e">
        <f ca="1">IF(IF($I$1&lt;&gt;'GMPP Return'!$F$25,HLOOKUP('GMPP Return'!$C$25,'[4]1617-Q1'!$B$1:$HA$1000,B570,FALSE),INDIRECT("'" &amp; $C$1 &amp; "'!" &amp; C570))="","",IF($I$1&lt;&gt;'GMPP Return'!$F$25,HLOOKUP('GMPP Return'!$C$25,'[4]1617-Q1'!$B$1:$HA$1000,B570,FALSE),INDIRECT("'" &amp; $C$1 &amp; "'!" &amp; C570)))</f>
        <v>#N/A</v>
      </c>
      <c r="J570" s="598">
        <f ca="1">IF(IF($J$1&lt;&gt;'GMPP Return'!$F$25,HLOOKUP('GMPP Return'!$C$25,'[4]1617-Q2'!$B$1:$HA$1000,B570,FALSE),INDIRECT("'" &amp; $C$1 &amp; "'!" &amp; C570))="","",IF($J$1&lt;&gt;'GMPP Return'!$F$25,HLOOKUP('GMPP Return'!$C$25,'[4]1617-Q2'!$B$1:$HA$1000,B570,FALSE),INDIRECT("'" &amp; $C$1 &amp; "'!" &amp; C570)))</f>
        <v>0</v>
      </c>
      <c r="K570" s="534" t="s">
        <v>3217</v>
      </c>
      <c r="L570" s="535" t="s">
        <v>3218</v>
      </c>
      <c r="M570" s="567"/>
      <c r="N570" s="995" t="e">
        <f t="shared" ca="1" si="30"/>
        <v>#N/A</v>
      </c>
    </row>
    <row r="571" spans="1:14" x14ac:dyDescent="0.25">
      <c r="A571" s="261" t="s">
        <v>1035</v>
      </c>
      <c r="B571" s="161">
        <v>568</v>
      </c>
      <c r="C571" s="161" t="s">
        <v>1695</v>
      </c>
      <c r="D571" s="162"/>
      <c r="E571" s="162"/>
      <c r="F571" s="162"/>
      <c r="G571" s="475"/>
      <c r="H571" s="941" t="s">
        <v>1940</v>
      </c>
      <c r="I571" s="534" t="e">
        <f ca="1">IF(IF($I$1&lt;&gt;'GMPP Return'!$F$25,HLOOKUP('GMPP Return'!$C$25,'[4]1617-Q1'!$B$1:$HA$1000,B571,FALSE),INDIRECT("'" &amp; $C$1 &amp; "'!" &amp; C571))="","",IF($I$1&lt;&gt;'GMPP Return'!$F$25,HLOOKUP('GMPP Return'!$C$25,'[4]1617-Q1'!$B$1:$HA$1000,B571,FALSE),INDIRECT("'" &amp; $C$1 &amp; "'!" &amp; C571)))</f>
        <v>#N/A</v>
      </c>
      <c r="J571" s="598">
        <f ca="1">IF(IF($J$1&lt;&gt;'GMPP Return'!$F$25,HLOOKUP('GMPP Return'!$C$25,'[4]1617-Q2'!$B$1:$HA$1000,B571,FALSE),INDIRECT("'" &amp; $C$1 &amp; "'!" &amp; C571))="","",IF($J$1&lt;&gt;'GMPP Return'!$F$25,HLOOKUP('GMPP Return'!$C$25,'[4]1617-Q2'!$B$1:$HA$1000,B571,FALSE),INDIRECT("'" &amp; $C$1 &amp; "'!" &amp; C571)))</f>
        <v>0</v>
      </c>
      <c r="K571" s="534" t="s">
        <v>3219</v>
      </c>
      <c r="L571" s="535" t="s">
        <v>3220</v>
      </c>
      <c r="M571" s="567"/>
      <c r="N571" s="995" t="e">
        <f t="shared" ca="1" si="30"/>
        <v>#N/A</v>
      </c>
    </row>
    <row r="572" spans="1:14" x14ac:dyDescent="0.25">
      <c r="A572" s="261" t="s">
        <v>1036</v>
      </c>
      <c r="B572" s="161">
        <v>569</v>
      </c>
      <c r="C572" s="161" t="s">
        <v>1696</v>
      </c>
      <c r="D572" s="162"/>
      <c r="E572" s="162"/>
      <c r="F572" s="162"/>
      <c r="G572" s="475"/>
      <c r="H572" s="941" t="s">
        <v>1941</v>
      </c>
      <c r="I572" s="534" t="e">
        <f ca="1">IF(IF($I$1&lt;&gt;'GMPP Return'!$F$25,HLOOKUP('GMPP Return'!$C$25,'[4]1617-Q1'!$B$1:$HA$1000,B572,FALSE),INDIRECT("'" &amp; $C$1 &amp; "'!" &amp; C572))="","",IF($I$1&lt;&gt;'GMPP Return'!$F$25,HLOOKUP('GMPP Return'!$C$25,'[4]1617-Q1'!$B$1:$HA$1000,B572,FALSE),INDIRECT("'" &amp; $C$1 &amp; "'!" &amp; C572)))</f>
        <v>#N/A</v>
      </c>
      <c r="J572" s="598">
        <f ca="1">IF(IF($J$1&lt;&gt;'GMPP Return'!$F$25,HLOOKUP('GMPP Return'!$C$25,'[4]1617-Q2'!$B$1:$HA$1000,B572,FALSE),INDIRECT("'" &amp; $C$1 &amp; "'!" &amp; C572))="","",IF($J$1&lt;&gt;'GMPP Return'!$F$25,HLOOKUP('GMPP Return'!$C$25,'[4]1617-Q2'!$B$1:$HA$1000,B572,FALSE),INDIRECT("'" &amp; $C$1 &amp; "'!" &amp; C572)))</f>
        <v>0</v>
      </c>
      <c r="K572" s="534" t="s">
        <v>3221</v>
      </c>
      <c r="L572" s="535" t="s">
        <v>3222</v>
      </c>
      <c r="M572" s="567"/>
      <c r="N572" s="995" t="e">
        <f t="shared" ca="1" si="30"/>
        <v>#N/A</v>
      </c>
    </row>
    <row r="573" spans="1:14" x14ac:dyDescent="0.25">
      <c r="A573" s="261" t="s">
        <v>1037</v>
      </c>
      <c r="B573" s="161">
        <v>570</v>
      </c>
      <c r="C573" s="161" t="s">
        <v>1697</v>
      </c>
      <c r="D573" s="162"/>
      <c r="E573" s="162"/>
      <c r="F573" s="162"/>
      <c r="G573" s="475"/>
      <c r="H573" s="941" t="s">
        <v>1942</v>
      </c>
      <c r="I573" s="534" t="e">
        <f ca="1">IF(IF($I$1&lt;&gt;'GMPP Return'!$F$25,HLOOKUP('GMPP Return'!$C$25,'[4]1617-Q1'!$B$1:$HA$1000,B573,FALSE),INDIRECT("'" &amp; $C$1 &amp; "'!" &amp; C573))="","",IF($I$1&lt;&gt;'GMPP Return'!$F$25,HLOOKUP('GMPP Return'!$C$25,'[4]1617-Q1'!$B$1:$HA$1000,B573,FALSE),INDIRECT("'" &amp; $C$1 &amp; "'!" &amp; C573)))</f>
        <v>#N/A</v>
      </c>
      <c r="J573" s="598">
        <f ca="1">IF(IF($J$1&lt;&gt;'GMPP Return'!$F$25,HLOOKUP('GMPP Return'!$C$25,'[4]1617-Q2'!$B$1:$HA$1000,B573,FALSE),INDIRECT("'" &amp; $C$1 &amp; "'!" &amp; C573))="","",IF($J$1&lt;&gt;'GMPP Return'!$F$25,HLOOKUP('GMPP Return'!$C$25,'[4]1617-Q2'!$B$1:$HA$1000,B573,FALSE),INDIRECT("'" &amp; $C$1 &amp; "'!" &amp; C573)))</f>
        <v>0</v>
      </c>
      <c r="K573" s="534" t="s">
        <v>3223</v>
      </c>
      <c r="L573" s="535" t="s">
        <v>3224</v>
      </c>
      <c r="M573" s="567"/>
      <c r="N573" s="995" t="e">
        <f t="shared" ca="1" si="30"/>
        <v>#N/A</v>
      </c>
    </row>
    <row r="574" spans="1:14" x14ac:dyDescent="0.25">
      <c r="A574" s="261" t="s">
        <v>1038</v>
      </c>
      <c r="B574" s="161">
        <v>571</v>
      </c>
      <c r="C574" s="161" t="s">
        <v>1698</v>
      </c>
      <c r="D574" s="162"/>
      <c r="E574" s="162"/>
      <c r="F574" s="162"/>
      <c r="G574" s="475"/>
      <c r="H574" s="941" t="s">
        <v>1943</v>
      </c>
      <c r="I574" s="534" t="e">
        <f ca="1">IF(IF($I$1&lt;&gt;'GMPP Return'!$F$25,HLOOKUP('GMPP Return'!$C$25,'[4]1617-Q1'!$B$1:$HA$1000,B574,FALSE),INDIRECT("'" &amp; $C$1 &amp; "'!" &amp; C574))="","",IF($I$1&lt;&gt;'GMPP Return'!$F$25,HLOOKUP('GMPP Return'!$C$25,'[4]1617-Q1'!$B$1:$HA$1000,B574,FALSE),INDIRECT("'" &amp; $C$1 &amp; "'!" &amp; C574)))</f>
        <v>#N/A</v>
      </c>
      <c r="J574" s="598">
        <f ca="1">IF(IF($J$1&lt;&gt;'GMPP Return'!$F$25,HLOOKUP('GMPP Return'!$C$25,'[4]1617-Q2'!$B$1:$HA$1000,B574,FALSE),INDIRECT("'" &amp; $C$1 &amp; "'!" &amp; C574))="","",IF($J$1&lt;&gt;'GMPP Return'!$F$25,HLOOKUP('GMPP Return'!$C$25,'[4]1617-Q2'!$B$1:$HA$1000,B574,FALSE),INDIRECT("'" &amp; $C$1 &amp; "'!" &amp; C574)))</f>
        <v>0</v>
      </c>
      <c r="K574" s="534" t="s">
        <v>3225</v>
      </c>
      <c r="L574" s="535" t="s">
        <v>3226</v>
      </c>
      <c r="M574" s="567"/>
      <c r="N574" s="995" t="e">
        <f t="shared" ca="1" si="30"/>
        <v>#N/A</v>
      </c>
    </row>
    <row r="575" spans="1:14" x14ac:dyDescent="0.25">
      <c r="A575" s="261" t="s">
        <v>1039</v>
      </c>
      <c r="B575" s="161">
        <v>572</v>
      </c>
      <c r="C575" s="161" t="s">
        <v>1699</v>
      </c>
      <c r="D575" s="162"/>
      <c r="E575" s="162"/>
      <c r="F575" s="162"/>
      <c r="G575" s="475"/>
      <c r="H575" s="941" t="s">
        <v>1944</v>
      </c>
      <c r="I575" s="534" t="e">
        <f ca="1">IF(IF($I$1&lt;&gt;'GMPP Return'!$F$25,HLOOKUP('GMPP Return'!$C$25,'[4]1617-Q1'!$B$1:$HA$1000,B575,FALSE),INDIRECT("'" &amp; $C$1 &amp; "'!" &amp; C575))="","",IF($I$1&lt;&gt;'GMPP Return'!$F$25,HLOOKUP('GMPP Return'!$C$25,'[4]1617-Q1'!$B$1:$HA$1000,B575,FALSE),INDIRECT("'" &amp; $C$1 &amp; "'!" &amp; C575)))</f>
        <v>#N/A</v>
      </c>
      <c r="J575" s="598">
        <f ca="1">IF(IF($J$1&lt;&gt;'GMPP Return'!$F$25,HLOOKUP('GMPP Return'!$C$25,'[4]1617-Q2'!$B$1:$HA$1000,B575,FALSE),INDIRECT("'" &amp; $C$1 &amp; "'!" &amp; C575))="","",IF($J$1&lt;&gt;'GMPP Return'!$F$25,HLOOKUP('GMPP Return'!$C$25,'[4]1617-Q2'!$B$1:$HA$1000,B575,FALSE),INDIRECT("'" &amp; $C$1 &amp; "'!" &amp; C575)))</f>
        <v>0</v>
      </c>
      <c r="K575" s="534" t="s">
        <v>3227</v>
      </c>
      <c r="L575" s="535" t="s">
        <v>3228</v>
      </c>
      <c r="M575" s="567"/>
      <c r="N575" s="995" t="e">
        <f t="shared" ca="1" si="30"/>
        <v>#N/A</v>
      </c>
    </row>
    <row r="576" spans="1:14" x14ac:dyDescent="0.25">
      <c r="A576" s="261" t="s">
        <v>1040</v>
      </c>
      <c r="B576" s="161">
        <v>573</v>
      </c>
      <c r="C576" s="161" t="s">
        <v>1700</v>
      </c>
      <c r="D576" s="162"/>
      <c r="E576" s="162"/>
      <c r="F576" s="162"/>
      <c r="G576" s="475"/>
      <c r="H576" s="941" t="s">
        <v>1945</v>
      </c>
      <c r="I576" s="534" t="e">
        <f ca="1">IF(IF($I$1&lt;&gt;'GMPP Return'!$F$25,HLOOKUP('GMPP Return'!$C$25,'[4]1617-Q1'!$B$1:$HA$1000,B576,FALSE),INDIRECT("'" &amp; $C$1 &amp; "'!" &amp; C576))="","",IF($I$1&lt;&gt;'GMPP Return'!$F$25,HLOOKUP('GMPP Return'!$C$25,'[4]1617-Q1'!$B$1:$HA$1000,B576,FALSE),INDIRECT("'" &amp; $C$1 &amp; "'!" &amp; C576)))</f>
        <v>#N/A</v>
      </c>
      <c r="J576" s="598">
        <f ca="1">IF(IF($J$1&lt;&gt;'GMPP Return'!$F$25,HLOOKUP('GMPP Return'!$C$25,'[4]1617-Q2'!$B$1:$HA$1000,B576,FALSE),INDIRECT("'" &amp; $C$1 &amp; "'!" &amp; C576))="","",IF($J$1&lt;&gt;'GMPP Return'!$F$25,HLOOKUP('GMPP Return'!$C$25,'[4]1617-Q2'!$B$1:$HA$1000,B576,FALSE),INDIRECT("'" &amp; $C$1 &amp; "'!" &amp; C576)))</f>
        <v>0</v>
      </c>
      <c r="K576" s="534" t="s">
        <v>3229</v>
      </c>
      <c r="L576" s="535" t="s">
        <v>3230</v>
      </c>
      <c r="M576" s="567"/>
      <c r="N576" s="995" t="e">
        <f t="shared" ca="1" si="30"/>
        <v>#N/A</v>
      </c>
    </row>
    <row r="577" spans="1:14" x14ac:dyDescent="0.25">
      <c r="A577" s="261" t="s">
        <v>1041</v>
      </c>
      <c r="B577" s="161">
        <v>574</v>
      </c>
      <c r="C577" s="161" t="s">
        <v>1701</v>
      </c>
      <c r="D577" s="162"/>
      <c r="E577" s="162"/>
      <c r="F577" s="162"/>
      <c r="G577" s="475"/>
      <c r="H577" s="941" t="s">
        <v>1946</v>
      </c>
      <c r="I577" s="534" t="e">
        <f ca="1">IF(IF($I$1&lt;&gt;'GMPP Return'!$F$25,HLOOKUP('GMPP Return'!$C$25,'[4]1617-Q1'!$B$1:$HA$1000,B577,FALSE),INDIRECT("'" &amp; $C$1 &amp; "'!" &amp; C577))="","",IF($I$1&lt;&gt;'GMPP Return'!$F$25,HLOOKUP('GMPP Return'!$C$25,'[4]1617-Q1'!$B$1:$HA$1000,B577,FALSE),INDIRECT("'" &amp; $C$1 &amp; "'!" &amp; C577)))</f>
        <v>#N/A</v>
      </c>
      <c r="J577" s="598">
        <f ca="1">IF(IF($J$1&lt;&gt;'GMPP Return'!$F$25,HLOOKUP('GMPP Return'!$C$25,'[4]1617-Q2'!$B$1:$HA$1000,B577,FALSE),INDIRECT("'" &amp; $C$1 &amp; "'!" &amp; C577))="","",IF($J$1&lt;&gt;'GMPP Return'!$F$25,HLOOKUP('GMPP Return'!$C$25,'[4]1617-Q2'!$B$1:$HA$1000,B577,FALSE),INDIRECT("'" &amp; $C$1 &amp; "'!" &amp; C577)))</f>
        <v>0</v>
      </c>
      <c r="K577" s="534" t="s">
        <v>3231</v>
      </c>
      <c r="L577" s="535" t="s">
        <v>3232</v>
      </c>
      <c r="M577" s="567"/>
      <c r="N577" s="995" t="e">
        <f t="shared" ca="1" si="30"/>
        <v>#N/A</v>
      </c>
    </row>
    <row r="578" spans="1:14" x14ac:dyDescent="0.25">
      <c r="A578" s="260" t="s">
        <v>1042</v>
      </c>
      <c r="B578" s="161">
        <v>575</v>
      </c>
      <c r="C578" s="161" t="s">
        <v>1702</v>
      </c>
      <c r="D578" s="162"/>
      <c r="E578" s="162"/>
      <c r="F578" s="162"/>
      <c r="G578" s="475"/>
      <c r="H578" s="941" t="s">
        <v>1042</v>
      </c>
      <c r="I578" s="534" t="e">
        <f ca="1">IF(IF($I$1&lt;&gt;'GMPP Return'!$F$25,HLOOKUP('GMPP Return'!$C$25,'[4]1617-Q1'!$B$1:$HA$1000,B578,FALSE),INDIRECT("'" &amp; $C$1 &amp; "'!" &amp; C578))="","",IF($I$1&lt;&gt;'GMPP Return'!$F$25,HLOOKUP('GMPP Return'!$C$25,'[4]1617-Q1'!$B$1:$HA$1000,B578,FALSE),INDIRECT("'" &amp; $C$1 &amp; "'!" &amp; C578)))</f>
        <v>#N/A</v>
      </c>
      <c r="J578" s="598">
        <f ca="1">IF(IF($J$1&lt;&gt;'GMPP Return'!$F$25,HLOOKUP('GMPP Return'!$C$25,'[4]1617-Q2'!$B$1:$HA$1000,B578,FALSE),INDIRECT("'" &amp; $C$1 &amp; "'!" &amp; C578))="","",IF($J$1&lt;&gt;'GMPP Return'!$F$25,HLOOKUP('GMPP Return'!$C$25,'[4]1617-Q2'!$B$1:$HA$1000,B578,FALSE),INDIRECT("'" &amp; $C$1 &amp; "'!" &amp; C578)))</f>
        <v>0</v>
      </c>
      <c r="K578" s="534" t="s">
        <v>3233</v>
      </c>
      <c r="L578" s="535" t="s">
        <v>3234</v>
      </c>
      <c r="M578" s="567"/>
      <c r="N578" s="995" t="e">
        <f t="shared" ca="1" si="30"/>
        <v>#N/A</v>
      </c>
    </row>
    <row r="579" spans="1:14" x14ac:dyDescent="0.25">
      <c r="A579" s="260" t="s">
        <v>1043</v>
      </c>
      <c r="B579" s="161">
        <v>576</v>
      </c>
      <c r="C579" s="161" t="s">
        <v>1703</v>
      </c>
      <c r="D579" s="162"/>
      <c r="E579" s="162"/>
      <c r="F579" s="162"/>
      <c r="G579" s="475"/>
      <c r="H579" s="941" t="s">
        <v>1043</v>
      </c>
      <c r="I579" s="534" t="e">
        <f ca="1">IF(IF($I$1&lt;&gt;'GMPP Return'!$F$25,HLOOKUP('GMPP Return'!$C$25,'[4]1617-Q1'!$B$1:$HA$1000,B579,FALSE),INDIRECT("'" &amp; $C$1 &amp; "'!" &amp; C579))="","",IF($I$1&lt;&gt;'GMPP Return'!$F$25,HLOOKUP('GMPP Return'!$C$25,'[4]1617-Q1'!$B$1:$HA$1000,B579,FALSE),INDIRECT("'" &amp; $C$1 &amp; "'!" &amp; C579)))</f>
        <v>#N/A</v>
      </c>
      <c r="J579" s="598">
        <f ca="1">IF(IF($J$1&lt;&gt;'GMPP Return'!$F$25,HLOOKUP('GMPP Return'!$C$25,'[4]1617-Q2'!$B$1:$HA$1000,B579,FALSE),INDIRECT("'" &amp; $C$1 &amp; "'!" &amp; C579))="","",IF($J$1&lt;&gt;'GMPP Return'!$F$25,HLOOKUP('GMPP Return'!$C$25,'[4]1617-Q2'!$B$1:$HA$1000,B579,FALSE),INDIRECT("'" &amp; $C$1 &amp; "'!" &amp; C579)))</f>
        <v>0</v>
      </c>
      <c r="K579" s="534" t="s">
        <v>3235</v>
      </c>
      <c r="L579" s="535" t="s">
        <v>3236</v>
      </c>
      <c r="M579" s="567"/>
      <c r="N579" s="995" t="e">
        <f t="shared" ca="1" si="30"/>
        <v>#N/A</v>
      </c>
    </row>
    <row r="580" spans="1:14" x14ac:dyDescent="0.25">
      <c r="A580" s="260" t="s">
        <v>1044</v>
      </c>
      <c r="B580" s="161">
        <v>577</v>
      </c>
      <c r="C580" s="161" t="s">
        <v>1704</v>
      </c>
      <c r="D580" s="162"/>
      <c r="E580" s="162"/>
      <c r="F580" s="162"/>
      <c r="G580" s="475"/>
      <c r="H580" s="941" t="s">
        <v>1044</v>
      </c>
      <c r="I580" s="534" t="e">
        <f ca="1">IF(IF($I$1&lt;&gt;'GMPP Return'!$F$25,HLOOKUP('GMPP Return'!$C$25,'[4]1617-Q1'!$B$1:$HA$1000,B580,FALSE),INDIRECT("'" &amp; $C$1 &amp; "'!" &amp; C580))="","",IF($I$1&lt;&gt;'GMPP Return'!$F$25,HLOOKUP('GMPP Return'!$C$25,'[4]1617-Q1'!$B$1:$HA$1000,B580,FALSE),INDIRECT("'" &amp; $C$1 &amp; "'!" &amp; C580)))</f>
        <v>#N/A</v>
      </c>
      <c r="J580" s="598">
        <f ca="1">IF(IF($J$1&lt;&gt;'GMPP Return'!$F$25,HLOOKUP('GMPP Return'!$C$25,'[4]1617-Q2'!$B$1:$HA$1000,B580,FALSE),INDIRECT("'" &amp; $C$1 &amp; "'!" &amp; C580))="","",IF($J$1&lt;&gt;'GMPP Return'!$F$25,HLOOKUP('GMPP Return'!$C$25,'[4]1617-Q2'!$B$1:$HA$1000,B580,FALSE),INDIRECT("'" &amp; $C$1 &amp; "'!" &amp; C580)))</f>
        <v>0</v>
      </c>
      <c r="K580" s="534" t="s">
        <v>3237</v>
      </c>
      <c r="L580" s="535" t="s">
        <v>3238</v>
      </c>
      <c r="M580" s="567"/>
      <c r="N580" s="995" t="e">
        <f t="shared" ca="1" si="30"/>
        <v>#N/A</v>
      </c>
    </row>
    <row r="581" spans="1:14" x14ac:dyDescent="0.25">
      <c r="A581" s="260" t="s">
        <v>1045</v>
      </c>
      <c r="B581" s="161">
        <v>578</v>
      </c>
      <c r="C581" s="161" t="s">
        <v>1705</v>
      </c>
      <c r="D581" s="162"/>
      <c r="E581" s="162"/>
      <c r="F581" s="162"/>
      <c r="G581" s="475"/>
      <c r="H581" s="941" t="s">
        <v>1045</v>
      </c>
      <c r="I581" s="534" t="e">
        <f ca="1">IF(IF($I$1&lt;&gt;'GMPP Return'!$F$25,HLOOKUP('GMPP Return'!$C$25,'[4]1617-Q1'!$B$1:$HA$1000,B581,FALSE),INDIRECT("'" &amp; $C$1 &amp; "'!" &amp; C581))="","",IF($I$1&lt;&gt;'GMPP Return'!$F$25,HLOOKUP('GMPP Return'!$C$25,'[4]1617-Q1'!$B$1:$HA$1000,B581,FALSE),INDIRECT("'" &amp; $C$1 &amp; "'!" &amp; C581)))</f>
        <v>#N/A</v>
      </c>
      <c r="J581" s="598">
        <f ca="1">IF(IF($J$1&lt;&gt;'GMPP Return'!$F$25,HLOOKUP('GMPP Return'!$C$25,'[4]1617-Q2'!$B$1:$HA$1000,B581,FALSE),INDIRECT("'" &amp; $C$1 &amp; "'!" &amp; C581))="","",IF($J$1&lt;&gt;'GMPP Return'!$F$25,HLOOKUP('GMPP Return'!$C$25,'[4]1617-Q2'!$B$1:$HA$1000,B581,FALSE),INDIRECT("'" &amp; $C$1 &amp; "'!" &amp; C581)))</f>
        <v>0</v>
      </c>
      <c r="K581" s="534" t="s">
        <v>3239</v>
      </c>
      <c r="L581" s="535" t="s">
        <v>3240</v>
      </c>
      <c r="M581" s="567"/>
      <c r="N581" s="995" t="e">
        <f t="shared" ca="1" si="30"/>
        <v>#N/A</v>
      </c>
    </row>
    <row r="582" spans="1:14" x14ac:dyDescent="0.25">
      <c r="A582" s="260" t="s">
        <v>1046</v>
      </c>
      <c r="B582" s="161">
        <v>579</v>
      </c>
      <c r="C582" s="161" t="s">
        <v>1706</v>
      </c>
      <c r="D582" s="162"/>
      <c r="E582" s="162"/>
      <c r="F582" s="162"/>
      <c r="G582" s="475"/>
      <c r="H582" s="941" t="s">
        <v>1046</v>
      </c>
      <c r="I582" s="534" t="e">
        <f ca="1">IF(IF($I$1&lt;&gt;'GMPP Return'!$F$25,HLOOKUP('GMPP Return'!$C$25,'[4]1617-Q1'!$B$1:$HA$1000,B582,FALSE),INDIRECT("'" &amp; $C$1 &amp; "'!" &amp; C582))="","",IF($I$1&lt;&gt;'GMPP Return'!$F$25,HLOOKUP('GMPP Return'!$C$25,'[4]1617-Q1'!$B$1:$HA$1000,B582,FALSE),INDIRECT("'" &amp; $C$1 &amp; "'!" &amp; C582)))</f>
        <v>#N/A</v>
      </c>
      <c r="J582" s="598">
        <f ca="1">IF(IF($J$1&lt;&gt;'GMPP Return'!$F$25,HLOOKUP('GMPP Return'!$C$25,'[4]1617-Q2'!$B$1:$HA$1000,B582,FALSE),INDIRECT("'" &amp; $C$1 &amp; "'!" &amp; C582))="","",IF($J$1&lt;&gt;'GMPP Return'!$F$25,HLOOKUP('GMPP Return'!$C$25,'[4]1617-Q2'!$B$1:$HA$1000,B582,FALSE),INDIRECT("'" &amp; $C$1 &amp; "'!" &amp; C582)))</f>
        <v>0</v>
      </c>
      <c r="K582" s="534" t="s">
        <v>3241</v>
      </c>
      <c r="L582" s="535" t="s">
        <v>3242</v>
      </c>
      <c r="M582" s="567"/>
      <c r="N582" s="995" t="e">
        <f t="shared" ca="1" si="30"/>
        <v>#N/A</v>
      </c>
    </row>
    <row r="583" spans="1:14" x14ac:dyDescent="0.25">
      <c r="A583" s="260" t="s">
        <v>1047</v>
      </c>
      <c r="B583" s="161">
        <v>580</v>
      </c>
      <c r="C583" s="161" t="s">
        <v>1707</v>
      </c>
      <c r="D583" s="162"/>
      <c r="E583" s="162"/>
      <c r="F583" s="162"/>
      <c r="G583" s="475"/>
      <c r="H583" s="941" t="s">
        <v>1047</v>
      </c>
      <c r="I583" s="534" t="e">
        <f ca="1">IF(IF($I$1&lt;&gt;'GMPP Return'!$F$25,HLOOKUP('GMPP Return'!$C$25,'[4]1617-Q1'!$B$1:$HA$1000,B583,FALSE),INDIRECT("'" &amp; $C$1 &amp; "'!" &amp; C583))="","",IF($I$1&lt;&gt;'GMPP Return'!$F$25,HLOOKUP('GMPP Return'!$C$25,'[4]1617-Q1'!$B$1:$HA$1000,B583,FALSE),INDIRECT("'" &amp; $C$1 &amp; "'!" &amp; C583)))</f>
        <v>#N/A</v>
      </c>
      <c r="J583" s="598">
        <f ca="1">IF(IF($J$1&lt;&gt;'GMPP Return'!$F$25,HLOOKUP('GMPP Return'!$C$25,'[4]1617-Q2'!$B$1:$HA$1000,B583,FALSE),INDIRECT("'" &amp; $C$1 &amp; "'!" &amp; C583))="","",IF($J$1&lt;&gt;'GMPP Return'!$F$25,HLOOKUP('GMPP Return'!$C$25,'[4]1617-Q2'!$B$1:$HA$1000,B583,FALSE),INDIRECT("'" &amp; $C$1 &amp; "'!" &amp; C583)))</f>
        <v>0</v>
      </c>
      <c r="K583" s="534" t="s">
        <v>3243</v>
      </c>
      <c r="L583" s="535" t="s">
        <v>3244</v>
      </c>
      <c r="M583" s="567"/>
      <c r="N583" s="995" t="e">
        <f t="shared" ca="1" si="30"/>
        <v>#N/A</v>
      </c>
    </row>
    <row r="584" spans="1:14" x14ac:dyDescent="0.25">
      <c r="A584" s="260" t="s">
        <v>1048</v>
      </c>
      <c r="B584" s="161">
        <v>581</v>
      </c>
      <c r="C584" s="161" t="s">
        <v>1708</v>
      </c>
      <c r="D584" s="162"/>
      <c r="E584" s="162"/>
      <c r="F584" s="162"/>
      <c r="G584" s="475"/>
      <c r="H584" s="941" t="s">
        <v>1048</v>
      </c>
      <c r="I584" s="534" t="e">
        <f ca="1">IF(IF($I$1&lt;&gt;'GMPP Return'!$F$25,HLOOKUP('GMPP Return'!$C$25,'[4]1617-Q1'!$B$1:$HA$1000,B584,FALSE),INDIRECT("'" &amp; $C$1 &amp; "'!" &amp; C584))="","",IF($I$1&lt;&gt;'GMPP Return'!$F$25,HLOOKUP('GMPP Return'!$C$25,'[4]1617-Q1'!$B$1:$HA$1000,B584,FALSE),INDIRECT("'" &amp; $C$1 &amp; "'!" &amp; C584)))</f>
        <v>#N/A</v>
      </c>
      <c r="J584" s="598">
        <f ca="1">IF(IF($J$1&lt;&gt;'GMPP Return'!$F$25,HLOOKUP('GMPP Return'!$C$25,'[4]1617-Q2'!$B$1:$HA$1000,B584,FALSE),INDIRECT("'" &amp; $C$1 &amp; "'!" &amp; C584))="","",IF($J$1&lt;&gt;'GMPP Return'!$F$25,HLOOKUP('GMPP Return'!$C$25,'[4]1617-Q2'!$B$1:$HA$1000,B584,FALSE),INDIRECT("'" &amp; $C$1 &amp; "'!" &amp; C584)))</f>
        <v>0</v>
      </c>
      <c r="K584" s="534" t="s">
        <v>3245</v>
      </c>
      <c r="L584" s="535" t="s">
        <v>3246</v>
      </c>
      <c r="M584" s="567"/>
      <c r="N584" s="995" t="e">
        <f t="shared" ca="1" si="30"/>
        <v>#N/A</v>
      </c>
    </row>
    <row r="585" spans="1:14" x14ac:dyDescent="0.25">
      <c r="A585" s="260" t="s">
        <v>1049</v>
      </c>
      <c r="B585" s="161">
        <v>582</v>
      </c>
      <c r="C585" s="161" t="s">
        <v>1709</v>
      </c>
      <c r="D585" s="162"/>
      <c r="E585" s="162"/>
      <c r="F585" s="162"/>
      <c r="G585" s="475"/>
      <c r="H585" s="941" t="s">
        <v>1049</v>
      </c>
      <c r="I585" s="534" t="e">
        <f ca="1">IF(IF($I$1&lt;&gt;'GMPP Return'!$F$25,HLOOKUP('GMPP Return'!$C$25,'[4]1617-Q1'!$B$1:$HA$1000,B585,FALSE),INDIRECT("'" &amp; $C$1 &amp; "'!" &amp; C585))="","",IF($I$1&lt;&gt;'GMPP Return'!$F$25,HLOOKUP('GMPP Return'!$C$25,'[4]1617-Q1'!$B$1:$HA$1000,B585,FALSE),INDIRECT("'" &amp; $C$1 &amp; "'!" &amp; C585)))</f>
        <v>#N/A</v>
      </c>
      <c r="J585" s="598">
        <f ca="1">IF(IF($J$1&lt;&gt;'GMPP Return'!$F$25,HLOOKUP('GMPP Return'!$C$25,'[4]1617-Q2'!$B$1:$HA$1000,B585,FALSE),INDIRECT("'" &amp; $C$1 &amp; "'!" &amp; C585))="","",IF($J$1&lt;&gt;'GMPP Return'!$F$25,HLOOKUP('GMPP Return'!$C$25,'[4]1617-Q2'!$B$1:$HA$1000,B585,FALSE),INDIRECT("'" &amp; $C$1 &amp; "'!" &amp; C585)))</f>
        <v>0</v>
      </c>
      <c r="K585" s="534" t="s">
        <v>3247</v>
      </c>
      <c r="L585" s="535" t="s">
        <v>3248</v>
      </c>
      <c r="M585" s="567"/>
      <c r="N585" s="995" t="e">
        <f t="shared" ca="1" si="30"/>
        <v>#N/A</v>
      </c>
    </row>
    <row r="586" spans="1:14" x14ac:dyDescent="0.25">
      <c r="A586" s="260" t="s">
        <v>1050</v>
      </c>
      <c r="B586" s="161">
        <v>583</v>
      </c>
      <c r="C586" s="161" t="s">
        <v>1710</v>
      </c>
      <c r="D586" s="162"/>
      <c r="E586" s="162"/>
      <c r="F586" s="162"/>
      <c r="G586" s="475"/>
      <c r="H586" s="941" t="s">
        <v>1050</v>
      </c>
      <c r="I586" s="534" t="e">
        <f ca="1">IF(IF($I$1&lt;&gt;'GMPP Return'!$F$25,HLOOKUP('GMPP Return'!$C$25,'[4]1617-Q1'!$B$1:$HA$1000,B586,FALSE),INDIRECT("'" &amp; $C$1 &amp; "'!" &amp; C586))="","",IF($I$1&lt;&gt;'GMPP Return'!$F$25,HLOOKUP('GMPP Return'!$C$25,'[4]1617-Q1'!$B$1:$HA$1000,B586,FALSE),INDIRECT("'" &amp; $C$1 &amp; "'!" &amp; C586)))</f>
        <v>#N/A</v>
      </c>
      <c r="J586" s="598">
        <f ca="1">IF(IF($J$1&lt;&gt;'GMPP Return'!$F$25,HLOOKUP('GMPP Return'!$C$25,'[4]1617-Q2'!$B$1:$HA$1000,B586,FALSE),INDIRECT("'" &amp; $C$1 &amp; "'!" &amp; C586))="","",IF($J$1&lt;&gt;'GMPP Return'!$F$25,HLOOKUP('GMPP Return'!$C$25,'[4]1617-Q2'!$B$1:$HA$1000,B586,FALSE),INDIRECT("'" &amp; $C$1 &amp; "'!" &amp; C586)))</f>
        <v>0</v>
      </c>
      <c r="K586" s="534" t="s">
        <v>3249</v>
      </c>
      <c r="L586" s="535" t="s">
        <v>3250</v>
      </c>
      <c r="M586" s="567"/>
      <c r="N586" s="995" t="e">
        <f t="shared" ref="N586" ca="1" si="31">IF(I586=J586,"",J586-I586)</f>
        <v>#N/A</v>
      </c>
    </row>
    <row r="587" spans="1:14" ht="19.5" customHeight="1" thickBot="1" x14ac:dyDescent="0.3">
      <c r="A587" s="262" t="s">
        <v>415</v>
      </c>
      <c r="B587" s="161">
        <v>584</v>
      </c>
      <c r="C587" s="263" t="s">
        <v>1711</v>
      </c>
      <c r="D587" s="536"/>
      <c r="E587" s="536"/>
      <c r="F587" s="536"/>
      <c r="G587" s="537"/>
      <c r="H587" s="942" t="s">
        <v>415</v>
      </c>
      <c r="I587" s="931" t="e">
        <f ca="1">IF(IF($I$1&lt;&gt;'GMPP Return'!$F$25,HLOOKUP('GMPP Return'!$C$25,'[4]1617-Q1'!$B$1:$HA$1000,B587,FALSE),INDIRECT("'" &amp; $C$1 &amp; "'!" &amp; C587))="","",IF($I$1&lt;&gt;'GMPP Return'!$F$25,HLOOKUP('GMPP Return'!$C$25,'[4]1617-Q1'!$B$1:$HA$1000,B587,FALSE),INDIRECT("'" &amp; $C$1 &amp; "'!" &amp; C587)))</f>
        <v>#N/A</v>
      </c>
      <c r="J587" s="599" t="str">
        <f ca="1">IF(IF($J$1&lt;&gt;'GMPP Return'!$F$25,HLOOKUP('GMPP Return'!$C$25,'[4]1617-Q2'!$B$1:$HA$1000,B587,FALSE),INDIRECT("'" &amp; $C$1 &amp; "'!" &amp; C587))="","",IF($J$1&lt;&gt;'GMPP Return'!$F$25,HLOOKUP('GMPP Return'!$C$25,'[4]1617-Q2'!$B$1:$HA$1000,B587,FALSE),INDIRECT("'" &amp; $C$1 &amp; "'!" &amp; C587)))</f>
        <v/>
      </c>
      <c r="K587" s="538" t="s">
        <v>3251</v>
      </c>
      <c r="L587" s="539" t="s">
        <v>3252</v>
      </c>
      <c r="M587" s="302"/>
      <c r="N587" s="347" t="str">
        <f t="shared" ref="N587:N588" ca="1" si="32">IF(J587="","",IF(J587&lt;&gt;I587,"CHANGED SINCE LAST QUARTER",""))</f>
        <v/>
      </c>
    </row>
    <row r="588" spans="1:14" ht="22.5" customHeight="1" x14ac:dyDescent="0.25">
      <c r="A588" s="264" t="s">
        <v>1051</v>
      </c>
      <c r="B588" s="163">
        <v>585</v>
      </c>
      <c r="C588" s="265" t="s">
        <v>1712</v>
      </c>
      <c r="D588" s="265"/>
      <c r="E588" s="265"/>
      <c r="F588" s="265"/>
      <c r="G588" s="540"/>
      <c r="H588" s="264" t="s">
        <v>1947</v>
      </c>
      <c r="I588" s="600" t="e">
        <f ca="1">IF(IF($I$1&lt;&gt;'GMPP Return'!$F$25,HLOOKUP('GMPP Return'!$C$25,'[4]1617-Q1'!$B$1:$HA$1000,B588,FALSE),INDIRECT("'" &amp; $C$1 &amp; "'!" &amp; C588))="","",IF($I$1&lt;&gt;'GMPP Return'!$F$25,HLOOKUP('GMPP Return'!$C$25,'[4]1617-Q1'!$B$1:$HA$1000,B588,FALSE),INDIRECT("'" &amp; $C$1 &amp; "'!" &amp; C588)))</f>
        <v>#N/A</v>
      </c>
      <c r="J588" s="600" t="str">
        <f ca="1">IF(IF($J$1&lt;&gt;'GMPP Return'!$F$25,HLOOKUP('GMPP Return'!$C$25,'[4]1617-Q2'!$B$1:$HA$1000,B588,FALSE),INDIRECT("'" &amp; $C$1 &amp; "'!" &amp; C588))="","",IF($J$1&lt;&gt;'GMPP Return'!$F$25,HLOOKUP('GMPP Return'!$C$25,'[4]1617-Q2'!$B$1:$HA$1000,B588,FALSE),INDIRECT("'" &amp; $C$1 &amp; "'!" &amp; C588)))</f>
        <v>-</v>
      </c>
      <c r="K588" s="541" t="s">
        <v>3253</v>
      </c>
      <c r="L588" s="542" t="s">
        <v>3254</v>
      </c>
      <c r="M588" s="302"/>
      <c r="N588" s="348" t="e">
        <f t="shared" ca="1" si="32"/>
        <v>#N/A</v>
      </c>
    </row>
    <row r="589" spans="1:14" x14ac:dyDescent="0.25">
      <c r="A589" s="266" t="s">
        <v>1052</v>
      </c>
      <c r="B589" s="163">
        <v>586</v>
      </c>
      <c r="C589" s="163" t="s">
        <v>1713</v>
      </c>
      <c r="D589" s="164"/>
      <c r="E589" s="164"/>
      <c r="F589" s="164"/>
      <c r="G589" s="476"/>
      <c r="H589" s="266" t="s">
        <v>1948</v>
      </c>
      <c r="I589" s="601" t="e">
        <f ca="1">IF(IF($I$1&lt;&gt;'GMPP Return'!$F$25,HLOOKUP('GMPP Return'!$C$25,'[4]1617-Q1'!$B$1:$HA$1000,B589,FALSE),INDIRECT("'" &amp; $C$1 &amp; "'!" &amp; C589))="","",IF($I$1&lt;&gt;'GMPP Return'!$F$25,HLOOKUP('GMPP Return'!$C$25,'[4]1617-Q1'!$B$1:$HA$1000,B589,FALSE),INDIRECT("'" &amp; $C$1 &amp; "'!" &amp; C589)))</f>
        <v>#N/A</v>
      </c>
      <c r="J589" s="601">
        <f ca="1">IF(IF($J$1&lt;&gt;'GMPP Return'!$F$25,HLOOKUP('GMPP Return'!$C$25,'[4]1617-Q2'!$B$1:$HA$1000,B589,FALSE),INDIRECT("'" &amp; $C$1 &amp; "'!" &amp; C589))="","",IF($J$1&lt;&gt;'GMPP Return'!$F$25,HLOOKUP('GMPP Return'!$C$25,'[4]1617-Q2'!$B$1:$HA$1000,B589,FALSE),INDIRECT("'" &amp; $C$1 &amp; "'!" &amp; C589)))</f>
        <v>0</v>
      </c>
      <c r="K589" s="543" t="s">
        <v>3255</v>
      </c>
      <c r="L589" s="544" t="s">
        <v>3256</v>
      </c>
      <c r="M589" s="567"/>
      <c r="N589" s="995" t="e">
        <f t="shared" ref="N589:N652" ca="1" si="33">IF(I589=J589,"",J589-I589)</f>
        <v>#N/A</v>
      </c>
    </row>
    <row r="590" spans="1:14" x14ac:dyDescent="0.25">
      <c r="A590" s="266" t="s">
        <v>1053</v>
      </c>
      <c r="B590" s="163">
        <v>587</v>
      </c>
      <c r="C590" s="163" t="s">
        <v>1714</v>
      </c>
      <c r="D590" s="164"/>
      <c r="E590" s="164"/>
      <c r="F590" s="164"/>
      <c r="G590" s="476"/>
      <c r="H590" s="266" t="s">
        <v>1949</v>
      </c>
      <c r="I590" s="601" t="e">
        <f ca="1">IF(IF($I$1&lt;&gt;'GMPP Return'!$F$25,HLOOKUP('GMPP Return'!$C$25,'[4]1617-Q1'!$B$1:$HA$1000,B590,FALSE),INDIRECT("'" &amp; $C$1 &amp; "'!" &amp; C590))="","",IF($I$1&lt;&gt;'GMPP Return'!$F$25,HLOOKUP('GMPP Return'!$C$25,'[4]1617-Q1'!$B$1:$HA$1000,B590,FALSE),INDIRECT("'" &amp; $C$1 &amp; "'!" &amp; C590)))</f>
        <v>#N/A</v>
      </c>
      <c r="J590" s="601">
        <f ca="1">IF(IF($J$1&lt;&gt;'GMPP Return'!$F$25,HLOOKUP('GMPP Return'!$C$25,'[4]1617-Q2'!$B$1:$HA$1000,B590,FALSE),INDIRECT("'" &amp; $C$1 &amp; "'!" &amp; C590))="","",IF($J$1&lt;&gt;'GMPP Return'!$F$25,HLOOKUP('GMPP Return'!$C$25,'[4]1617-Q2'!$B$1:$HA$1000,B590,FALSE),INDIRECT("'" &amp; $C$1 &amp; "'!" &amp; C590)))</f>
        <v>0</v>
      </c>
      <c r="K590" s="543" t="s">
        <v>3257</v>
      </c>
      <c r="L590" s="544" t="s">
        <v>3258</v>
      </c>
      <c r="M590" s="567"/>
      <c r="N590" s="995" t="e">
        <f t="shared" ca="1" si="33"/>
        <v>#N/A</v>
      </c>
    </row>
    <row r="591" spans="1:14" x14ac:dyDescent="0.25">
      <c r="A591" s="266" t="s">
        <v>1054</v>
      </c>
      <c r="B591" s="163">
        <v>588</v>
      </c>
      <c r="C591" s="163" t="s">
        <v>1715</v>
      </c>
      <c r="D591" s="164"/>
      <c r="E591" s="164"/>
      <c r="F591" s="164"/>
      <c r="G591" s="476"/>
      <c r="H591" s="266" t="s">
        <v>1056</v>
      </c>
      <c r="I591" s="601" t="e">
        <f ca="1">IF(IF($I$1&lt;&gt;'GMPP Return'!$F$25,HLOOKUP('GMPP Return'!$C$25,'[4]1617-Q1'!$B$1:$HA$1000,B591,FALSE),INDIRECT("'" &amp; $C$1 &amp; "'!" &amp; C591))="","",IF($I$1&lt;&gt;'GMPP Return'!$F$25,HLOOKUP('GMPP Return'!$C$25,'[4]1617-Q1'!$B$1:$HA$1000,B591,FALSE),INDIRECT("'" &amp; $C$1 &amp; "'!" &amp; C591)))</f>
        <v>#N/A</v>
      </c>
      <c r="J591" s="601">
        <f ca="1">IF(IF($J$1&lt;&gt;'GMPP Return'!$F$25,HLOOKUP('GMPP Return'!$C$25,'[4]1617-Q2'!$B$1:$HA$1000,B591,FALSE),INDIRECT("'" &amp; $C$1 &amp; "'!" &amp; C591))="","",IF($J$1&lt;&gt;'GMPP Return'!$F$25,HLOOKUP('GMPP Return'!$C$25,'[4]1617-Q2'!$B$1:$HA$1000,B591,FALSE),INDIRECT("'" &amp; $C$1 &amp; "'!" &amp; C591)))</f>
        <v>0</v>
      </c>
      <c r="K591" s="543" t="s">
        <v>3259</v>
      </c>
      <c r="L591" s="544" t="s">
        <v>3260</v>
      </c>
      <c r="M591" s="567"/>
      <c r="N591" s="995" t="e">
        <f t="shared" ca="1" si="33"/>
        <v>#N/A</v>
      </c>
    </row>
    <row r="592" spans="1:14" x14ac:dyDescent="0.25">
      <c r="A592" s="266" t="s">
        <v>1055</v>
      </c>
      <c r="B592" s="163">
        <v>589</v>
      </c>
      <c r="C592" s="163" t="s">
        <v>1716</v>
      </c>
      <c r="D592" s="164"/>
      <c r="E592" s="164"/>
      <c r="F592" s="164"/>
      <c r="G592" s="476"/>
      <c r="H592" s="266" t="s">
        <v>1950</v>
      </c>
      <c r="I592" s="601" t="e">
        <f ca="1">IF(IF($I$1&lt;&gt;'GMPP Return'!$F$25,HLOOKUP('GMPP Return'!$C$25,'[4]1617-Q1'!$B$1:$HA$1000,B592,FALSE),INDIRECT("'" &amp; $C$1 &amp; "'!" &amp; C592))="","",IF($I$1&lt;&gt;'GMPP Return'!$F$25,HLOOKUP('GMPP Return'!$C$25,'[4]1617-Q1'!$B$1:$HA$1000,B592,FALSE),INDIRECT("'" &amp; $C$1 &amp; "'!" &amp; C592)))</f>
        <v>#N/A</v>
      </c>
      <c r="J592" s="601">
        <f ca="1">IF(IF($J$1&lt;&gt;'GMPP Return'!$F$25,HLOOKUP('GMPP Return'!$C$25,'[4]1617-Q2'!$B$1:$HA$1000,B592,FALSE),INDIRECT("'" &amp; $C$1 &amp; "'!" &amp; C592))="","",IF($J$1&lt;&gt;'GMPP Return'!$F$25,HLOOKUP('GMPP Return'!$C$25,'[4]1617-Q2'!$B$1:$HA$1000,B592,FALSE),INDIRECT("'" &amp; $C$1 &amp; "'!" &amp; C592)))</f>
        <v>0</v>
      </c>
      <c r="K592" s="543" t="s">
        <v>3261</v>
      </c>
      <c r="L592" s="544" t="s">
        <v>3262</v>
      </c>
      <c r="M592" s="567"/>
      <c r="N592" s="995" t="e">
        <f t="shared" ca="1" si="33"/>
        <v>#N/A</v>
      </c>
    </row>
    <row r="593" spans="1:14" x14ac:dyDescent="0.25">
      <c r="A593" s="266" t="s">
        <v>1056</v>
      </c>
      <c r="B593" s="163">
        <v>590</v>
      </c>
      <c r="C593" s="163" t="s">
        <v>1717</v>
      </c>
      <c r="D593" s="164"/>
      <c r="E593" s="164"/>
      <c r="F593" s="164"/>
      <c r="G593" s="476"/>
      <c r="H593" s="266" t="s">
        <v>1058</v>
      </c>
      <c r="I593" s="601" t="e">
        <f ca="1">IF(IF($I$1&lt;&gt;'GMPP Return'!$F$25,HLOOKUP('GMPP Return'!$C$25,'[4]1617-Q1'!$B$1:$HA$1000,B593,FALSE),INDIRECT("'" &amp; $C$1 &amp; "'!" &amp; C593))="","",IF($I$1&lt;&gt;'GMPP Return'!$F$25,HLOOKUP('GMPP Return'!$C$25,'[4]1617-Q1'!$B$1:$HA$1000,B593,FALSE),INDIRECT("'" &amp; $C$1 &amp; "'!" &amp; C593)))</f>
        <v>#N/A</v>
      </c>
      <c r="J593" s="601">
        <f ca="1">IF(IF($J$1&lt;&gt;'GMPP Return'!$F$25,HLOOKUP('GMPP Return'!$C$25,'[4]1617-Q2'!$B$1:$HA$1000,B593,FALSE),INDIRECT("'" &amp; $C$1 &amp; "'!" &amp; C593))="","",IF($J$1&lt;&gt;'GMPP Return'!$F$25,HLOOKUP('GMPP Return'!$C$25,'[4]1617-Q2'!$B$1:$HA$1000,B593,FALSE),INDIRECT("'" &amp; $C$1 &amp; "'!" &amp; C593)))</f>
        <v>0</v>
      </c>
      <c r="K593" s="543" t="s">
        <v>3263</v>
      </c>
      <c r="L593" s="544" t="s">
        <v>3264</v>
      </c>
      <c r="M593" s="567"/>
      <c r="N593" s="995" t="e">
        <f t="shared" ca="1" si="33"/>
        <v>#N/A</v>
      </c>
    </row>
    <row r="594" spans="1:14" x14ac:dyDescent="0.25">
      <c r="A594" s="266" t="s">
        <v>1057</v>
      </c>
      <c r="B594" s="163">
        <v>591</v>
      </c>
      <c r="C594" s="163" t="s">
        <v>1718</v>
      </c>
      <c r="D594" s="164"/>
      <c r="E594" s="164"/>
      <c r="F594" s="164"/>
      <c r="G594" s="476"/>
      <c r="H594" s="266" t="s">
        <v>1059</v>
      </c>
      <c r="I594" s="601" t="e">
        <f ca="1">IF(IF($I$1&lt;&gt;'GMPP Return'!$F$25,HLOOKUP('GMPP Return'!$C$25,'[4]1617-Q1'!$B$1:$HA$1000,B594,FALSE),INDIRECT("'" &amp; $C$1 &amp; "'!" &amp; C594))="","",IF($I$1&lt;&gt;'GMPP Return'!$F$25,HLOOKUP('GMPP Return'!$C$25,'[4]1617-Q1'!$B$1:$HA$1000,B594,FALSE),INDIRECT("'" &amp; $C$1 &amp; "'!" &amp; C594)))</f>
        <v>#N/A</v>
      </c>
      <c r="J594" s="601">
        <f ca="1">IF(IF($J$1&lt;&gt;'GMPP Return'!$F$25,HLOOKUP('GMPP Return'!$C$25,'[4]1617-Q2'!$B$1:$HA$1000,B594,FALSE),INDIRECT("'" &amp; $C$1 &amp; "'!" &amp; C594))="","",IF($J$1&lt;&gt;'GMPP Return'!$F$25,HLOOKUP('GMPP Return'!$C$25,'[4]1617-Q2'!$B$1:$HA$1000,B594,FALSE),INDIRECT("'" &amp; $C$1 &amp; "'!" &amp; C594)))</f>
        <v>0</v>
      </c>
      <c r="K594" s="543" t="s">
        <v>3265</v>
      </c>
      <c r="L594" s="544" t="s">
        <v>3266</v>
      </c>
      <c r="M594" s="567"/>
      <c r="N594" s="995" t="e">
        <f t="shared" ca="1" si="33"/>
        <v>#N/A</v>
      </c>
    </row>
    <row r="595" spans="1:14" x14ac:dyDescent="0.25">
      <c r="A595" s="266" t="s">
        <v>1058</v>
      </c>
      <c r="B595" s="163">
        <v>592</v>
      </c>
      <c r="C595" s="163" t="s">
        <v>1719</v>
      </c>
      <c r="D595" s="164"/>
      <c r="E595" s="164"/>
      <c r="F595" s="164"/>
      <c r="G595" s="476"/>
      <c r="H595" s="266" t="s">
        <v>1060</v>
      </c>
      <c r="I595" s="601" t="e">
        <f ca="1">IF(IF($I$1&lt;&gt;'GMPP Return'!$F$25,HLOOKUP('GMPP Return'!$C$25,'[4]1617-Q1'!$B$1:$HA$1000,B595,FALSE),INDIRECT("'" &amp; $C$1 &amp; "'!" &amp; C595))="","",IF($I$1&lt;&gt;'GMPP Return'!$F$25,HLOOKUP('GMPP Return'!$C$25,'[4]1617-Q1'!$B$1:$HA$1000,B595,FALSE),INDIRECT("'" &amp; $C$1 &amp; "'!" &amp; C595)))</f>
        <v>#N/A</v>
      </c>
      <c r="J595" s="601">
        <f ca="1">IF(IF($J$1&lt;&gt;'GMPP Return'!$F$25,HLOOKUP('GMPP Return'!$C$25,'[4]1617-Q2'!$B$1:$HA$1000,B595,FALSE),INDIRECT("'" &amp; $C$1 &amp; "'!" &amp; C595))="","",IF($J$1&lt;&gt;'GMPP Return'!$F$25,HLOOKUP('GMPP Return'!$C$25,'[4]1617-Q2'!$B$1:$HA$1000,B595,FALSE),INDIRECT("'" &amp; $C$1 &amp; "'!" &amp; C595)))</f>
        <v>0</v>
      </c>
      <c r="K595" s="543" t="s">
        <v>3267</v>
      </c>
      <c r="L595" s="544" t="s">
        <v>3268</v>
      </c>
      <c r="M595" s="567"/>
      <c r="N595" s="995" t="e">
        <f t="shared" ca="1" si="33"/>
        <v>#N/A</v>
      </c>
    </row>
    <row r="596" spans="1:14" x14ac:dyDescent="0.25">
      <c r="A596" s="266" t="s">
        <v>1059</v>
      </c>
      <c r="B596" s="163">
        <v>593</v>
      </c>
      <c r="C596" s="163" t="s">
        <v>1720</v>
      </c>
      <c r="D596" s="164"/>
      <c r="E596" s="164"/>
      <c r="F596" s="164"/>
      <c r="G596" s="476"/>
      <c r="H596" s="266" t="s">
        <v>1061</v>
      </c>
      <c r="I596" s="601" t="e">
        <f ca="1">IF(IF($I$1&lt;&gt;'GMPP Return'!$F$25,HLOOKUP('GMPP Return'!$C$25,'[4]1617-Q1'!$B$1:$HA$1000,B596,FALSE),INDIRECT("'" &amp; $C$1 &amp; "'!" &amp; C596))="","",IF($I$1&lt;&gt;'GMPP Return'!$F$25,HLOOKUP('GMPP Return'!$C$25,'[4]1617-Q1'!$B$1:$HA$1000,B596,FALSE),INDIRECT("'" &amp; $C$1 &amp; "'!" &amp; C596)))</f>
        <v>#N/A</v>
      </c>
      <c r="J596" s="601">
        <f ca="1">IF(IF($J$1&lt;&gt;'GMPP Return'!$F$25,HLOOKUP('GMPP Return'!$C$25,'[4]1617-Q2'!$B$1:$HA$1000,B596,FALSE),INDIRECT("'" &amp; $C$1 &amp; "'!" &amp; C596))="","",IF($J$1&lt;&gt;'GMPP Return'!$F$25,HLOOKUP('GMPP Return'!$C$25,'[4]1617-Q2'!$B$1:$HA$1000,B596,FALSE),INDIRECT("'" &amp; $C$1 &amp; "'!" &amp; C596)))</f>
        <v>0</v>
      </c>
      <c r="K596" s="543" t="s">
        <v>3269</v>
      </c>
      <c r="L596" s="544" t="s">
        <v>3270</v>
      </c>
      <c r="M596" s="567"/>
      <c r="N596" s="995" t="e">
        <f t="shared" ca="1" si="33"/>
        <v>#N/A</v>
      </c>
    </row>
    <row r="597" spans="1:14" x14ac:dyDescent="0.25">
      <c r="A597" s="266" t="s">
        <v>1060</v>
      </c>
      <c r="B597" s="163">
        <v>594</v>
      </c>
      <c r="C597" s="163" t="s">
        <v>1721</v>
      </c>
      <c r="D597" s="164"/>
      <c r="E597" s="164"/>
      <c r="F597" s="164"/>
      <c r="G597" s="476"/>
      <c r="H597" s="266" t="s">
        <v>1062</v>
      </c>
      <c r="I597" s="601" t="e">
        <f ca="1">IF(IF($I$1&lt;&gt;'GMPP Return'!$F$25,HLOOKUP('GMPP Return'!$C$25,'[4]1617-Q1'!$B$1:$HA$1000,B597,FALSE),INDIRECT("'" &amp; $C$1 &amp; "'!" &amp; C597))="","",IF($I$1&lt;&gt;'GMPP Return'!$F$25,HLOOKUP('GMPP Return'!$C$25,'[4]1617-Q1'!$B$1:$HA$1000,B597,FALSE),INDIRECT("'" &amp; $C$1 &amp; "'!" &amp; C597)))</f>
        <v>#N/A</v>
      </c>
      <c r="J597" s="601">
        <f ca="1">IF(IF($J$1&lt;&gt;'GMPP Return'!$F$25,HLOOKUP('GMPP Return'!$C$25,'[4]1617-Q2'!$B$1:$HA$1000,B597,FALSE),INDIRECT("'" &amp; $C$1 &amp; "'!" &amp; C597))="","",IF($J$1&lt;&gt;'GMPP Return'!$F$25,HLOOKUP('GMPP Return'!$C$25,'[4]1617-Q2'!$B$1:$HA$1000,B597,FALSE),INDIRECT("'" &amp; $C$1 &amp; "'!" &amp; C597)))</f>
        <v>0</v>
      </c>
      <c r="K597" s="543" t="s">
        <v>3271</v>
      </c>
      <c r="L597" s="544" t="s">
        <v>3272</v>
      </c>
      <c r="M597" s="567"/>
      <c r="N597" s="995" t="e">
        <f t="shared" ca="1" si="33"/>
        <v>#N/A</v>
      </c>
    </row>
    <row r="598" spans="1:14" x14ac:dyDescent="0.25">
      <c r="A598" s="266" t="s">
        <v>1061</v>
      </c>
      <c r="B598" s="163">
        <v>595</v>
      </c>
      <c r="C598" s="163" t="s">
        <v>1722</v>
      </c>
      <c r="D598" s="164"/>
      <c r="E598" s="164"/>
      <c r="F598" s="164"/>
      <c r="G598" s="476"/>
      <c r="H598" s="266" t="s">
        <v>1063</v>
      </c>
      <c r="I598" s="601" t="e">
        <f ca="1">IF(IF($I$1&lt;&gt;'GMPP Return'!$F$25,HLOOKUP('GMPP Return'!$C$25,'[4]1617-Q1'!$B$1:$HA$1000,B598,FALSE),INDIRECT("'" &amp; $C$1 &amp; "'!" &amp; C598))="","",IF($I$1&lt;&gt;'GMPP Return'!$F$25,HLOOKUP('GMPP Return'!$C$25,'[4]1617-Q1'!$B$1:$HA$1000,B598,FALSE),INDIRECT("'" &amp; $C$1 &amp; "'!" &amp; C598)))</f>
        <v>#N/A</v>
      </c>
      <c r="J598" s="601">
        <f ca="1">IF(IF($J$1&lt;&gt;'GMPP Return'!$F$25,HLOOKUP('GMPP Return'!$C$25,'[4]1617-Q2'!$B$1:$HA$1000,B598,FALSE),INDIRECT("'" &amp; $C$1 &amp; "'!" &amp; C598))="","",IF($J$1&lt;&gt;'GMPP Return'!$F$25,HLOOKUP('GMPP Return'!$C$25,'[4]1617-Q2'!$B$1:$HA$1000,B598,FALSE),INDIRECT("'" &amp; $C$1 &amp; "'!" &amp; C598)))</f>
        <v>0</v>
      </c>
      <c r="K598" s="543" t="s">
        <v>3273</v>
      </c>
      <c r="L598" s="544" t="s">
        <v>3274</v>
      </c>
      <c r="M598" s="567"/>
      <c r="N598" s="995" t="e">
        <f t="shared" ca="1" si="33"/>
        <v>#N/A</v>
      </c>
    </row>
    <row r="599" spans="1:14" x14ac:dyDescent="0.25">
      <c r="A599" s="266" t="s">
        <v>1062</v>
      </c>
      <c r="B599" s="163">
        <v>596</v>
      </c>
      <c r="C599" s="163" t="s">
        <v>1723</v>
      </c>
      <c r="D599" s="164"/>
      <c r="E599" s="164"/>
      <c r="F599" s="164"/>
      <c r="G599" s="476"/>
      <c r="H599" s="266" t="s">
        <v>1064</v>
      </c>
      <c r="I599" s="601" t="e">
        <f ca="1">IF(IF($I$1&lt;&gt;'GMPP Return'!$F$25,HLOOKUP('GMPP Return'!$C$25,'[4]1617-Q1'!$B$1:$HA$1000,B599,FALSE),INDIRECT("'" &amp; $C$1 &amp; "'!" &amp; C599))="","",IF($I$1&lt;&gt;'GMPP Return'!$F$25,HLOOKUP('GMPP Return'!$C$25,'[4]1617-Q1'!$B$1:$HA$1000,B599,FALSE),INDIRECT("'" &amp; $C$1 &amp; "'!" &amp; C599)))</f>
        <v>#N/A</v>
      </c>
      <c r="J599" s="601">
        <f ca="1">IF(IF($J$1&lt;&gt;'GMPP Return'!$F$25,HLOOKUP('GMPP Return'!$C$25,'[4]1617-Q2'!$B$1:$HA$1000,B599,FALSE),INDIRECT("'" &amp; $C$1 &amp; "'!" &amp; C599))="","",IF($J$1&lt;&gt;'GMPP Return'!$F$25,HLOOKUP('GMPP Return'!$C$25,'[4]1617-Q2'!$B$1:$HA$1000,B599,FALSE),INDIRECT("'" &amp; $C$1 &amp; "'!" &amp; C599)))</f>
        <v>0</v>
      </c>
      <c r="K599" s="543" t="s">
        <v>3275</v>
      </c>
      <c r="L599" s="544" t="s">
        <v>3276</v>
      </c>
      <c r="M599" s="567"/>
      <c r="N599" s="995" t="e">
        <f t="shared" ca="1" si="33"/>
        <v>#N/A</v>
      </c>
    </row>
    <row r="600" spans="1:14" x14ac:dyDescent="0.25">
      <c r="A600" s="266" t="s">
        <v>1063</v>
      </c>
      <c r="B600" s="163">
        <v>597</v>
      </c>
      <c r="C600" s="163" t="s">
        <v>1724</v>
      </c>
      <c r="D600" s="164"/>
      <c r="E600" s="164"/>
      <c r="F600" s="164"/>
      <c r="G600" s="476"/>
      <c r="H600" s="266" t="s">
        <v>1065</v>
      </c>
      <c r="I600" s="601" t="e">
        <f ca="1">IF(IF($I$1&lt;&gt;'GMPP Return'!$F$25,HLOOKUP('GMPP Return'!$C$25,'[4]1617-Q1'!$B$1:$HA$1000,B600,FALSE),INDIRECT("'" &amp; $C$1 &amp; "'!" &amp; C600))="","",IF($I$1&lt;&gt;'GMPP Return'!$F$25,HLOOKUP('GMPP Return'!$C$25,'[4]1617-Q1'!$B$1:$HA$1000,B600,FALSE),INDIRECT("'" &amp; $C$1 &amp; "'!" &amp; C600)))</f>
        <v>#N/A</v>
      </c>
      <c r="J600" s="601">
        <f ca="1">IF(IF($J$1&lt;&gt;'GMPP Return'!$F$25,HLOOKUP('GMPP Return'!$C$25,'[4]1617-Q2'!$B$1:$HA$1000,B600,FALSE),INDIRECT("'" &amp; $C$1 &amp; "'!" &amp; C600))="","",IF($J$1&lt;&gt;'GMPP Return'!$F$25,HLOOKUP('GMPP Return'!$C$25,'[4]1617-Q2'!$B$1:$HA$1000,B600,FALSE),INDIRECT("'" &amp; $C$1 &amp; "'!" &amp; C600)))</f>
        <v>0</v>
      </c>
      <c r="K600" s="543" t="s">
        <v>3277</v>
      </c>
      <c r="L600" s="544" t="s">
        <v>3278</v>
      </c>
      <c r="M600" s="567"/>
      <c r="N600" s="995" t="e">
        <f t="shared" ca="1" si="33"/>
        <v>#N/A</v>
      </c>
    </row>
    <row r="601" spans="1:14" x14ac:dyDescent="0.25">
      <c r="A601" s="266" t="s">
        <v>1064</v>
      </c>
      <c r="B601" s="163">
        <v>598</v>
      </c>
      <c r="C601" s="163" t="s">
        <v>1725</v>
      </c>
      <c r="D601" s="164"/>
      <c r="E601" s="164"/>
      <c r="F601" s="164"/>
      <c r="G601" s="476"/>
      <c r="H601" s="266" t="s">
        <v>1951</v>
      </c>
      <c r="I601" s="601" t="e">
        <f ca="1">IF(IF($I$1&lt;&gt;'GMPP Return'!$F$25,HLOOKUP('GMPP Return'!$C$25,'[4]1617-Q1'!$B$1:$HA$1000,B601,FALSE),INDIRECT("'" &amp; $C$1 &amp; "'!" &amp; C601))="","",IF($I$1&lt;&gt;'GMPP Return'!$F$25,HLOOKUP('GMPP Return'!$C$25,'[4]1617-Q1'!$B$1:$HA$1000,B601,FALSE),INDIRECT("'" &amp; $C$1 &amp; "'!" &amp; C601)))</f>
        <v>#N/A</v>
      </c>
      <c r="J601" s="601">
        <f ca="1">IF(IF($J$1&lt;&gt;'GMPP Return'!$F$25,HLOOKUP('GMPP Return'!$C$25,'[4]1617-Q2'!$B$1:$HA$1000,B601,FALSE),INDIRECT("'" &amp; $C$1 &amp; "'!" &amp; C601))="","",IF($J$1&lt;&gt;'GMPP Return'!$F$25,HLOOKUP('GMPP Return'!$C$25,'[4]1617-Q2'!$B$1:$HA$1000,B601,FALSE),INDIRECT("'" &amp; $C$1 &amp; "'!" &amp; C601)))</f>
        <v>0</v>
      </c>
      <c r="K601" s="543" t="s">
        <v>3279</v>
      </c>
      <c r="L601" s="544" t="s">
        <v>3280</v>
      </c>
      <c r="M601" s="567"/>
      <c r="N601" s="995" t="e">
        <f t="shared" ca="1" si="33"/>
        <v>#N/A</v>
      </c>
    </row>
    <row r="602" spans="1:14" x14ac:dyDescent="0.25">
      <c r="A602" s="266" t="s">
        <v>1065</v>
      </c>
      <c r="B602" s="163">
        <v>599</v>
      </c>
      <c r="C602" s="163" t="s">
        <v>1726</v>
      </c>
      <c r="D602" s="164"/>
      <c r="E602" s="164"/>
      <c r="F602" s="164"/>
      <c r="G602" s="476"/>
      <c r="H602" s="266" t="s">
        <v>1952</v>
      </c>
      <c r="I602" s="601" t="e">
        <f ca="1">IF(IF($I$1&lt;&gt;'GMPP Return'!$F$25,HLOOKUP('GMPP Return'!$C$25,'[4]1617-Q1'!$B$1:$HA$1000,B602,FALSE),INDIRECT("'" &amp; $C$1 &amp; "'!" &amp; C602))="","",IF($I$1&lt;&gt;'GMPP Return'!$F$25,HLOOKUP('GMPP Return'!$C$25,'[4]1617-Q1'!$B$1:$HA$1000,B602,FALSE),INDIRECT("'" &amp; $C$1 &amp; "'!" &amp; C602)))</f>
        <v>#N/A</v>
      </c>
      <c r="J602" s="601">
        <f ca="1">IF(IF($J$1&lt;&gt;'GMPP Return'!$F$25,HLOOKUP('GMPP Return'!$C$25,'[4]1617-Q2'!$B$1:$HA$1000,B602,FALSE),INDIRECT("'" &amp; $C$1 &amp; "'!" &amp; C602))="","",IF($J$1&lt;&gt;'GMPP Return'!$F$25,HLOOKUP('GMPP Return'!$C$25,'[4]1617-Q2'!$B$1:$HA$1000,B602,FALSE),INDIRECT("'" &amp; $C$1 &amp; "'!" &amp; C602)))</f>
        <v>0</v>
      </c>
      <c r="K602" s="543" t="s">
        <v>3281</v>
      </c>
      <c r="L602" s="544" t="s">
        <v>3282</v>
      </c>
      <c r="M602" s="567"/>
      <c r="N602" s="995" t="e">
        <f t="shared" ca="1" si="33"/>
        <v>#N/A</v>
      </c>
    </row>
    <row r="603" spans="1:14" x14ac:dyDescent="0.25">
      <c r="A603" s="266" t="s">
        <v>1066</v>
      </c>
      <c r="B603" s="163">
        <v>600</v>
      </c>
      <c r="C603" s="163" t="s">
        <v>1727</v>
      </c>
      <c r="D603" s="164"/>
      <c r="E603" s="164"/>
      <c r="F603" s="164"/>
      <c r="G603" s="476"/>
      <c r="H603" s="266" t="s">
        <v>1066</v>
      </c>
      <c r="I603" s="601" t="e">
        <f ca="1">IF(IF($I$1&lt;&gt;'GMPP Return'!$F$25,HLOOKUP('GMPP Return'!$C$25,'[4]1617-Q1'!$B$1:$HA$1000,B603,FALSE),INDIRECT("'" &amp; $C$1 &amp; "'!" &amp; C603))="","",IF($I$1&lt;&gt;'GMPP Return'!$F$25,HLOOKUP('GMPP Return'!$C$25,'[4]1617-Q1'!$B$1:$HA$1000,B603,FALSE),INDIRECT("'" &amp; $C$1 &amp; "'!" &amp; C603)))</f>
        <v>#N/A</v>
      </c>
      <c r="J603" s="601">
        <f ca="1">IF(IF($J$1&lt;&gt;'GMPP Return'!$F$25,HLOOKUP('GMPP Return'!$C$25,'[4]1617-Q2'!$B$1:$HA$1000,B603,FALSE),INDIRECT("'" &amp; $C$1 &amp; "'!" &amp; C603))="","",IF($J$1&lt;&gt;'GMPP Return'!$F$25,HLOOKUP('GMPP Return'!$C$25,'[4]1617-Q2'!$B$1:$HA$1000,B603,FALSE),INDIRECT("'" &amp; $C$1 &amp; "'!" &amp; C603)))</f>
        <v>0</v>
      </c>
      <c r="K603" s="543" t="s">
        <v>3283</v>
      </c>
      <c r="L603" s="544" t="s">
        <v>3284</v>
      </c>
      <c r="M603" s="567"/>
      <c r="N603" s="995" t="e">
        <f t="shared" ca="1" si="33"/>
        <v>#N/A</v>
      </c>
    </row>
    <row r="604" spans="1:14" ht="15.75" thickBot="1" x14ac:dyDescent="0.3">
      <c r="A604" s="267" t="s">
        <v>1067</v>
      </c>
      <c r="B604" s="163">
        <v>601</v>
      </c>
      <c r="C604" s="268" t="s">
        <v>1728</v>
      </c>
      <c r="D604" s="269"/>
      <c r="E604" s="269"/>
      <c r="F604" s="269"/>
      <c r="G604" s="477"/>
      <c r="H604" s="267" t="s">
        <v>1067</v>
      </c>
      <c r="I604" s="949" t="e">
        <f ca="1">IF(IF($I$1&lt;&gt;'GMPP Return'!$F$25,HLOOKUP('GMPP Return'!$C$25,'[4]1617-Q1'!$B$1:$HA$1000,B604,FALSE),INDIRECT("'" &amp; $C$1 &amp; "'!" &amp; C604))="","",IF($I$1&lt;&gt;'GMPP Return'!$F$25,HLOOKUP('GMPP Return'!$C$25,'[4]1617-Q1'!$B$1:$HA$1000,B604,FALSE),INDIRECT("'" &amp; $C$1 &amp; "'!" &amp; C604)))</f>
        <v>#N/A</v>
      </c>
      <c r="J604" s="949">
        <f ca="1">IF(IF($J$1&lt;&gt;'GMPP Return'!$F$25,HLOOKUP('GMPP Return'!$C$25,'[4]1617-Q2'!$B$1:$HA$1000,B604,FALSE),INDIRECT("'" &amp; $C$1 &amp; "'!" &amp; C604))="","",IF($J$1&lt;&gt;'GMPP Return'!$F$25,HLOOKUP('GMPP Return'!$C$25,'[4]1617-Q2'!$B$1:$HA$1000,B604,FALSE),INDIRECT("'" &amp; $C$1 &amp; "'!" &amp; C604)))</f>
        <v>0</v>
      </c>
      <c r="K604" s="950" t="s">
        <v>3285</v>
      </c>
      <c r="L604" s="951" t="s">
        <v>3286</v>
      </c>
      <c r="M604" s="567"/>
      <c r="N604" s="996" t="e">
        <f t="shared" ca="1" si="33"/>
        <v>#N/A</v>
      </c>
    </row>
    <row r="605" spans="1:14" ht="18.75" customHeight="1" x14ac:dyDescent="0.25">
      <c r="A605" s="215"/>
      <c r="B605" s="776">
        <v>693</v>
      </c>
      <c r="C605" s="216" t="s">
        <v>2153</v>
      </c>
      <c r="D605" s="216"/>
      <c r="E605" s="216"/>
      <c r="F605" s="216"/>
      <c r="G605" s="765"/>
      <c r="H605" s="215" t="s">
        <v>2136</v>
      </c>
      <c r="I605" s="952" t="e">
        <f ca="1">IF(IF($I$1&lt;&gt;'GMPP Return'!$F$25,HLOOKUP('GMPP Return'!$C$25,'[4]1617-Q1'!$B$1:$HA$1000,B605,FALSE),INDIRECT("'" &amp; $C$1 &amp; "'!" &amp; C605))="","",IF($I$1&lt;&gt;'GMPP Return'!$F$25,HLOOKUP('GMPP Return'!$C$25,'[4]1617-Q1'!$B$1:$HA$1000,B605,FALSE),INDIRECT("'" &amp; $C$1 &amp; "'!" &amp; C605)))</f>
        <v>#N/A</v>
      </c>
      <c r="J605" s="766" t="str">
        <f ca="1">IF(IF($J$1&lt;&gt;'GMPP Return'!$F$25,HLOOKUP('GMPP Return'!$C$25,'[4]1617-Q2'!$B$1:$HA$1000,B605,FALSE),INDIRECT("'" &amp; $C$1 &amp; "'!" &amp; C605))="","",IF($J$1&lt;&gt;'GMPP Return'!$F$25,HLOOKUP('GMPP Return'!$C$25,'[4]1617-Q2'!$B$1:$HA$1000,B605,FALSE),INDIRECT("'" &amp; $C$1 &amp; "'!" &amp; C605)))</f>
        <v>-</v>
      </c>
      <c r="K605" s="767" t="s">
        <v>3287</v>
      </c>
      <c r="L605" s="768" t="s">
        <v>3288</v>
      </c>
      <c r="M605" s="302"/>
      <c r="N605" s="348" t="e">
        <f t="shared" ref="N605" ca="1" si="34">IF(J605="","",IF(J605&lt;&gt;I605,"CHANGED SINCE LAST QUARTER",""))</f>
        <v>#N/A</v>
      </c>
    </row>
    <row r="606" spans="1:14" x14ac:dyDescent="0.25">
      <c r="A606" s="217"/>
      <c r="B606" s="776">
        <v>694</v>
      </c>
      <c r="C606" s="144" t="s">
        <v>2152</v>
      </c>
      <c r="D606" s="769"/>
      <c r="E606" s="769"/>
      <c r="F606" s="769"/>
      <c r="G606" s="770"/>
      <c r="H606" s="217" t="s">
        <v>2137</v>
      </c>
      <c r="I606" s="771" t="e">
        <f ca="1">IF(IF($I$1&lt;&gt;'GMPP Return'!$F$25,HLOOKUP('GMPP Return'!$C$25,'[4]1617-Q1'!$B$1:$HA$1000,B606,FALSE),INDIRECT("'" &amp; $C$1 &amp; "'!" &amp; C606))="","",IF($I$1&lt;&gt;'GMPP Return'!$F$25,HLOOKUP('GMPP Return'!$C$25,'[4]1617-Q1'!$B$1:$HA$1000,B606,FALSE),INDIRECT("'" &amp; $C$1 &amp; "'!" &amp; C606)))</f>
        <v>#N/A</v>
      </c>
      <c r="J606" s="771">
        <f ca="1">IF(IF($J$1&lt;&gt;'GMPP Return'!$F$25,HLOOKUP('GMPP Return'!$C$25,'[4]1617-Q2'!$B$1:$HA$1000,B606,FALSE),INDIRECT("'" &amp; $C$1 &amp; "'!" &amp; C606))="","",IF($J$1&lt;&gt;'GMPP Return'!$F$25,HLOOKUP('GMPP Return'!$C$25,'[4]1617-Q2'!$B$1:$HA$1000,B606,FALSE),INDIRECT("'" &amp; $C$1 &amp; "'!" &amp; C606)))</f>
        <v>0</v>
      </c>
      <c r="K606" s="772" t="s">
        <v>3289</v>
      </c>
      <c r="L606" s="773" t="s">
        <v>3290</v>
      </c>
      <c r="M606" s="567"/>
      <c r="N606" s="995" t="e">
        <f t="shared" ca="1" si="33"/>
        <v>#N/A</v>
      </c>
    </row>
    <row r="607" spans="1:14" x14ac:dyDescent="0.25">
      <c r="A607" s="217"/>
      <c r="B607" s="776">
        <v>695</v>
      </c>
      <c r="C607" s="144" t="s">
        <v>2154</v>
      </c>
      <c r="D607" s="769"/>
      <c r="E607" s="769"/>
      <c r="F607" s="769"/>
      <c r="G607" s="770"/>
      <c r="H607" s="217" t="s">
        <v>2138</v>
      </c>
      <c r="I607" s="771" t="e">
        <f ca="1">IF(IF($I$1&lt;&gt;'GMPP Return'!$F$25,HLOOKUP('GMPP Return'!$C$25,'[4]1617-Q1'!$B$1:$HA$1000,B607,FALSE),INDIRECT("'" &amp; $C$1 &amp; "'!" &amp; C607))="","",IF($I$1&lt;&gt;'GMPP Return'!$F$25,HLOOKUP('GMPP Return'!$C$25,'[4]1617-Q1'!$B$1:$HA$1000,B607,FALSE),INDIRECT("'" &amp; $C$1 &amp; "'!" &amp; C607)))</f>
        <v>#N/A</v>
      </c>
      <c r="J607" s="771">
        <f ca="1">IF(IF($J$1&lt;&gt;'GMPP Return'!$F$25,HLOOKUP('GMPP Return'!$C$25,'[4]1617-Q2'!$B$1:$HA$1000,B607,FALSE),INDIRECT("'" &amp; $C$1 &amp; "'!" &amp; C607))="","",IF($J$1&lt;&gt;'GMPP Return'!$F$25,HLOOKUP('GMPP Return'!$C$25,'[4]1617-Q2'!$B$1:$HA$1000,B607,FALSE),INDIRECT("'" &amp; $C$1 &amp; "'!" &amp; C607)))</f>
        <v>0</v>
      </c>
      <c r="K607" s="772" t="s">
        <v>3291</v>
      </c>
      <c r="L607" s="773" t="s">
        <v>3292</v>
      </c>
      <c r="M607" s="567"/>
      <c r="N607" s="995" t="e">
        <f t="shared" ca="1" si="33"/>
        <v>#N/A</v>
      </c>
    </row>
    <row r="608" spans="1:14" x14ac:dyDescent="0.25">
      <c r="A608" s="217"/>
      <c r="B608" s="776">
        <v>696</v>
      </c>
      <c r="C608" s="144" t="s">
        <v>2155</v>
      </c>
      <c r="D608" s="769"/>
      <c r="E608" s="769"/>
      <c r="F608" s="769"/>
      <c r="G608" s="770"/>
      <c r="H608" s="217" t="s">
        <v>2139</v>
      </c>
      <c r="I608" s="771" t="e">
        <f ca="1">IF(IF($I$1&lt;&gt;'GMPP Return'!$F$25,HLOOKUP('GMPP Return'!$C$25,'[4]1617-Q1'!$B$1:$HA$1000,B608,FALSE),INDIRECT("'" &amp; $C$1 &amp; "'!" &amp; C608))="","",IF($I$1&lt;&gt;'GMPP Return'!$F$25,HLOOKUP('GMPP Return'!$C$25,'[4]1617-Q1'!$B$1:$HA$1000,B608,FALSE),INDIRECT("'" &amp; $C$1 &amp; "'!" &amp; C608)))</f>
        <v>#N/A</v>
      </c>
      <c r="J608" s="771">
        <f ca="1">IF(IF($J$1&lt;&gt;'GMPP Return'!$F$25,HLOOKUP('GMPP Return'!$C$25,'[4]1617-Q2'!$B$1:$HA$1000,B608,FALSE),INDIRECT("'" &amp; $C$1 &amp; "'!" &amp; C608))="","",IF($J$1&lt;&gt;'GMPP Return'!$F$25,HLOOKUP('GMPP Return'!$C$25,'[4]1617-Q2'!$B$1:$HA$1000,B608,FALSE),INDIRECT("'" &amp; $C$1 &amp; "'!" &amp; C608)))</f>
        <v>0</v>
      </c>
      <c r="K608" s="772" t="s">
        <v>3293</v>
      </c>
      <c r="L608" s="773" t="s">
        <v>3294</v>
      </c>
      <c r="M608" s="567"/>
      <c r="N608" s="995" t="e">
        <f t="shared" ca="1" si="33"/>
        <v>#N/A</v>
      </c>
    </row>
    <row r="609" spans="1:14" x14ac:dyDescent="0.25">
      <c r="A609" s="217"/>
      <c r="B609" s="776">
        <v>697</v>
      </c>
      <c r="C609" s="144" t="s">
        <v>2156</v>
      </c>
      <c r="D609" s="769"/>
      <c r="E609" s="769"/>
      <c r="F609" s="769"/>
      <c r="G609" s="770"/>
      <c r="H609" s="217" t="s">
        <v>2169</v>
      </c>
      <c r="I609" s="771" t="e">
        <f ca="1">IF(IF($I$1&lt;&gt;'GMPP Return'!$F$25,HLOOKUP('GMPP Return'!$C$25,'[4]1617-Q1'!$B$1:$HA$1000,B609,FALSE),INDIRECT("'" &amp; $C$1 &amp; "'!" &amp; C609))="","",IF($I$1&lt;&gt;'GMPP Return'!$F$25,HLOOKUP('GMPP Return'!$C$25,'[4]1617-Q1'!$B$1:$HA$1000,B609,FALSE),INDIRECT("'" &amp; $C$1 &amp; "'!" &amp; C609)))</f>
        <v>#N/A</v>
      </c>
      <c r="J609" s="771">
        <f ca="1">IF(IF($J$1&lt;&gt;'GMPP Return'!$F$25,HLOOKUP('GMPP Return'!$C$25,'[4]1617-Q2'!$B$1:$HA$1000,B609,FALSE),INDIRECT("'" &amp; $C$1 &amp; "'!" &amp; C609))="","",IF($J$1&lt;&gt;'GMPP Return'!$F$25,HLOOKUP('GMPP Return'!$C$25,'[4]1617-Q2'!$B$1:$HA$1000,B609,FALSE),INDIRECT("'" &amp; $C$1 &amp; "'!" &amp; C609)))</f>
        <v>0</v>
      </c>
      <c r="K609" s="772" t="s">
        <v>3295</v>
      </c>
      <c r="L609" s="773" t="s">
        <v>3296</v>
      </c>
      <c r="M609" s="567"/>
      <c r="N609" s="995" t="e">
        <f t="shared" ca="1" si="33"/>
        <v>#N/A</v>
      </c>
    </row>
    <row r="610" spans="1:14" x14ac:dyDescent="0.25">
      <c r="A610" s="217"/>
      <c r="B610" s="776">
        <v>698</v>
      </c>
      <c r="C610" s="144" t="s">
        <v>2157</v>
      </c>
      <c r="D610" s="769"/>
      <c r="E610" s="769"/>
      <c r="F610" s="769"/>
      <c r="G610" s="770"/>
      <c r="H610" s="217" t="s">
        <v>2140</v>
      </c>
      <c r="I610" s="771" t="e">
        <f ca="1">IF(IF($I$1&lt;&gt;'GMPP Return'!$F$25,HLOOKUP('GMPP Return'!$C$25,'[4]1617-Q1'!$B$1:$HA$1000,B610,FALSE),INDIRECT("'" &amp; $C$1 &amp; "'!" &amp; C610))="","",IF($I$1&lt;&gt;'GMPP Return'!$F$25,HLOOKUP('GMPP Return'!$C$25,'[4]1617-Q1'!$B$1:$HA$1000,B610,FALSE),INDIRECT("'" &amp; $C$1 &amp; "'!" &amp; C610)))</f>
        <v>#N/A</v>
      </c>
      <c r="J610" s="771">
        <f ca="1">IF(IF($J$1&lt;&gt;'GMPP Return'!$F$25,HLOOKUP('GMPP Return'!$C$25,'[4]1617-Q2'!$B$1:$HA$1000,B610,FALSE),INDIRECT("'" &amp; $C$1 &amp; "'!" &amp; C610))="","",IF($J$1&lt;&gt;'GMPP Return'!$F$25,HLOOKUP('GMPP Return'!$C$25,'[4]1617-Q2'!$B$1:$HA$1000,B610,FALSE),INDIRECT("'" &amp; $C$1 &amp; "'!" &amp; C610)))</f>
        <v>0</v>
      </c>
      <c r="K610" s="772" t="s">
        <v>3297</v>
      </c>
      <c r="L610" s="773" t="s">
        <v>3298</v>
      </c>
      <c r="M610" s="567"/>
      <c r="N610" s="995" t="e">
        <f t="shared" ca="1" si="33"/>
        <v>#N/A</v>
      </c>
    </row>
    <row r="611" spans="1:14" x14ac:dyDescent="0.25">
      <c r="A611" s="217"/>
      <c r="B611" s="776">
        <v>699</v>
      </c>
      <c r="C611" s="144" t="s">
        <v>2158</v>
      </c>
      <c r="D611" s="769"/>
      <c r="E611" s="769"/>
      <c r="F611" s="769"/>
      <c r="G611" s="770"/>
      <c r="H611" s="217" t="s">
        <v>2141</v>
      </c>
      <c r="I611" s="771" t="e">
        <f ca="1">IF(IF($I$1&lt;&gt;'GMPP Return'!$F$25,HLOOKUP('GMPP Return'!$C$25,'[4]1617-Q1'!$B$1:$HA$1000,B611,FALSE),INDIRECT("'" &amp; $C$1 &amp; "'!" &amp; C611))="","",IF($I$1&lt;&gt;'GMPP Return'!$F$25,HLOOKUP('GMPP Return'!$C$25,'[4]1617-Q1'!$B$1:$HA$1000,B611,FALSE),INDIRECT("'" &amp; $C$1 &amp; "'!" &amp; C611)))</f>
        <v>#N/A</v>
      </c>
      <c r="J611" s="771">
        <f ca="1">IF(IF($J$1&lt;&gt;'GMPP Return'!$F$25,HLOOKUP('GMPP Return'!$C$25,'[4]1617-Q2'!$B$1:$HA$1000,B611,FALSE),INDIRECT("'" &amp; $C$1 &amp; "'!" &amp; C611))="","",IF($J$1&lt;&gt;'GMPP Return'!$F$25,HLOOKUP('GMPP Return'!$C$25,'[4]1617-Q2'!$B$1:$HA$1000,B611,FALSE),INDIRECT("'" &amp; $C$1 &amp; "'!" &amp; C611)))</f>
        <v>0</v>
      </c>
      <c r="K611" s="772" t="s">
        <v>3299</v>
      </c>
      <c r="L611" s="773" t="s">
        <v>3300</v>
      </c>
      <c r="M611" s="567"/>
      <c r="N611" s="995" t="e">
        <f t="shared" ca="1" si="33"/>
        <v>#N/A</v>
      </c>
    </row>
    <row r="612" spans="1:14" x14ac:dyDescent="0.25">
      <c r="A612" s="217"/>
      <c r="B612" s="776">
        <v>700</v>
      </c>
      <c r="C612" s="144" t="s">
        <v>2159</v>
      </c>
      <c r="D612" s="769"/>
      <c r="E612" s="769"/>
      <c r="F612" s="769"/>
      <c r="G612" s="770"/>
      <c r="H612" s="217" t="s">
        <v>2142</v>
      </c>
      <c r="I612" s="771" t="e">
        <f ca="1">IF(IF($I$1&lt;&gt;'GMPP Return'!$F$25,HLOOKUP('GMPP Return'!$C$25,'[4]1617-Q1'!$B$1:$HA$1000,B612,FALSE),INDIRECT("'" &amp; $C$1 &amp; "'!" &amp; C612))="","",IF($I$1&lt;&gt;'GMPP Return'!$F$25,HLOOKUP('GMPP Return'!$C$25,'[4]1617-Q1'!$B$1:$HA$1000,B612,FALSE),INDIRECT("'" &amp; $C$1 &amp; "'!" &amp; C612)))</f>
        <v>#N/A</v>
      </c>
      <c r="J612" s="771">
        <f ca="1">IF(IF($J$1&lt;&gt;'GMPP Return'!$F$25,HLOOKUP('GMPP Return'!$C$25,'[4]1617-Q2'!$B$1:$HA$1000,B612,FALSE),INDIRECT("'" &amp; $C$1 &amp; "'!" &amp; C612))="","",IF($J$1&lt;&gt;'GMPP Return'!$F$25,HLOOKUP('GMPP Return'!$C$25,'[4]1617-Q2'!$B$1:$HA$1000,B612,FALSE),INDIRECT("'" &amp; $C$1 &amp; "'!" &amp; C612)))</f>
        <v>0</v>
      </c>
      <c r="K612" s="772" t="s">
        <v>3301</v>
      </c>
      <c r="L612" s="773" t="s">
        <v>3302</v>
      </c>
      <c r="M612" s="567"/>
      <c r="N612" s="995" t="e">
        <f t="shared" ca="1" si="33"/>
        <v>#N/A</v>
      </c>
    </row>
    <row r="613" spans="1:14" x14ac:dyDescent="0.25">
      <c r="A613" s="217"/>
      <c r="B613" s="776">
        <v>701</v>
      </c>
      <c r="C613" s="144" t="s">
        <v>2160</v>
      </c>
      <c r="D613" s="769"/>
      <c r="E613" s="769"/>
      <c r="F613" s="769"/>
      <c r="G613" s="770"/>
      <c r="H613" s="217" t="s">
        <v>2143</v>
      </c>
      <c r="I613" s="771" t="e">
        <f ca="1">IF(IF($I$1&lt;&gt;'GMPP Return'!$F$25,HLOOKUP('GMPP Return'!$C$25,'[4]1617-Q1'!$B$1:$HA$1000,B613,FALSE),INDIRECT("'" &amp; $C$1 &amp; "'!" &amp; C613))="","",IF($I$1&lt;&gt;'GMPP Return'!$F$25,HLOOKUP('GMPP Return'!$C$25,'[4]1617-Q1'!$B$1:$HA$1000,B613,FALSE),INDIRECT("'" &amp; $C$1 &amp; "'!" &amp; C613)))</f>
        <v>#N/A</v>
      </c>
      <c r="J613" s="771">
        <f ca="1">IF(IF($J$1&lt;&gt;'GMPP Return'!$F$25,HLOOKUP('GMPP Return'!$C$25,'[4]1617-Q2'!$B$1:$HA$1000,B613,FALSE),INDIRECT("'" &amp; $C$1 &amp; "'!" &amp; C613))="","",IF($J$1&lt;&gt;'GMPP Return'!$F$25,HLOOKUP('GMPP Return'!$C$25,'[4]1617-Q2'!$B$1:$HA$1000,B613,FALSE),INDIRECT("'" &amp; $C$1 &amp; "'!" &amp; C613)))</f>
        <v>0</v>
      </c>
      <c r="K613" s="772" t="s">
        <v>3303</v>
      </c>
      <c r="L613" s="773" t="s">
        <v>3304</v>
      </c>
      <c r="M613" s="567"/>
      <c r="N613" s="995" t="e">
        <f t="shared" ca="1" si="33"/>
        <v>#N/A</v>
      </c>
    </row>
    <row r="614" spans="1:14" x14ac:dyDescent="0.25">
      <c r="A614" s="217"/>
      <c r="B614" s="776">
        <v>702</v>
      </c>
      <c r="C614" s="144" t="s">
        <v>2161</v>
      </c>
      <c r="D614" s="769"/>
      <c r="E614" s="769"/>
      <c r="F614" s="769"/>
      <c r="G614" s="770"/>
      <c r="H614" s="217" t="s">
        <v>2144</v>
      </c>
      <c r="I614" s="771" t="e">
        <f ca="1">IF(IF($I$1&lt;&gt;'GMPP Return'!$F$25,HLOOKUP('GMPP Return'!$C$25,'[4]1617-Q1'!$B$1:$HA$1000,B614,FALSE),INDIRECT("'" &amp; $C$1 &amp; "'!" &amp; C614))="","",IF($I$1&lt;&gt;'GMPP Return'!$F$25,HLOOKUP('GMPP Return'!$C$25,'[4]1617-Q1'!$B$1:$HA$1000,B614,FALSE),INDIRECT("'" &amp; $C$1 &amp; "'!" &amp; C614)))</f>
        <v>#N/A</v>
      </c>
      <c r="J614" s="771">
        <f ca="1">IF(IF($J$1&lt;&gt;'GMPP Return'!$F$25,HLOOKUP('GMPP Return'!$C$25,'[4]1617-Q2'!$B$1:$HA$1000,B614,FALSE),INDIRECT("'" &amp; $C$1 &amp; "'!" &amp; C614))="","",IF($J$1&lt;&gt;'GMPP Return'!$F$25,HLOOKUP('GMPP Return'!$C$25,'[4]1617-Q2'!$B$1:$HA$1000,B614,FALSE),INDIRECT("'" &amp; $C$1 &amp; "'!" &amp; C614)))</f>
        <v>0</v>
      </c>
      <c r="K614" s="772" t="s">
        <v>3305</v>
      </c>
      <c r="L614" s="773" t="s">
        <v>3306</v>
      </c>
      <c r="M614" s="567"/>
      <c r="N614" s="995" t="e">
        <f t="shared" ca="1" si="33"/>
        <v>#N/A</v>
      </c>
    </row>
    <row r="615" spans="1:14" x14ac:dyDescent="0.25">
      <c r="A615" s="217"/>
      <c r="B615" s="776">
        <v>703</v>
      </c>
      <c r="C615" s="144" t="s">
        <v>2162</v>
      </c>
      <c r="D615" s="769"/>
      <c r="E615" s="769"/>
      <c r="F615" s="769"/>
      <c r="G615" s="770"/>
      <c r="H615" s="217" t="s">
        <v>2145</v>
      </c>
      <c r="I615" s="771" t="e">
        <f ca="1">IF(IF($I$1&lt;&gt;'GMPP Return'!$F$25,HLOOKUP('GMPP Return'!$C$25,'[4]1617-Q1'!$B$1:$HA$1000,B615,FALSE),INDIRECT("'" &amp; $C$1 &amp; "'!" &amp; C615))="","",IF($I$1&lt;&gt;'GMPP Return'!$F$25,HLOOKUP('GMPP Return'!$C$25,'[4]1617-Q1'!$B$1:$HA$1000,B615,FALSE),INDIRECT("'" &amp; $C$1 &amp; "'!" &amp; C615)))</f>
        <v>#N/A</v>
      </c>
      <c r="J615" s="771">
        <f ca="1">IF(IF($J$1&lt;&gt;'GMPP Return'!$F$25,HLOOKUP('GMPP Return'!$C$25,'[4]1617-Q2'!$B$1:$HA$1000,B615,FALSE),INDIRECT("'" &amp; $C$1 &amp; "'!" &amp; C615))="","",IF($J$1&lt;&gt;'GMPP Return'!$F$25,HLOOKUP('GMPP Return'!$C$25,'[4]1617-Q2'!$B$1:$HA$1000,B615,FALSE),INDIRECT("'" &amp; $C$1 &amp; "'!" &amp; C615)))</f>
        <v>0</v>
      </c>
      <c r="K615" s="772" t="s">
        <v>3307</v>
      </c>
      <c r="L615" s="773" t="s">
        <v>3308</v>
      </c>
      <c r="M615" s="567"/>
      <c r="N615" s="995" t="e">
        <f t="shared" ca="1" si="33"/>
        <v>#N/A</v>
      </c>
    </row>
    <row r="616" spans="1:14" x14ac:dyDescent="0.25">
      <c r="A616" s="217"/>
      <c r="B616" s="776">
        <v>704</v>
      </c>
      <c r="C616" s="144" t="s">
        <v>2163</v>
      </c>
      <c r="D616" s="769"/>
      <c r="E616" s="769"/>
      <c r="F616" s="769"/>
      <c r="G616" s="770"/>
      <c r="H616" s="217" t="s">
        <v>2146</v>
      </c>
      <c r="I616" s="771" t="e">
        <f ca="1">IF(IF($I$1&lt;&gt;'GMPP Return'!$F$25,HLOOKUP('GMPP Return'!$C$25,'[4]1617-Q1'!$B$1:$HA$1000,B616,FALSE),INDIRECT("'" &amp; $C$1 &amp; "'!" &amp; C616))="","",IF($I$1&lt;&gt;'GMPP Return'!$F$25,HLOOKUP('GMPP Return'!$C$25,'[4]1617-Q1'!$B$1:$HA$1000,B616,FALSE),INDIRECT("'" &amp; $C$1 &amp; "'!" &amp; C616)))</f>
        <v>#N/A</v>
      </c>
      <c r="J616" s="771">
        <f ca="1">IF(IF($J$1&lt;&gt;'GMPP Return'!$F$25,HLOOKUP('GMPP Return'!$C$25,'[4]1617-Q2'!$B$1:$HA$1000,B616,FALSE),INDIRECT("'" &amp; $C$1 &amp; "'!" &amp; C616))="","",IF($J$1&lt;&gt;'GMPP Return'!$F$25,HLOOKUP('GMPP Return'!$C$25,'[4]1617-Q2'!$B$1:$HA$1000,B616,FALSE),INDIRECT("'" &amp; $C$1 &amp; "'!" &amp; C616)))</f>
        <v>0</v>
      </c>
      <c r="K616" s="772" t="s">
        <v>3309</v>
      </c>
      <c r="L616" s="773" t="s">
        <v>3310</v>
      </c>
      <c r="M616" s="567"/>
      <c r="N616" s="995" t="e">
        <f t="shared" ca="1" si="33"/>
        <v>#N/A</v>
      </c>
    </row>
    <row r="617" spans="1:14" x14ac:dyDescent="0.25">
      <c r="A617" s="217"/>
      <c r="B617" s="776">
        <v>705</v>
      </c>
      <c r="C617" s="144" t="s">
        <v>2164</v>
      </c>
      <c r="D617" s="769"/>
      <c r="E617" s="769"/>
      <c r="F617" s="769"/>
      <c r="G617" s="770"/>
      <c r="H617" s="217" t="s">
        <v>2147</v>
      </c>
      <c r="I617" s="771" t="e">
        <f ca="1">IF(IF($I$1&lt;&gt;'GMPP Return'!$F$25,HLOOKUP('GMPP Return'!$C$25,'[4]1617-Q1'!$B$1:$HA$1000,B617,FALSE),INDIRECT("'" &amp; $C$1 &amp; "'!" &amp; C617))="","",IF($I$1&lt;&gt;'GMPP Return'!$F$25,HLOOKUP('GMPP Return'!$C$25,'[4]1617-Q1'!$B$1:$HA$1000,B617,FALSE),INDIRECT("'" &amp; $C$1 &amp; "'!" &amp; C617)))</f>
        <v>#N/A</v>
      </c>
      <c r="J617" s="771">
        <f ca="1">IF(IF($J$1&lt;&gt;'GMPP Return'!$F$25,HLOOKUP('GMPP Return'!$C$25,'[4]1617-Q2'!$B$1:$HA$1000,B617,FALSE),INDIRECT("'" &amp; $C$1 &amp; "'!" &amp; C617))="","",IF($J$1&lt;&gt;'GMPP Return'!$F$25,HLOOKUP('GMPP Return'!$C$25,'[4]1617-Q2'!$B$1:$HA$1000,B617,FALSE),INDIRECT("'" &amp; $C$1 &amp; "'!" &amp; C617)))</f>
        <v>0</v>
      </c>
      <c r="K617" s="772" t="s">
        <v>3311</v>
      </c>
      <c r="L617" s="773" t="s">
        <v>3312</v>
      </c>
      <c r="M617" s="567"/>
      <c r="N617" s="995" t="e">
        <f t="shared" ca="1" si="33"/>
        <v>#N/A</v>
      </c>
    </row>
    <row r="618" spans="1:14" x14ac:dyDescent="0.25">
      <c r="A618" s="217"/>
      <c r="B618" s="776">
        <v>706</v>
      </c>
      <c r="C618" s="144" t="s">
        <v>2165</v>
      </c>
      <c r="D618" s="769"/>
      <c r="E618" s="769"/>
      <c r="F618" s="769"/>
      <c r="G618" s="770"/>
      <c r="H618" s="217" t="s">
        <v>2148</v>
      </c>
      <c r="I618" s="771" t="e">
        <f ca="1">IF(IF($I$1&lt;&gt;'GMPP Return'!$F$25,HLOOKUP('GMPP Return'!$C$25,'[4]1617-Q1'!$B$1:$HA$1000,B618,FALSE),INDIRECT("'" &amp; $C$1 &amp; "'!" &amp; C618))="","",IF($I$1&lt;&gt;'GMPP Return'!$F$25,HLOOKUP('GMPP Return'!$C$25,'[4]1617-Q1'!$B$1:$HA$1000,B618,FALSE),INDIRECT("'" &amp; $C$1 &amp; "'!" &amp; C618)))</f>
        <v>#N/A</v>
      </c>
      <c r="J618" s="771">
        <f ca="1">IF(IF($J$1&lt;&gt;'GMPP Return'!$F$25,HLOOKUP('GMPP Return'!$C$25,'[4]1617-Q2'!$B$1:$HA$1000,B618,FALSE),INDIRECT("'" &amp; $C$1 &amp; "'!" &amp; C618))="","",IF($J$1&lt;&gt;'GMPP Return'!$F$25,HLOOKUP('GMPP Return'!$C$25,'[4]1617-Q2'!$B$1:$HA$1000,B618,FALSE),INDIRECT("'" &amp; $C$1 &amp; "'!" &amp; C618)))</f>
        <v>0</v>
      </c>
      <c r="K618" s="772" t="s">
        <v>3313</v>
      </c>
      <c r="L618" s="773" t="s">
        <v>3314</v>
      </c>
      <c r="M618" s="567"/>
      <c r="N618" s="995" t="e">
        <f t="shared" ca="1" si="33"/>
        <v>#N/A</v>
      </c>
    </row>
    <row r="619" spans="1:14" x14ac:dyDescent="0.25">
      <c r="A619" s="217"/>
      <c r="B619" s="776">
        <v>707</v>
      </c>
      <c r="C619" s="144" t="s">
        <v>2166</v>
      </c>
      <c r="D619" s="769"/>
      <c r="E619" s="769"/>
      <c r="F619" s="769"/>
      <c r="G619" s="770"/>
      <c r="H619" s="217" t="s">
        <v>2149</v>
      </c>
      <c r="I619" s="771" t="e">
        <f ca="1">IF(IF($I$1&lt;&gt;'GMPP Return'!$F$25,HLOOKUP('GMPP Return'!$C$25,'[4]1617-Q1'!$B$1:$HA$1000,B619,FALSE),INDIRECT("'" &amp; $C$1 &amp; "'!" &amp; C619))="","",IF($I$1&lt;&gt;'GMPP Return'!$F$25,HLOOKUP('GMPP Return'!$C$25,'[4]1617-Q1'!$B$1:$HA$1000,B619,FALSE),INDIRECT("'" &amp; $C$1 &amp; "'!" &amp; C619)))</f>
        <v>#N/A</v>
      </c>
      <c r="J619" s="771">
        <f ca="1">IF(IF($J$1&lt;&gt;'GMPP Return'!$F$25,HLOOKUP('GMPP Return'!$C$25,'[4]1617-Q2'!$B$1:$HA$1000,B619,FALSE),INDIRECT("'" &amp; $C$1 &amp; "'!" &amp; C619))="","",IF($J$1&lt;&gt;'GMPP Return'!$F$25,HLOOKUP('GMPP Return'!$C$25,'[4]1617-Q2'!$B$1:$HA$1000,B619,FALSE),INDIRECT("'" &amp; $C$1 &amp; "'!" &amp; C619)))</f>
        <v>0</v>
      </c>
      <c r="K619" s="772" t="s">
        <v>3315</v>
      </c>
      <c r="L619" s="773" t="s">
        <v>3316</v>
      </c>
      <c r="M619" s="567"/>
      <c r="N619" s="995" t="e">
        <f t="shared" ca="1" si="33"/>
        <v>#N/A</v>
      </c>
    </row>
    <row r="620" spans="1:14" x14ac:dyDescent="0.25">
      <c r="A620" s="217"/>
      <c r="B620" s="776">
        <v>708</v>
      </c>
      <c r="C620" s="144" t="s">
        <v>2167</v>
      </c>
      <c r="D620" s="769"/>
      <c r="E620" s="769"/>
      <c r="F620" s="769"/>
      <c r="G620" s="770"/>
      <c r="H620" s="217" t="s">
        <v>2150</v>
      </c>
      <c r="I620" s="771" t="e">
        <f ca="1">IF(IF($I$1&lt;&gt;'GMPP Return'!$F$25,HLOOKUP('GMPP Return'!$C$25,'[4]1617-Q1'!$B$1:$HA$1000,B620,FALSE),INDIRECT("'" &amp; $C$1 &amp; "'!" &amp; C620))="","",IF($I$1&lt;&gt;'GMPP Return'!$F$25,HLOOKUP('GMPP Return'!$C$25,'[4]1617-Q1'!$B$1:$HA$1000,B620,FALSE),INDIRECT("'" &amp; $C$1 &amp; "'!" &amp; C620)))</f>
        <v>#N/A</v>
      </c>
      <c r="J620" s="771">
        <f ca="1">IF(IF($J$1&lt;&gt;'GMPP Return'!$F$25,HLOOKUP('GMPP Return'!$C$25,'[4]1617-Q2'!$B$1:$HA$1000,B620,FALSE),INDIRECT("'" &amp; $C$1 &amp; "'!" &amp; C620))="","",IF($J$1&lt;&gt;'GMPP Return'!$F$25,HLOOKUP('GMPP Return'!$C$25,'[4]1617-Q2'!$B$1:$HA$1000,B620,FALSE),INDIRECT("'" &amp; $C$1 &amp; "'!" &amp; C620)))</f>
        <v>0</v>
      </c>
      <c r="K620" s="772" t="s">
        <v>3317</v>
      </c>
      <c r="L620" s="773" t="s">
        <v>3318</v>
      </c>
      <c r="M620" s="567"/>
      <c r="N620" s="995" t="e">
        <f t="shared" ca="1" si="33"/>
        <v>#N/A</v>
      </c>
    </row>
    <row r="621" spans="1:14" ht="15.75" thickBot="1" x14ac:dyDescent="0.3">
      <c r="A621" s="218"/>
      <c r="B621" s="218">
        <v>709</v>
      </c>
      <c r="C621" s="219" t="s">
        <v>2168</v>
      </c>
      <c r="D621" s="774"/>
      <c r="E621" s="774"/>
      <c r="F621" s="774"/>
      <c r="G621" s="775"/>
      <c r="H621" s="218" t="s">
        <v>2151</v>
      </c>
      <c r="I621" s="953" t="e">
        <f ca="1">IF(IF($I$1&lt;&gt;'GMPP Return'!$F$25,HLOOKUP('GMPP Return'!$C$25,'[4]1617-Q1'!$B$1:$HA$1000,B621,FALSE),INDIRECT("'" &amp; $C$1 &amp; "'!" &amp; C621))="","",IF($I$1&lt;&gt;'GMPP Return'!$F$25,HLOOKUP('GMPP Return'!$C$25,'[4]1617-Q1'!$B$1:$HA$1000,B621,FALSE),INDIRECT("'" &amp; $C$1 &amp; "'!" &amp; C621)))</f>
        <v>#N/A</v>
      </c>
      <c r="J621" s="953">
        <f ca="1">IF(IF($J$1&lt;&gt;'GMPP Return'!$F$25,HLOOKUP('GMPP Return'!$C$25,'[4]1617-Q2'!$B$1:$HA$1000,B621,FALSE),INDIRECT("'" &amp; $C$1 &amp; "'!" &amp; C621))="","",IF($J$1&lt;&gt;'GMPP Return'!$F$25,HLOOKUP('GMPP Return'!$C$25,'[4]1617-Q2'!$B$1:$HA$1000,B621,FALSE),INDIRECT("'" &amp; $C$1 &amp; "'!" &amp; C621)))</f>
        <v>0</v>
      </c>
      <c r="K621" s="954" t="s">
        <v>3319</v>
      </c>
      <c r="L621" s="955" t="s">
        <v>3320</v>
      </c>
      <c r="M621" s="567"/>
      <c r="N621" s="996" t="e">
        <f t="shared" ca="1" si="33"/>
        <v>#N/A</v>
      </c>
    </row>
    <row r="622" spans="1:14" x14ac:dyDescent="0.25">
      <c r="A622" s="270" t="s">
        <v>1068</v>
      </c>
      <c r="B622" s="166">
        <v>602</v>
      </c>
      <c r="C622" s="271" t="s">
        <v>1729</v>
      </c>
      <c r="D622" s="272"/>
      <c r="E622" s="272"/>
      <c r="F622" s="272"/>
      <c r="G622" s="478"/>
      <c r="H622" s="956" t="s">
        <v>1953</v>
      </c>
      <c r="I622" s="602" t="e">
        <f ca="1">IF(IF($I$1&lt;&gt;'GMPP Return'!$F$25,HLOOKUP('GMPP Return'!$C$25,'[4]1617-Q1'!$B$1:$HA$1000,B622,FALSE),INDIRECT("'" &amp; $C$1 &amp; "'!" &amp; C622))="","",IF($I$1&lt;&gt;'GMPP Return'!$F$25,HLOOKUP('GMPP Return'!$C$25,'[4]1617-Q1'!$B$1:$HA$1000,B622,FALSE),INDIRECT("'" &amp; $C$1 &amp; "'!" &amp; C622)))</f>
        <v>#N/A</v>
      </c>
      <c r="J622" s="602">
        <f ca="1">IF(IF($J$1&lt;&gt;'GMPP Return'!$F$25,HLOOKUP('GMPP Return'!$C$25,'[4]1617-Q2'!$B$1:$HA$1000,B622,FALSE),INDIRECT("'" &amp; $C$1 &amp; "'!" &amp; C622))="","",IF($J$1&lt;&gt;'GMPP Return'!$F$25,HLOOKUP('GMPP Return'!$C$25,'[4]1617-Q2'!$B$1:$HA$1000,B622,FALSE),INDIRECT("'" &amp; $C$1 &amp; "'!" &amp; C622)))</f>
        <v>0</v>
      </c>
      <c r="K622" s="545" t="s">
        <v>3321</v>
      </c>
      <c r="L622" s="546" t="s">
        <v>3322</v>
      </c>
      <c r="M622" s="567"/>
      <c r="N622" s="997" t="e">
        <f t="shared" ca="1" si="33"/>
        <v>#N/A</v>
      </c>
    </row>
    <row r="623" spans="1:14" x14ac:dyDescent="0.25">
      <c r="A623" s="273" t="s">
        <v>1069</v>
      </c>
      <c r="B623" s="166">
        <v>603</v>
      </c>
      <c r="C623" s="166" t="s">
        <v>1730</v>
      </c>
      <c r="D623" s="165"/>
      <c r="E623" s="165"/>
      <c r="F623" s="165"/>
      <c r="G623" s="479"/>
      <c r="H623" s="274" t="s">
        <v>1954</v>
      </c>
      <c r="I623" s="603" t="e">
        <f ca="1">IF(IF($I$1&lt;&gt;'GMPP Return'!$F$25,HLOOKUP('GMPP Return'!$C$25,'[4]1617-Q1'!$B$1:$HA$1000,B623,FALSE),INDIRECT("'" &amp; $C$1 &amp; "'!" &amp; C623))="","",IF($I$1&lt;&gt;'GMPP Return'!$F$25,HLOOKUP('GMPP Return'!$C$25,'[4]1617-Q1'!$B$1:$HA$1000,B623,FALSE),INDIRECT("'" &amp; $C$1 &amp; "'!" &amp; C623)))</f>
        <v>#N/A</v>
      </c>
      <c r="J623" s="603">
        <f ca="1">IF(IF($J$1&lt;&gt;'GMPP Return'!$F$25,HLOOKUP('GMPP Return'!$C$25,'[4]1617-Q2'!$B$1:$HA$1000,B623,FALSE),INDIRECT("'" &amp; $C$1 &amp; "'!" &amp; C623))="","",IF($J$1&lt;&gt;'GMPP Return'!$F$25,HLOOKUP('GMPP Return'!$C$25,'[4]1617-Q2'!$B$1:$HA$1000,B623,FALSE),INDIRECT("'" &amp; $C$1 &amp; "'!" &amp; C623)))</f>
        <v>0</v>
      </c>
      <c r="K623" s="547" t="s">
        <v>3323</v>
      </c>
      <c r="L623" s="548" t="s">
        <v>3324</v>
      </c>
      <c r="M623" s="567"/>
      <c r="N623" s="995" t="e">
        <f t="shared" ca="1" si="33"/>
        <v>#N/A</v>
      </c>
    </row>
    <row r="624" spans="1:14" hidden="1" x14ac:dyDescent="0.25">
      <c r="A624" s="273" t="s">
        <v>1070</v>
      </c>
      <c r="B624" s="166">
        <v>604</v>
      </c>
      <c r="C624" s="166" t="s">
        <v>1731</v>
      </c>
      <c r="D624" s="165"/>
      <c r="E624" s="165"/>
      <c r="F624" s="165"/>
      <c r="G624" s="479"/>
      <c r="H624" s="274"/>
      <c r="I624" s="603" t="e">
        <f ca="1">IF(IF($I$1&lt;&gt;'GMPP Return'!$F$25,HLOOKUP('GMPP Return'!$C$25,'[4]1617-Q1'!$B$1:$HA$1000,B624,FALSE),INDIRECT("'" &amp; $C$1 &amp; "'!" &amp; C624))="","",IF($I$1&lt;&gt;'GMPP Return'!$F$25,HLOOKUP('GMPP Return'!$C$25,'[4]1617-Q1'!$B$1:$HA$1000,B624,FALSE),INDIRECT("'" &amp; $C$1 &amp; "'!" &amp; C624)))</f>
        <v>#N/A</v>
      </c>
      <c r="J624" s="603"/>
      <c r="K624" s="547"/>
      <c r="L624" s="548"/>
      <c r="M624" s="567"/>
      <c r="N624" s="995" t="e">
        <f t="shared" ca="1" si="33"/>
        <v>#N/A</v>
      </c>
    </row>
    <row r="625" spans="1:14" x14ac:dyDescent="0.25">
      <c r="A625" s="273" t="s">
        <v>3522</v>
      </c>
      <c r="B625" s="166">
        <v>604</v>
      </c>
      <c r="C625" s="166" t="s">
        <v>2186</v>
      </c>
      <c r="D625" s="165"/>
      <c r="E625" s="165"/>
      <c r="F625" s="165"/>
      <c r="G625" s="479"/>
      <c r="H625" s="274" t="s">
        <v>2373</v>
      </c>
      <c r="I625" s="603" t="e">
        <f ca="1">IF(IF($I$1&lt;&gt;'GMPP Return'!$F$25,HLOOKUP('GMPP Return'!$C$25,'[4]1617-Q1'!$B$1:$HA$1000,B625,FALSE),INDIRECT("'" &amp; $C$1 &amp; "'!" &amp; C625))="","",IF($I$1&lt;&gt;'GMPP Return'!$F$25,HLOOKUP('GMPP Return'!$C$25,'[4]1617-Q1'!$B$1:$HA$1000,B625,FALSE),INDIRECT("'" &amp; $C$1 &amp; "'!" &amp; C625)))</f>
        <v>#N/A</v>
      </c>
      <c r="J625" s="603">
        <f ca="1">IF(IF($J$1&lt;&gt;'GMPP Return'!$F$25,HLOOKUP('GMPP Return'!$C$25,'[4]1617-Q2'!$B$1:$HA$1000,B625,FALSE),INDIRECT("'" &amp; $C$1 &amp; "'!" &amp; C625))="","",IF($J$1&lt;&gt;'GMPP Return'!$F$25,HLOOKUP('GMPP Return'!$C$25,'[4]1617-Q2'!$B$1:$HA$1000,B625,FALSE),INDIRECT("'" &amp; $C$1 &amp; "'!" &amp; C625)))</f>
        <v>0</v>
      </c>
      <c r="K625" s="547" t="s">
        <v>3325</v>
      </c>
      <c r="L625" s="548" t="s">
        <v>3326</v>
      </c>
      <c r="M625" s="567"/>
      <c r="N625" s="995" t="e">
        <f t="shared" ca="1" si="33"/>
        <v>#N/A</v>
      </c>
    </row>
    <row r="626" spans="1:14" x14ac:dyDescent="0.25">
      <c r="A626" s="273" t="s">
        <v>1071</v>
      </c>
      <c r="B626" s="166">
        <v>605</v>
      </c>
      <c r="C626" s="166" t="s">
        <v>1732</v>
      </c>
      <c r="D626" s="165"/>
      <c r="E626" s="165"/>
      <c r="F626" s="165"/>
      <c r="G626" s="479"/>
      <c r="H626" s="274" t="s">
        <v>2170</v>
      </c>
      <c r="I626" s="603" t="e">
        <f ca="1">IF(IF($I$1&lt;&gt;'GMPP Return'!$F$25,HLOOKUP('GMPP Return'!$C$25,'[4]1617-Q1'!$B$1:$HA$1000,B626,FALSE),INDIRECT("'" &amp; $C$1 &amp; "'!" &amp; C626))="","",IF($I$1&lt;&gt;'GMPP Return'!$F$25,HLOOKUP('GMPP Return'!$C$25,'[4]1617-Q1'!$B$1:$HA$1000,B626,FALSE),INDIRECT("'" &amp; $C$1 &amp; "'!" &amp; C626)))</f>
        <v>#N/A</v>
      </c>
      <c r="J626" s="603">
        <f ca="1">IF(IF($J$1&lt;&gt;'GMPP Return'!$F$25,HLOOKUP('GMPP Return'!$C$25,'[4]1617-Q2'!$B$1:$HA$1000,B626,FALSE),INDIRECT("'" &amp; $C$1 &amp; "'!" &amp; C626))="","",IF($J$1&lt;&gt;'GMPP Return'!$F$25,HLOOKUP('GMPP Return'!$C$25,'[4]1617-Q2'!$B$1:$HA$1000,B626,FALSE),INDIRECT("'" &amp; $C$1 &amp; "'!" &amp; C626)))</f>
        <v>0</v>
      </c>
      <c r="K626" s="547" t="s">
        <v>3327</v>
      </c>
      <c r="L626" s="548" t="s">
        <v>3328</v>
      </c>
      <c r="M626" s="567"/>
      <c r="N626" s="995" t="e">
        <f t="shared" ca="1" si="33"/>
        <v>#N/A</v>
      </c>
    </row>
    <row r="627" spans="1:14" x14ac:dyDescent="0.25">
      <c r="A627" s="273" t="s">
        <v>1072</v>
      </c>
      <c r="B627" s="166">
        <v>606</v>
      </c>
      <c r="C627" s="166" t="s">
        <v>1733</v>
      </c>
      <c r="D627" s="165"/>
      <c r="E627" s="165"/>
      <c r="F627" s="165"/>
      <c r="G627" s="479"/>
      <c r="H627" s="274" t="s">
        <v>1955</v>
      </c>
      <c r="I627" s="603" t="e">
        <f ca="1">IF(IF($I$1&lt;&gt;'GMPP Return'!$F$25,HLOOKUP('GMPP Return'!$C$25,'[4]1617-Q1'!$B$1:$HA$1000,B627,FALSE),INDIRECT("'" &amp; $C$1 &amp; "'!" &amp; C627))="","",IF($I$1&lt;&gt;'GMPP Return'!$F$25,HLOOKUP('GMPP Return'!$C$25,'[4]1617-Q1'!$B$1:$HA$1000,B627,FALSE),INDIRECT("'" &amp; $C$1 &amp; "'!" &amp; C627)))</f>
        <v>#N/A</v>
      </c>
      <c r="J627" s="603">
        <f ca="1">IF(IF($J$1&lt;&gt;'GMPP Return'!$F$25,HLOOKUP('GMPP Return'!$C$25,'[4]1617-Q2'!$B$1:$HA$1000,B627,FALSE),INDIRECT("'" &amp; $C$1 &amp; "'!" &amp; C627))="","",IF($J$1&lt;&gt;'GMPP Return'!$F$25,HLOOKUP('GMPP Return'!$C$25,'[4]1617-Q2'!$B$1:$HA$1000,B627,FALSE),INDIRECT("'" &amp; $C$1 &amp; "'!" &amp; C627)))</f>
        <v>0</v>
      </c>
      <c r="K627" s="547" t="s">
        <v>3329</v>
      </c>
      <c r="L627" s="548" t="s">
        <v>3330</v>
      </c>
      <c r="M627" s="567"/>
      <c r="N627" s="995" t="e">
        <f t="shared" ca="1" si="33"/>
        <v>#N/A</v>
      </c>
    </row>
    <row r="628" spans="1:14" x14ac:dyDescent="0.25">
      <c r="A628" s="273" t="s">
        <v>1073</v>
      </c>
      <c r="B628" s="166">
        <v>607</v>
      </c>
      <c r="C628" s="166" t="s">
        <v>1734</v>
      </c>
      <c r="D628" s="165"/>
      <c r="E628" s="165"/>
      <c r="F628" s="165"/>
      <c r="G628" s="479"/>
      <c r="H628" s="274" t="s">
        <v>1956</v>
      </c>
      <c r="I628" s="603" t="e">
        <f ca="1">IF(IF($I$1&lt;&gt;'GMPP Return'!$F$25,HLOOKUP('GMPP Return'!$C$25,'[4]1617-Q1'!$B$1:$HA$1000,B628,FALSE),INDIRECT("'" &amp; $C$1 &amp; "'!" &amp; C628))="","",IF($I$1&lt;&gt;'GMPP Return'!$F$25,HLOOKUP('GMPP Return'!$C$25,'[4]1617-Q1'!$B$1:$HA$1000,B628,FALSE),INDIRECT("'" &amp; $C$1 &amp; "'!" &amp; C628)))</f>
        <v>#N/A</v>
      </c>
      <c r="J628" s="603">
        <f ca="1">IF(IF($J$1&lt;&gt;'GMPP Return'!$F$25,HLOOKUP('GMPP Return'!$C$25,'[4]1617-Q2'!$B$1:$HA$1000,B628,FALSE),INDIRECT("'" &amp; $C$1 &amp; "'!" &amp; C628))="","",IF($J$1&lt;&gt;'GMPP Return'!$F$25,HLOOKUP('GMPP Return'!$C$25,'[4]1617-Q2'!$B$1:$HA$1000,B628,FALSE),INDIRECT("'" &amp; $C$1 &amp; "'!" &amp; C628)))</f>
        <v>0</v>
      </c>
      <c r="K628" s="547" t="s">
        <v>3331</v>
      </c>
      <c r="L628" s="548" t="s">
        <v>3332</v>
      </c>
      <c r="M628" s="567"/>
      <c r="N628" s="995" t="e">
        <f t="shared" ca="1" si="33"/>
        <v>#N/A</v>
      </c>
    </row>
    <row r="629" spans="1:14" x14ac:dyDescent="0.25">
      <c r="A629" s="273" t="s">
        <v>1074</v>
      </c>
      <c r="B629" s="166">
        <v>608</v>
      </c>
      <c r="C629" s="166" t="s">
        <v>1735</v>
      </c>
      <c r="D629" s="165"/>
      <c r="E629" s="165"/>
      <c r="F629" s="165"/>
      <c r="G629" s="479"/>
      <c r="H629" s="274" t="s">
        <v>1957</v>
      </c>
      <c r="I629" s="603" t="e">
        <f ca="1">IF(IF($I$1&lt;&gt;'GMPP Return'!$F$25,HLOOKUP('GMPP Return'!$C$25,'[4]1617-Q1'!$B$1:$HA$1000,B629,FALSE),INDIRECT("'" &amp; $C$1 &amp; "'!" &amp; C629))="","",IF($I$1&lt;&gt;'GMPP Return'!$F$25,HLOOKUP('GMPP Return'!$C$25,'[4]1617-Q1'!$B$1:$HA$1000,B629,FALSE),INDIRECT("'" &amp; $C$1 &amp; "'!" &amp; C629)))</f>
        <v>#N/A</v>
      </c>
      <c r="J629" s="603">
        <f ca="1">IF(IF($J$1&lt;&gt;'GMPP Return'!$F$25,HLOOKUP('GMPP Return'!$C$25,'[4]1617-Q2'!$B$1:$HA$1000,B629,FALSE),INDIRECT("'" &amp; $C$1 &amp; "'!" &amp; C629))="","",IF($J$1&lt;&gt;'GMPP Return'!$F$25,HLOOKUP('GMPP Return'!$C$25,'[4]1617-Q2'!$B$1:$HA$1000,B629,FALSE),INDIRECT("'" &amp; $C$1 &amp; "'!" &amp; C629)))</f>
        <v>0</v>
      </c>
      <c r="K629" s="547" t="s">
        <v>3333</v>
      </c>
      <c r="L629" s="548" t="s">
        <v>3334</v>
      </c>
      <c r="M629" s="567"/>
      <c r="N629" s="995" t="e">
        <f t="shared" ca="1" si="33"/>
        <v>#N/A</v>
      </c>
    </row>
    <row r="630" spans="1:14" hidden="1" x14ac:dyDescent="0.25">
      <c r="A630" s="273" t="s">
        <v>1075</v>
      </c>
      <c r="B630" s="166">
        <v>609</v>
      </c>
      <c r="C630" s="166" t="s">
        <v>1736</v>
      </c>
      <c r="D630" s="165"/>
      <c r="E630" s="165"/>
      <c r="F630" s="165"/>
      <c r="G630" s="479"/>
      <c r="H630" s="274"/>
      <c r="I630" s="603" t="e">
        <f ca="1">IF(IF($I$1&lt;&gt;'GMPP Return'!$F$25,HLOOKUP('GMPP Return'!$C$25,'[4]1617-Q1'!$B$1:$HA$1000,B630,FALSE),INDIRECT("'" &amp; $C$1 &amp; "'!" &amp; C630))="","",IF($I$1&lt;&gt;'GMPP Return'!$F$25,HLOOKUP('GMPP Return'!$C$25,'[4]1617-Q1'!$B$1:$HA$1000,B630,FALSE),INDIRECT("'" &amp; $C$1 &amp; "'!" &amp; C630)))</f>
        <v>#N/A</v>
      </c>
      <c r="J630" s="603"/>
      <c r="K630" s="547"/>
      <c r="L630" s="548"/>
      <c r="M630" s="567"/>
      <c r="N630" s="995" t="e">
        <f t="shared" ca="1" si="33"/>
        <v>#N/A</v>
      </c>
    </row>
    <row r="631" spans="1:14" x14ac:dyDescent="0.25">
      <c r="A631" s="273" t="s">
        <v>3523</v>
      </c>
      <c r="B631" s="166">
        <v>609</v>
      </c>
      <c r="C631" s="166" t="s">
        <v>2187</v>
      </c>
      <c r="D631" s="165"/>
      <c r="E631" s="165"/>
      <c r="F631" s="165"/>
      <c r="G631" s="479"/>
      <c r="H631" s="274" t="s">
        <v>2374</v>
      </c>
      <c r="I631" s="603" t="e">
        <f ca="1">IF(IF($I$1&lt;&gt;'GMPP Return'!$F$25,HLOOKUP('GMPP Return'!$C$25,'[4]1617-Q1'!$B$1:$HA$1000,B631,FALSE),INDIRECT("'" &amp; $C$1 &amp; "'!" &amp; C631))="","",IF($I$1&lt;&gt;'GMPP Return'!$F$25,HLOOKUP('GMPP Return'!$C$25,'[4]1617-Q1'!$B$1:$HA$1000,B631,FALSE),INDIRECT("'" &amp; $C$1 &amp; "'!" &amp; C631)))</f>
        <v>#N/A</v>
      </c>
      <c r="J631" s="603">
        <f ca="1">IF(IF($J$1&lt;&gt;'GMPP Return'!$F$25,HLOOKUP('GMPP Return'!$C$25,'[4]1617-Q2'!$B$1:$HA$1000,B631,FALSE),INDIRECT("'" &amp; $C$1 &amp; "'!" &amp; C631))="","",IF($J$1&lt;&gt;'GMPP Return'!$F$25,HLOOKUP('GMPP Return'!$C$25,'[4]1617-Q2'!$B$1:$HA$1000,B631,FALSE),INDIRECT("'" &amp; $C$1 &amp; "'!" &amp; C631)))</f>
        <v>0</v>
      </c>
      <c r="K631" s="547" t="s">
        <v>3335</v>
      </c>
      <c r="L631" s="548" t="s">
        <v>3336</v>
      </c>
      <c r="M631" s="567"/>
      <c r="N631" s="995" t="e">
        <f t="shared" ca="1" si="33"/>
        <v>#N/A</v>
      </c>
    </row>
    <row r="632" spans="1:14" x14ac:dyDescent="0.25">
      <c r="A632" s="273" t="s">
        <v>1076</v>
      </c>
      <c r="B632" s="166">
        <v>610</v>
      </c>
      <c r="C632" s="166" t="s">
        <v>1737</v>
      </c>
      <c r="D632" s="165"/>
      <c r="E632" s="165"/>
      <c r="F632" s="165"/>
      <c r="G632" s="479"/>
      <c r="H632" s="274" t="s">
        <v>2171</v>
      </c>
      <c r="I632" s="603" t="e">
        <f ca="1">IF(IF($I$1&lt;&gt;'GMPP Return'!$F$25,HLOOKUP('GMPP Return'!$C$25,'[4]1617-Q1'!$B$1:$HA$1000,B632,FALSE),INDIRECT("'" &amp; $C$1 &amp; "'!" &amp; C632))="","",IF($I$1&lt;&gt;'GMPP Return'!$F$25,HLOOKUP('GMPP Return'!$C$25,'[4]1617-Q1'!$B$1:$HA$1000,B632,FALSE),INDIRECT("'" &amp; $C$1 &amp; "'!" &amp; C632)))</f>
        <v>#N/A</v>
      </c>
      <c r="J632" s="603">
        <f ca="1">IF(IF($J$1&lt;&gt;'GMPP Return'!$F$25,HLOOKUP('GMPP Return'!$C$25,'[4]1617-Q2'!$B$1:$HA$1000,B632,FALSE),INDIRECT("'" &amp; $C$1 &amp; "'!" &amp; C632))="","",IF($J$1&lt;&gt;'GMPP Return'!$F$25,HLOOKUP('GMPP Return'!$C$25,'[4]1617-Q2'!$B$1:$HA$1000,B632,FALSE),INDIRECT("'" &amp; $C$1 &amp; "'!" &amp; C632)))</f>
        <v>0</v>
      </c>
      <c r="K632" s="547" t="s">
        <v>3337</v>
      </c>
      <c r="L632" s="548" t="s">
        <v>3338</v>
      </c>
      <c r="M632" s="567"/>
      <c r="N632" s="995" t="e">
        <f t="shared" ca="1" si="33"/>
        <v>#N/A</v>
      </c>
    </row>
    <row r="633" spans="1:14" x14ac:dyDescent="0.25">
      <c r="A633" s="273" t="s">
        <v>1077</v>
      </c>
      <c r="B633" s="166">
        <v>611</v>
      </c>
      <c r="C633" s="166" t="s">
        <v>1738</v>
      </c>
      <c r="D633" s="165"/>
      <c r="E633" s="165"/>
      <c r="F633" s="165"/>
      <c r="G633" s="479"/>
      <c r="H633" s="274" t="s">
        <v>1958</v>
      </c>
      <c r="I633" s="603" t="e">
        <f ca="1">IF(IF($I$1&lt;&gt;'GMPP Return'!$F$25,HLOOKUP('GMPP Return'!$C$25,'[4]1617-Q1'!$B$1:$HA$1000,B633,FALSE),INDIRECT("'" &amp; $C$1 &amp; "'!" &amp; C633))="","",IF($I$1&lt;&gt;'GMPP Return'!$F$25,HLOOKUP('GMPP Return'!$C$25,'[4]1617-Q1'!$B$1:$HA$1000,B633,FALSE),INDIRECT("'" &amp; $C$1 &amp; "'!" &amp; C633)))</f>
        <v>#N/A</v>
      </c>
      <c r="J633" s="603">
        <f ca="1">IF(IF($J$1&lt;&gt;'GMPP Return'!$F$25,HLOOKUP('GMPP Return'!$C$25,'[4]1617-Q2'!$B$1:$HA$1000,B633,FALSE),INDIRECT("'" &amp; $C$1 &amp; "'!" &amp; C633))="","",IF($J$1&lt;&gt;'GMPP Return'!$F$25,HLOOKUP('GMPP Return'!$C$25,'[4]1617-Q2'!$B$1:$HA$1000,B633,FALSE),INDIRECT("'" &amp; $C$1 &amp; "'!" &amp; C633)))</f>
        <v>0</v>
      </c>
      <c r="K633" s="547" t="s">
        <v>3339</v>
      </c>
      <c r="L633" s="548" t="s">
        <v>3340</v>
      </c>
      <c r="M633" s="567"/>
      <c r="N633" s="995" t="e">
        <f t="shared" ca="1" si="33"/>
        <v>#N/A</v>
      </c>
    </row>
    <row r="634" spans="1:14" x14ac:dyDescent="0.25">
      <c r="A634" s="274" t="s">
        <v>1078</v>
      </c>
      <c r="B634" s="166">
        <v>612</v>
      </c>
      <c r="C634" s="166" t="s">
        <v>1739</v>
      </c>
      <c r="D634" s="165"/>
      <c r="E634" s="165"/>
      <c r="F634" s="165"/>
      <c r="G634" s="479"/>
      <c r="H634" s="274" t="s">
        <v>1088</v>
      </c>
      <c r="I634" s="603" t="e">
        <f ca="1">IF(IF($I$1&lt;&gt;'GMPP Return'!$F$25,HLOOKUP('GMPP Return'!$C$25,'[4]1617-Q1'!$B$1:$HA$1000,B634,FALSE),INDIRECT("'" &amp; $C$1 &amp; "'!" &amp; C634))="","",IF($I$1&lt;&gt;'GMPP Return'!$F$25,HLOOKUP('GMPP Return'!$C$25,'[4]1617-Q1'!$B$1:$HA$1000,B634,FALSE),INDIRECT("'" &amp; $C$1 &amp; "'!" &amp; C634)))</f>
        <v>#N/A</v>
      </c>
      <c r="J634" s="603">
        <f ca="1">IF(IF($J$1&lt;&gt;'GMPP Return'!$F$25,HLOOKUP('GMPP Return'!$C$25,'[4]1617-Q2'!$B$1:$HA$1000,B634,FALSE),INDIRECT("'" &amp; $C$1 &amp; "'!" &amp; C634))="","",IF($J$1&lt;&gt;'GMPP Return'!$F$25,HLOOKUP('GMPP Return'!$C$25,'[4]1617-Q2'!$B$1:$HA$1000,B634,FALSE),INDIRECT("'" &amp; $C$1 &amp; "'!" &amp; C634)))</f>
        <v>0</v>
      </c>
      <c r="K634" s="547" t="s">
        <v>3341</v>
      </c>
      <c r="L634" s="548" t="s">
        <v>3342</v>
      </c>
      <c r="M634" s="567"/>
      <c r="N634" s="995" t="e">
        <f t="shared" ca="1" si="33"/>
        <v>#N/A</v>
      </c>
    </row>
    <row r="635" spans="1:14" x14ac:dyDescent="0.25">
      <c r="A635" s="274" t="s">
        <v>1079</v>
      </c>
      <c r="B635" s="166">
        <v>613</v>
      </c>
      <c r="C635" s="166" t="s">
        <v>1740</v>
      </c>
      <c r="D635" s="165"/>
      <c r="E635" s="165"/>
      <c r="F635" s="165"/>
      <c r="G635" s="479"/>
      <c r="H635" s="274" t="s">
        <v>1089</v>
      </c>
      <c r="I635" s="603" t="e">
        <f ca="1">IF(IF($I$1&lt;&gt;'GMPP Return'!$F$25,HLOOKUP('GMPP Return'!$C$25,'[4]1617-Q1'!$B$1:$HA$1000,B635,FALSE),INDIRECT("'" &amp; $C$1 &amp; "'!" &amp; C635))="","",IF($I$1&lt;&gt;'GMPP Return'!$F$25,HLOOKUP('GMPP Return'!$C$25,'[4]1617-Q1'!$B$1:$HA$1000,B635,FALSE),INDIRECT("'" &amp; $C$1 &amp; "'!" &amp; C635)))</f>
        <v>#N/A</v>
      </c>
      <c r="J635" s="603">
        <f ca="1">IF(IF($J$1&lt;&gt;'GMPP Return'!$F$25,HLOOKUP('GMPP Return'!$C$25,'[4]1617-Q2'!$B$1:$HA$1000,B635,FALSE),INDIRECT("'" &amp; $C$1 &amp; "'!" &amp; C635))="","",IF($J$1&lt;&gt;'GMPP Return'!$F$25,HLOOKUP('GMPP Return'!$C$25,'[4]1617-Q2'!$B$1:$HA$1000,B635,FALSE),INDIRECT("'" &amp; $C$1 &amp; "'!" &amp; C635)))</f>
        <v>0</v>
      </c>
      <c r="K635" s="547" t="s">
        <v>3343</v>
      </c>
      <c r="L635" s="548" t="s">
        <v>3344</v>
      </c>
      <c r="M635" s="567"/>
      <c r="N635" s="995" t="e">
        <f t="shared" ca="1" si="33"/>
        <v>#N/A</v>
      </c>
    </row>
    <row r="636" spans="1:14" hidden="1" x14ac:dyDescent="0.25">
      <c r="A636" s="274" t="s">
        <v>1080</v>
      </c>
      <c r="B636" s="166">
        <f t="shared" ref="B636:B696" si="35">B635+1</f>
        <v>614</v>
      </c>
      <c r="C636" s="166" t="s">
        <v>1741</v>
      </c>
      <c r="D636" s="165"/>
      <c r="E636" s="165"/>
      <c r="F636" s="165"/>
      <c r="G636" s="479"/>
      <c r="H636" s="274"/>
      <c r="I636" s="603" t="e">
        <f ca="1">IF(IF($I$1&lt;&gt;'GMPP Return'!$F$25,HLOOKUP('GMPP Return'!$C$25,'[4]1617-Q1'!$B$1:$HA$1000,B636,FALSE),INDIRECT("'" &amp; $C$1 &amp; "'!" &amp; C636))="","",IF($I$1&lt;&gt;'GMPP Return'!$F$25,HLOOKUP('GMPP Return'!$C$25,'[4]1617-Q1'!$B$1:$HA$1000,B636,FALSE),INDIRECT("'" &amp; $C$1 &amp; "'!" &amp; C636)))</f>
        <v>#N/A</v>
      </c>
      <c r="J636" s="603"/>
      <c r="K636" s="547"/>
      <c r="L636" s="548"/>
      <c r="M636" s="567"/>
      <c r="N636" s="995" t="e">
        <f t="shared" ca="1" si="33"/>
        <v>#N/A</v>
      </c>
    </row>
    <row r="637" spans="1:14" x14ac:dyDescent="0.25">
      <c r="A637" s="274"/>
      <c r="B637" s="166">
        <v>614</v>
      </c>
      <c r="C637" s="166" t="s">
        <v>2188</v>
      </c>
      <c r="D637" s="165"/>
      <c r="E637" s="165"/>
      <c r="F637" s="165"/>
      <c r="G637" s="479"/>
      <c r="H637" s="274" t="s">
        <v>2375</v>
      </c>
      <c r="I637" s="603" t="e">
        <f ca="1">IF(IF($I$1&lt;&gt;'GMPP Return'!$F$25,HLOOKUP('GMPP Return'!$C$25,'[4]1617-Q1'!$B$1:$HA$1000,B637,FALSE),INDIRECT("'" &amp; $C$1 &amp; "'!" &amp; C637))="","",IF($I$1&lt;&gt;'GMPP Return'!$F$25,HLOOKUP('GMPP Return'!$C$25,'[4]1617-Q1'!$B$1:$HA$1000,B637,FALSE),INDIRECT("'" &amp; $C$1 &amp; "'!" &amp; C637)))</f>
        <v>#N/A</v>
      </c>
      <c r="J637" s="603">
        <f ca="1">IF(IF($J$1&lt;&gt;'GMPP Return'!$F$25,HLOOKUP('GMPP Return'!$C$25,'[4]1617-Q2'!$B$1:$HA$1000,B637,FALSE),INDIRECT("'" &amp; $C$1 &amp; "'!" &amp; C637))="","",IF($J$1&lt;&gt;'GMPP Return'!$F$25,HLOOKUP('GMPP Return'!$C$25,'[4]1617-Q2'!$B$1:$HA$1000,B637,FALSE),INDIRECT("'" &amp; $C$1 &amp; "'!" &amp; C637)))</f>
        <v>0</v>
      </c>
      <c r="K637" s="547" t="s">
        <v>3345</v>
      </c>
      <c r="L637" s="548" t="s">
        <v>3346</v>
      </c>
      <c r="M637" s="567"/>
      <c r="N637" s="995" t="e">
        <f t="shared" ca="1" si="33"/>
        <v>#N/A</v>
      </c>
    </row>
    <row r="638" spans="1:14" x14ac:dyDescent="0.25">
      <c r="A638" s="274" t="s">
        <v>1081</v>
      </c>
      <c r="B638" s="166">
        <v>615</v>
      </c>
      <c r="C638" s="166" t="s">
        <v>1742</v>
      </c>
      <c r="D638" s="165"/>
      <c r="E638" s="165"/>
      <c r="F638" s="165"/>
      <c r="G638" s="479"/>
      <c r="H638" s="274" t="s">
        <v>2172</v>
      </c>
      <c r="I638" s="603" t="e">
        <f ca="1">IF(IF($I$1&lt;&gt;'GMPP Return'!$F$25,HLOOKUP('GMPP Return'!$C$25,'[4]1617-Q1'!$B$1:$HA$1000,B638,FALSE),INDIRECT("'" &amp; $C$1 &amp; "'!" &amp; C638))="","",IF($I$1&lt;&gt;'GMPP Return'!$F$25,HLOOKUP('GMPP Return'!$C$25,'[4]1617-Q1'!$B$1:$HA$1000,B638,FALSE),INDIRECT("'" &amp; $C$1 &amp; "'!" &amp; C638)))</f>
        <v>#N/A</v>
      </c>
      <c r="J638" s="603">
        <f ca="1">IF(IF($J$1&lt;&gt;'GMPP Return'!$F$25,HLOOKUP('GMPP Return'!$C$25,'[4]1617-Q2'!$B$1:$HA$1000,B638,FALSE),INDIRECT("'" &amp; $C$1 &amp; "'!" &amp; C638))="","",IF($J$1&lt;&gt;'GMPP Return'!$F$25,HLOOKUP('GMPP Return'!$C$25,'[4]1617-Q2'!$B$1:$HA$1000,B638,FALSE),INDIRECT("'" &amp; $C$1 &amp; "'!" &amp; C638)))</f>
        <v>0</v>
      </c>
      <c r="K638" s="547" t="s">
        <v>3347</v>
      </c>
      <c r="L638" s="548" t="s">
        <v>3348</v>
      </c>
      <c r="M638" s="567"/>
      <c r="N638" s="995" t="e">
        <f t="shared" ca="1" si="33"/>
        <v>#N/A</v>
      </c>
    </row>
    <row r="639" spans="1:14" x14ac:dyDescent="0.25">
      <c r="A639" s="274" t="s">
        <v>1082</v>
      </c>
      <c r="B639" s="166">
        <v>616</v>
      </c>
      <c r="C639" s="166" t="s">
        <v>1743</v>
      </c>
      <c r="D639" s="165"/>
      <c r="E639" s="165"/>
      <c r="F639" s="165"/>
      <c r="G639" s="479"/>
      <c r="H639" s="274" t="s">
        <v>1092</v>
      </c>
      <c r="I639" s="603" t="e">
        <f ca="1">IF(IF($I$1&lt;&gt;'GMPP Return'!$F$25,HLOOKUP('GMPP Return'!$C$25,'[4]1617-Q1'!$B$1:$HA$1000,B639,FALSE),INDIRECT("'" &amp; $C$1 &amp; "'!" &amp; C639))="","",IF($I$1&lt;&gt;'GMPP Return'!$F$25,HLOOKUP('GMPP Return'!$C$25,'[4]1617-Q1'!$B$1:$HA$1000,B639,FALSE),INDIRECT("'" &amp; $C$1 &amp; "'!" &amp; C639)))</f>
        <v>#N/A</v>
      </c>
      <c r="J639" s="603">
        <f ca="1">IF(IF($J$1&lt;&gt;'GMPP Return'!$F$25,HLOOKUP('GMPP Return'!$C$25,'[4]1617-Q2'!$B$1:$HA$1000,B639,FALSE),INDIRECT("'" &amp; $C$1 &amp; "'!" &amp; C639))="","",IF($J$1&lt;&gt;'GMPP Return'!$F$25,HLOOKUP('GMPP Return'!$C$25,'[4]1617-Q2'!$B$1:$HA$1000,B639,FALSE),INDIRECT("'" &amp; $C$1 &amp; "'!" &amp; C639)))</f>
        <v>0</v>
      </c>
      <c r="K639" s="547" t="s">
        <v>3349</v>
      </c>
      <c r="L639" s="548" t="s">
        <v>3350</v>
      </c>
      <c r="M639" s="567"/>
      <c r="N639" s="995" t="e">
        <f t="shared" ca="1" si="33"/>
        <v>#N/A</v>
      </c>
    </row>
    <row r="640" spans="1:14" x14ac:dyDescent="0.25">
      <c r="A640" s="274" t="s">
        <v>1083</v>
      </c>
      <c r="B640" s="166">
        <v>617</v>
      </c>
      <c r="C640" s="166" t="s">
        <v>1744</v>
      </c>
      <c r="D640" s="165"/>
      <c r="E640" s="165"/>
      <c r="F640" s="165"/>
      <c r="G640" s="479"/>
      <c r="H640" s="274" t="s">
        <v>1093</v>
      </c>
      <c r="I640" s="603" t="e">
        <f ca="1">IF(IF($I$1&lt;&gt;'GMPP Return'!$F$25,HLOOKUP('GMPP Return'!$C$25,'[4]1617-Q1'!$B$1:$HA$1000,B640,FALSE),INDIRECT("'" &amp; $C$1 &amp; "'!" &amp; C640))="","",IF($I$1&lt;&gt;'GMPP Return'!$F$25,HLOOKUP('GMPP Return'!$C$25,'[4]1617-Q1'!$B$1:$HA$1000,B640,FALSE),INDIRECT("'" &amp; $C$1 &amp; "'!" &amp; C640)))</f>
        <v>#N/A</v>
      </c>
      <c r="J640" s="603">
        <f ca="1">IF(IF($J$1&lt;&gt;'GMPP Return'!$F$25,HLOOKUP('GMPP Return'!$C$25,'[4]1617-Q2'!$B$1:$HA$1000,B640,FALSE),INDIRECT("'" &amp; $C$1 &amp; "'!" &amp; C640))="","",IF($J$1&lt;&gt;'GMPP Return'!$F$25,HLOOKUP('GMPP Return'!$C$25,'[4]1617-Q2'!$B$1:$HA$1000,B640,FALSE),INDIRECT("'" &amp; $C$1 &amp; "'!" &amp; C640)))</f>
        <v>0</v>
      </c>
      <c r="K640" s="547" t="s">
        <v>3351</v>
      </c>
      <c r="L640" s="548" t="s">
        <v>3352</v>
      </c>
      <c r="M640" s="567"/>
      <c r="N640" s="995" t="e">
        <f t="shared" ca="1" si="33"/>
        <v>#N/A</v>
      </c>
    </row>
    <row r="641" spans="1:14" x14ac:dyDescent="0.25">
      <c r="A641" s="274" t="s">
        <v>1084</v>
      </c>
      <c r="B641" s="166">
        <v>618</v>
      </c>
      <c r="C641" s="166" t="s">
        <v>1745</v>
      </c>
      <c r="D641" s="165"/>
      <c r="E641" s="165"/>
      <c r="F641" s="165"/>
      <c r="G641" s="479"/>
      <c r="H641" s="274" t="s">
        <v>1094</v>
      </c>
      <c r="I641" s="603" t="e">
        <f ca="1">IF(IF($I$1&lt;&gt;'GMPP Return'!$F$25,HLOOKUP('GMPP Return'!$C$25,'[4]1617-Q1'!$B$1:$HA$1000,B641,FALSE),INDIRECT("'" &amp; $C$1 &amp; "'!" &amp; C641))="","",IF($I$1&lt;&gt;'GMPP Return'!$F$25,HLOOKUP('GMPP Return'!$C$25,'[4]1617-Q1'!$B$1:$HA$1000,B641,FALSE),INDIRECT("'" &amp; $C$1 &amp; "'!" &amp; C641)))</f>
        <v>#N/A</v>
      </c>
      <c r="J641" s="603">
        <f ca="1">IF(IF($J$1&lt;&gt;'GMPP Return'!$F$25,HLOOKUP('GMPP Return'!$C$25,'[4]1617-Q2'!$B$1:$HA$1000,B641,FALSE),INDIRECT("'" &amp; $C$1 &amp; "'!" &amp; C641))="","",IF($J$1&lt;&gt;'GMPP Return'!$F$25,HLOOKUP('GMPP Return'!$C$25,'[4]1617-Q2'!$B$1:$HA$1000,B641,FALSE),INDIRECT("'" &amp; $C$1 &amp; "'!" &amp; C641)))</f>
        <v>0</v>
      </c>
      <c r="K641" s="547" t="s">
        <v>3353</v>
      </c>
      <c r="L641" s="548" t="s">
        <v>3354</v>
      </c>
      <c r="M641" s="567"/>
      <c r="N641" s="995" t="e">
        <f t="shared" ca="1" si="33"/>
        <v>#N/A</v>
      </c>
    </row>
    <row r="642" spans="1:14" hidden="1" x14ac:dyDescent="0.25">
      <c r="A642" s="274" t="s">
        <v>1085</v>
      </c>
      <c r="B642" s="166">
        <f t="shared" si="35"/>
        <v>619</v>
      </c>
      <c r="C642" s="166" t="s">
        <v>1746</v>
      </c>
      <c r="D642" s="165"/>
      <c r="E642" s="165"/>
      <c r="F642" s="165"/>
      <c r="G642" s="479"/>
      <c r="H642" s="274"/>
      <c r="I642" s="603" t="e">
        <f ca="1">IF(IF($I$1&lt;&gt;'GMPP Return'!$F$25,HLOOKUP('GMPP Return'!$C$25,'[4]1617-Q1'!$B$1:$HA$1000,B642,FALSE),INDIRECT("'" &amp; $C$1 &amp; "'!" &amp; C642))="","",IF($I$1&lt;&gt;'GMPP Return'!$F$25,HLOOKUP('GMPP Return'!$C$25,'[4]1617-Q1'!$B$1:$HA$1000,B642,FALSE),INDIRECT("'" &amp; $C$1 &amp; "'!" &amp; C642)))</f>
        <v>#N/A</v>
      </c>
      <c r="J642" s="603"/>
      <c r="K642" s="547"/>
      <c r="L642" s="548"/>
      <c r="M642" s="567"/>
      <c r="N642" s="995" t="e">
        <f t="shared" ca="1" si="33"/>
        <v>#N/A</v>
      </c>
    </row>
    <row r="643" spans="1:14" x14ac:dyDescent="0.25">
      <c r="A643" s="274"/>
      <c r="B643" s="166">
        <v>619</v>
      </c>
      <c r="C643" s="166" t="s">
        <v>2189</v>
      </c>
      <c r="D643" s="165"/>
      <c r="E643" s="165"/>
      <c r="F643" s="165"/>
      <c r="G643" s="479"/>
      <c r="H643" s="274" t="s">
        <v>2376</v>
      </c>
      <c r="I643" s="603" t="e">
        <f ca="1">IF(IF($I$1&lt;&gt;'GMPP Return'!$F$25,HLOOKUP('GMPP Return'!$C$25,'[4]1617-Q1'!$B$1:$HA$1000,B643,FALSE),INDIRECT("'" &amp; $C$1 &amp; "'!" &amp; C643))="","",IF($I$1&lt;&gt;'GMPP Return'!$F$25,HLOOKUP('GMPP Return'!$C$25,'[4]1617-Q1'!$B$1:$HA$1000,B643,FALSE),INDIRECT("'" &amp; $C$1 &amp; "'!" &amp; C643)))</f>
        <v>#N/A</v>
      </c>
      <c r="J643" s="603">
        <f ca="1">IF(IF($J$1&lt;&gt;'GMPP Return'!$F$25,HLOOKUP('GMPP Return'!$C$25,'[4]1617-Q2'!$B$1:$HA$1000,B643,FALSE),INDIRECT("'" &amp; $C$1 &amp; "'!" &amp; C643))="","",IF($J$1&lt;&gt;'GMPP Return'!$F$25,HLOOKUP('GMPP Return'!$C$25,'[4]1617-Q2'!$B$1:$HA$1000,B643,FALSE),INDIRECT("'" &amp; $C$1 &amp; "'!" &amp; C643)))</f>
        <v>0</v>
      </c>
      <c r="K643" s="547" t="s">
        <v>3355</v>
      </c>
      <c r="L643" s="548" t="s">
        <v>3356</v>
      </c>
      <c r="M643" s="567"/>
      <c r="N643" s="995" t="e">
        <f t="shared" ca="1" si="33"/>
        <v>#N/A</v>
      </c>
    </row>
    <row r="644" spans="1:14" x14ac:dyDescent="0.25">
      <c r="A644" s="274" t="s">
        <v>1086</v>
      </c>
      <c r="B644" s="166">
        <v>620</v>
      </c>
      <c r="C644" s="166" t="s">
        <v>1747</v>
      </c>
      <c r="D644" s="165"/>
      <c r="E644" s="165"/>
      <c r="F644" s="165"/>
      <c r="G644" s="479"/>
      <c r="H644" s="274" t="s">
        <v>2173</v>
      </c>
      <c r="I644" s="603" t="e">
        <f ca="1">IF(IF($I$1&lt;&gt;'GMPP Return'!$F$25,HLOOKUP('GMPP Return'!$C$25,'[4]1617-Q1'!$B$1:$HA$1000,B644,FALSE),INDIRECT("'" &amp; $C$1 &amp; "'!" &amp; C644))="","",IF($I$1&lt;&gt;'GMPP Return'!$F$25,HLOOKUP('GMPP Return'!$C$25,'[4]1617-Q1'!$B$1:$HA$1000,B644,FALSE),INDIRECT("'" &amp; $C$1 &amp; "'!" &amp; C644)))</f>
        <v>#N/A</v>
      </c>
      <c r="J644" s="603">
        <f ca="1">IF(IF($J$1&lt;&gt;'GMPP Return'!$F$25,HLOOKUP('GMPP Return'!$C$25,'[4]1617-Q2'!$B$1:$HA$1000,B644,FALSE),INDIRECT("'" &amp; $C$1 &amp; "'!" &amp; C644))="","",IF($J$1&lt;&gt;'GMPP Return'!$F$25,HLOOKUP('GMPP Return'!$C$25,'[4]1617-Q2'!$B$1:$HA$1000,B644,FALSE),INDIRECT("'" &amp; $C$1 &amp; "'!" &amp; C644)))</f>
        <v>0</v>
      </c>
      <c r="K644" s="547" t="s">
        <v>3357</v>
      </c>
      <c r="L644" s="548" t="s">
        <v>3358</v>
      </c>
      <c r="M644" s="567"/>
      <c r="N644" s="995" t="e">
        <f t="shared" ca="1" si="33"/>
        <v>#N/A</v>
      </c>
    </row>
    <row r="645" spans="1:14" x14ac:dyDescent="0.25">
      <c r="A645" s="274" t="s">
        <v>1087</v>
      </c>
      <c r="B645" s="166">
        <v>621</v>
      </c>
      <c r="C645" s="166" t="s">
        <v>1748</v>
      </c>
      <c r="D645" s="165"/>
      <c r="E645" s="165"/>
      <c r="F645" s="165"/>
      <c r="G645" s="479"/>
      <c r="H645" s="274" t="s">
        <v>1097</v>
      </c>
      <c r="I645" s="603" t="e">
        <f ca="1">IF(IF($I$1&lt;&gt;'GMPP Return'!$F$25,HLOOKUP('GMPP Return'!$C$25,'[4]1617-Q1'!$B$1:$HA$1000,B645,FALSE),INDIRECT("'" &amp; $C$1 &amp; "'!" &amp; C645))="","",IF($I$1&lt;&gt;'GMPP Return'!$F$25,HLOOKUP('GMPP Return'!$C$25,'[4]1617-Q1'!$B$1:$HA$1000,B645,FALSE),INDIRECT("'" &amp; $C$1 &amp; "'!" &amp; C645)))</f>
        <v>#N/A</v>
      </c>
      <c r="J645" s="603">
        <f ca="1">IF(IF($J$1&lt;&gt;'GMPP Return'!$F$25,HLOOKUP('GMPP Return'!$C$25,'[4]1617-Q2'!$B$1:$HA$1000,B645,FALSE),INDIRECT("'" &amp; $C$1 &amp; "'!" &amp; C645))="","",IF($J$1&lt;&gt;'GMPP Return'!$F$25,HLOOKUP('GMPP Return'!$C$25,'[4]1617-Q2'!$B$1:$HA$1000,B645,FALSE),INDIRECT("'" &amp; $C$1 &amp; "'!" &amp; C645)))</f>
        <v>0</v>
      </c>
      <c r="K645" s="547" t="s">
        <v>3359</v>
      </c>
      <c r="L645" s="548" t="s">
        <v>3360</v>
      </c>
      <c r="M645" s="567"/>
      <c r="N645" s="995" t="e">
        <f t="shared" ca="1" si="33"/>
        <v>#N/A</v>
      </c>
    </row>
    <row r="646" spans="1:14" x14ac:dyDescent="0.25">
      <c r="A646" s="273" t="s">
        <v>1088</v>
      </c>
      <c r="B646" s="166">
        <v>622</v>
      </c>
      <c r="C646" s="166" t="s">
        <v>1749</v>
      </c>
      <c r="D646" s="165"/>
      <c r="E646" s="165"/>
      <c r="F646" s="165"/>
      <c r="G646" s="479"/>
      <c r="H646" s="274" t="s">
        <v>1098</v>
      </c>
      <c r="I646" s="603" t="e">
        <f ca="1">IF(IF($I$1&lt;&gt;'GMPP Return'!$F$25,HLOOKUP('GMPP Return'!$C$25,'[4]1617-Q1'!$B$1:$HA$1000,B646,FALSE),INDIRECT("'" &amp; $C$1 &amp; "'!" &amp; C646))="","",IF($I$1&lt;&gt;'GMPP Return'!$F$25,HLOOKUP('GMPP Return'!$C$25,'[4]1617-Q1'!$B$1:$HA$1000,B646,FALSE),INDIRECT("'" &amp; $C$1 &amp; "'!" &amp; C646)))</f>
        <v>#N/A</v>
      </c>
      <c r="J646" s="603">
        <f ca="1">IF(IF($J$1&lt;&gt;'GMPP Return'!$F$25,HLOOKUP('GMPP Return'!$C$25,'[4]1617-Q2'!$B$1:$HA$1000,B646,FALSE),INDIRECT("'" &amp; $C$1 &amp; "'!" &amp; C646))="","",IF($J$1&lt;&gt;'GMPP Return'!$F$25,HLOOKUP('GMPP Return'!$C$25,'[4]1617-Q2'!$B$1:$HA$1000,B646,FALSE),INDIRECT("'" &amp; $C$1 &amp; "'!" &amp; C646)))</f>
        <v>0</v>
      </c>
      <c r="K646" s="547" t="s">
        <v>3361</v>
      </c>
      <c r="L646" s="548" t="s">
        <v>3362</v>
      </c>
      <c r="M646" s="567"/>
      <c r="N646" s="995" t="e">
        <f t="shared" ca="1" si="33"/>
        <v>#N/A</v>
      </c>
    </row>
    <row r="647" spans="1:14" x14ac:dyDescent="0.25">
      <c r="A647" s="273" t="s">
        <v>1089</v>
      </c>
      <c r="B647" s="166">
        <v>623</v>
      </c>
      <c r="C647" s="166" t="s">
        <v>1750</v>
      </c>
      <c r="D647" s="165"/>
      <c r="E647" s="165"/>
      <c r="F647" s="165"/>
      <c r="G647" s="479"/>
      <c r="H647" s="274" t="s">
        <v>1099</v>
      </c>
      <c r="I647" s="603" t="e">
        <f ca="1">IF(IF($I$1&lt;&gt;'GMPP Return'!$F$25,HLOOKUP('GMPP Return'!$C$25,'[4]1617-Q1'!$B$1:$HA$1000,B647,FALSE),INDIRECT("'" &amp; $C$1 &amp; "'!" &amp; C647))="","",IF($I$1&lt;&gt;'GMPP Return'!$F$25,HLOOKUP('GMPP Return'!$C$25,'[4]1617-Q1'!$B$1:$HA$1000,B647,FALSE),INDIRECT("'" &amp; $C$1 &amp; "'!" &amp; C647)))</f>
        <v>#N/A</v>
      </c>
      <c r="J647" s="603">
        <f ca="1">IF(IF($J$1&lt;&gt;'GMPP Return'!$F$25,HLOOKUP('GMPP Return'!$C$25,'[4]1617-Q2'!$B$1:$HA$1000,B647,FALSE),INDIRECT("'" &amp; $C$1 &amp; "'!" &amp; C647))="","",IF($J$1&lt;&gt;'GMPP Return'!$F$25,HLOOKUP('GMPP Return'!$C$25,'[4]1617-Q2'!$B$1:$HA$1000,B647,FALSE),INDIRECT("'" &amp; $C$1 &amp; "'!" &amp; C647)))</f>
        <v>0</v>
      </c>
      <c r="K647" s="547" t="s">
        <v>3363</v>
      </c>
      <c r="L647" s="548" t="s">
        <v>3364</v>
      </c>
      <c r="M647" s="567"/>
      <c r="N647" s="995" t="e">
        <f t="shared" ca="1" si="33"/>
        <v>#N/A</v>
      </c>
    </row>
    <row r="648" spans="1:14" hidden="1" x14ac:dyDescent="0.25">
      <c r="A648" s="273" t="s">
        <v>1090</v>
      </c>
      <c r="B648" s="166">
        <f t="shared" si="35"/>
        <v>624</v>
      </c>
      <c r="C648" s="166" t="s">
        <v>1751</v>
      </c>
      <c r="D648" s="165"/>
      <c r="E648" s="165"/>
      <c r="F648" s="165"/>
      <c r="G648" s="479"/>
      <c r="H648" s="274"/>
      <c r="I648" s="603" t="e">
        <f ca="1">IF(IF($I$1&lt;&gt;'GMPP Return'!$F$25,HLOOKUP('GMPP Return'!$C$25,'[4]1617-Q1'!$B$1:$HA$1000,B648,FALSE),INDIRECT("'" &amp; $C$1 &amp; "'!" &amp; C648))="","",IF($I$1&lt;&gt;'GMPP Return'!$F$25,HLOOKUP('GMPP Return'!$C$25,'[4]1617-Q1'!$B$1:$HA$1000,B648,FALSE),INDIRECT("'" &amp; $C$1 &amp; "'!" &amp; C648)))</f>
        <v>#N/A</v>
      </c>
      <c r="J648" s="603"/>
      <c r="K648" s="547"/>
      <c r="L648" s="548"/>
      <c r="M648" s="567"/>
      <c r="N648" s="995" t="e">
        <f t="shared" ca="1" si="33"/>
        <v>#N/A</v>
      </c>
    </row>
    <row r="649" spans="1:14" x14ac:dyDescent="0.25">
      <c r="A649" s="273"/>
      <c r="B649" s="166">
        <v>624</v>
      </c>
      <c r="C649" s="166" t="s">
        <v>2190</v>
      </c>
      <c r="D649" s="165"/>
      <c r="E649" s="165"/>
      <c r="F649" s="165"/>
      <c r="G649" s="479"/>
      <c r="H649" s="274" t="s">
        <v>2377</v>
      </c>
      <c r="I649" s="603" t="e">
        <f ca="1">IF(IF($I$1&lt;&gt;'GMPP Return'!$F$25,HLOOKUP('GMPP Return'!$C$25,'[4]1617-Q1'!$B$1:$HA$1000,B649,FALSE),INDIRECT("'" &amp; $C$1 &amp; "'!" &amp; C649))="","",IF($I$1&lt;&gt;'GMPP Return'!$F$25,HLOOKUP('GMPP Return'!$C$25,'[4]1617-Q1'!$B$1:$HA$1000,B649,FALSE),INDIRECT("'" &amp; $C$1 &amp; "'!" &amp; C649)))</f>
        <v>#N/A</v>
      </c>
      <c r="J649" s="603">
        <f ca="1">IF(IF($J$1&lt;&gt;'GMPP Return'!$F$25,HLOOKUP('GMPP Return'!$C$25,'[4]1617-Q2'!$B$1:$HA$1000,B649,FALSE),INDIRECT("'" &amp; $C$1 &amp; "'!" &amp; C649))="","",IF($J$1&lt;&gt;'GMPP Return'!$F$25,HLOOKUP('GMPP Return'!$C$25,'[4]1617-Q2'!$B$1:$HA$1000,B649,FALSE),INDIRECT("'" &amp; $C$1 &amp; "'!" &amp; C649)))</f>
        <v>0</v>
      </c>
      <c r="K649" s="547" t="s">
        <v>3365</v>
      </c>
      <c r="L649" s="548" t="s">
        <v>3366</v>
      </c>
      <c r="M649" s="567"/>
      <c r="N649" s="995" t="e">
        <f t="shared" ca="1" si="33"/>
        <v>#N/A</v>
      </c>
    </row>
    <row r="650" spans="1:14" x14ac:dyDescent="0.25">
      <c r="A650" s="273" t="s">
        <v>1091</v>
      </c>
      <c r="B650" s="166">
        <v>625</v>
      </c>
      <c r="C650" s="166" t="s">
        <v>1752</v>
      </c>
      <c r="D650" s="165"/>
      <c r="E650" s="165"/>
      <c r="F650" s="165"/>
      <c r="G650" s="479"/>
      <c r="H650" s="274" t="s">
        <v>2174</v>
      </c>
      <c r="I650" s="603" t="e">
        <f ca="1">IF(IF($I$1&lt;&gt;'GMPP Return'!$F$25,HLOOKUP('GMPP Return'!$C$25,'[4]1617-Q1'!$B$1:$HA$1000,B650,FALSE),INDIRECT("'" &amp; $C$1 &amp; "'!" &amp; C650))="","",IF($I$1&lt;&gt;'GMPP Return'!$F$25,HLOOKUP('GMPP Return'!$C$25,'[4]1617-Q1'!$B$1:$HA$1000,B650,FALSE),INDIRECT("'" &amp; $C$1 &amp; "'!" &amp; C650)))</f>
        <v>#N/A</v>
      </c>
      <c r="J650" s="603">
        <f ca="1">IF(IF($J$1&lt;&gt;'GMPP Return'!$F$25,HLOOKUP('GMPP Return'!$C$25,'[4]1617-Q2'!$B$1:$HA$1000,B650,FALSE),INDIRECT("'" &amp; $C$1 &amp; "'!" &amp; C650))="","",IF($J$1&lt;&gt;'GMPP Return'!$F$25,HLOOKUP('GMPP Return'!$C$25,'[4]1617-Q2'!$B$1:$HA$1000,B650,FALSE),INDIRECT("'" &amp; $C$1 &amp; "'!" &amp; C650)))</f>
        <v>0</v>
      </c>
      <c r="K650" s="547" t="s">
        <v>3367</v>
      </c>
      <c r="L650" s="548" t="s">
        <v>3368</v>
      </c>
      <c r="M650" s="567"/>
      <c r="N650" s="995" t="e">
        <f t="shared" ca="1" si="33"/>
        <v>#N/A</v>
      </c>
    </row>
    <row r="651" spans="1:14" x14ac:dyDescent="0.25">
      <c r="A651" s="273" t="s">
        <v>1092</v>
      </c>
      <c r="B651" s="166">
        <v>626</v>
      </c>
      <c r="C651" s="166" t="s">
        <v>1753</v>
      </c>
      <c r="D651" s="165"/>
      <c r="E651" s="165"/>
      <c r="F651" s="165"/>
      <c r="G651" s="479"/>
      <c r="H651" s="274" t="s">
        <v>1102</v>
      </c>
      <c r="I651" s="603" t="e">
        <f ca="1">IF(IF($I$1&lt;&gt;'GMPP Return'!$F$25,HLOOKUP('GMPP Return'!$C$25,'[4]1617-Q1'!$B$1:$HA$1000,B651,FALSE),INDIRECT("'" &amp; $C$1 &amp; "'!" &amp; C651))="","",IF($I$1&lt;&gt;'GMPP Return'!$F$25,HLOOKUP('GMPP Return'!$C$25,'[4]1617-Q1'!$B$1:$HA$1000,B651,FALSE),INDIRECT("'" &amp; $C$1 &amp; "'!" &amp; C651)))</f>
        <v>#N/A</v>
      </c>
      <c r="J651" s="603">
        <f ca="1">IF(IF($J$1&lt;&gt;'GMPP Return'!$F$25,HLOOKUP('GMPP Return'!$C$25,'[4]1617-Q2'!$B$1:$HA$1000,B651,FALSE),INDIRECT("'" &amp; $C$1 &amp; "'!" &amp; C651))="","",IF($J$1&lt;&gt;'GMPP Return'!$F$25,HLOOKUP('GMPP Return'!$C$25,'[4]1617-Q2'!$B$1:$HA$1000,B651,FALSE),INDIRECT("'" &amp; $C$1 &amp; "'!" &amp; C651)))</f>
        <v>0</v>
      </c>
      <c r="K651" s="547" t="s">
        <v>3369</v>
      </c>
      <c r="L651" s="548" t="s">
        <v>3370</v>
      </c>
      <c r="M651" s="567"/>
      <c r="N651" s="995" t="e">
        <f t="shared" ca="1" si="33"/>
        <v>#N/A</v>
      </c>
    </row>
    <row r="652" spans="1:14" x14ac:dyDescent="0.25">
      <c r="A652" s="273" t="s">
        <v>1093</v>
      </c>
      <c r="B652" s="166">
        <v>627</v>
      </c>
      <c r="C652" s="166" t="s">
        <v>1754</v>
      </c>
      <c r="D652" s="165"/>
      <c r="E652" s="165"/>
      <c r="F652" s="165"/>
      <c r="G652" s="479"/>
      <c r="H652" s="274" t="s">
        <v>1103</v>
      </c>
      <c r="I652" s="603" t="e">
        <f ca="1">IF(IF($I$1&lt;&gt;'GMPP Return'!$F$25,HLOOKUP('GMPP Return'!$C$25,'[4]1617-Q1'!$B$1:$HA$1000,B652,FALSE),INDIRECT("'" &amp; $C$1 &amp; "'!" &amp; C652))="","",IF($I$1&lt;&gt;'GMPP Return'!$F$25,HLOOKUP('GMPP Return'!$C$25,'[4]1617-Q1'!$B$1:$HA$1000,B652,FALSE),INDIRECT("'" &amp; $C$1 &amp; "'!" &amp; C652)))</f>
        <v>#N/A</v>
      </c>
      <c r="J652" s="603">
        <f ca="1">IF(IF($J$1&lt;&gt;'GMPP Return'!$F$25,HLOOKUP('GMPP Return'!$C$25,'[4]1617-Q2'!$B$1:$HA$1000,B652,FALSE),INDIRECT("'" &amp; $C$1 &amp; "'!" &amp; C652))="","",IF($J$1&lt;&gt;'GMPP Return'!$F$25,HLOOKUP('GMPP Return'!$C$25,'[4]1617-Q2'!$B$1:$HA$1000,B652,FALSE),INDIRECT("'" &amp; $C$1 &amp; "'!" &amp; C652)))</f>
        <v>0</v>
      </c>
      <c r="K652" s="547" t="s">
        <v>3371</v>
      </c>
      <c r="L652" s="548" t="s">
        <v>3372</v>
      </c>
      <c r="M652" s="567"/>
      <c r="N652" s="995" t="e">
        <f t="shared" ca="1" si="33"/>
        <v>#N/A</v>
      </c>
    </row>
    <row r="653" spans="1:14" x14ac:dyDescent="0.25">
      <c r="A653" s="273" t="s">
        <v>1094</v>
      </c>
      <c r="B653" s="166">
        <v>628</v>
      </c>
      <c r="C653" s="166" t="s">
        <v>1755</v>
      </c>
      <c r="D653" s="165"/>
      <c r="E653" s="165"/>
      <c r="F653" s="165"/>
      <c r="G653" s="479"/>
      <c r="H653" s="274" t="s">
        <v>1104</v>
      </c>
      <c r="I653" s="603" t="e">
        <f ca="1">IF(IF($I$1&lt;&gt;'GMPP Return'!$F$25,HLOOKUP('GMPP Return'!$C$25,'[4]1617-Q1'!$B$1:$HA$1000,B653,FALSE),INDIRECT("'" &amp; $C$1 &amp; "'!" &amp; C653))="","",IF($I$1&lt;&gt;'GMPP Return'!$F$25,HLOOKUP('GMPP Return'!$C$25,'[4]1617-Q1'!$B$1:$HA$1000,B653,FALSE),INDIRECT("'" &amp; $C$1 &amp; "'!" &amp; C653)))</f>
        <v>#N/A</v>
      </c>
      <c r="J653" s="603">
        <f ca="1">IF(IF($J$1&lt;&gt;'GMPP Return'!$F$25,HLOOKUP('GMPP Return'!$C$25,'[4]1617-Q2'!$B$1:$HA$1000,B653,FALSE),INDIRECT("'" &amp; $C$1 &amp; "'!" &amp; C653))="","",IF($J$1&lt;&gt;'GMPP Return'!$F$25,HLOOKUP('GMPP Return'!$C$25,'[4]1617-Q2'!$B$1:$HA$1000,B653,FALSE),INDIRECT("'" &amp; $C$1 &amp; "'!" &amp; C653)))</f>
        <v>0</v>
      </c>
      <c r="K653" s="547" t="s">
        <v>3373</v>
      </c>
      <c r="L653" s="548" t="s">
        <v>3374</v>
      </c>
      <c r="M653" s="567"/>
      <c r="N653" s="995" t="e">
        <f t="shared" ref="N653:N716" ca="1" si="36">IF(I653=J653,"",J653-I653)</f>
        <v>#N/A</v>
      </c>
    </row>
    <row r="654" spans="1:14" hidden="1" x14ac:dyDescent="0.25">
      <c r="A654" s="273" t="s">
        <v>1095</v>
      </c>
      <c r="B654" s="166">
        <f t="shared" si="35"/>
        <v>629</v>
      </c>
      <c r="C654" s="166" t="s">
        <v>1756</v>
      </c>
      <c r="D654" s="165"/>
      <c r="E654" s="165"/>
      <c r="F654" s="165"/>
      <c r="G654" s="479"/>
      <c r="H654" s="274"/>
      <c r="I654" s="603" t="e">
        <f ca="1">IF(IF($I$1&lt;&gt;'GMPP Return'!$F$25,HLOOKUP('GMPP Return'!$C$25,'[4]1617-Q1'!$B$1:$HA$1000,B654,FALSE),INDIRECT("'" &amp; $C$1 &amp; "'!" &amp; C654))="","",IF($I$1&lt;&gt;'GMPP Return'!$F$25,HLOOKUP('GMPP Return'!$C$25,'[4]1617-Q1'!$B$1:$HA$1000,B654,FALSE),INDIRECT("'" &amp; $C$1 &amp; "'!" &amp; C654)))</f>
        <v>#N/A</v>
      </c>
      <c r="J654" s="603"/>
      <c r="K654" s="547"/>
      <c r="L654" s="548"/>
      <c r="M654" s="567"/>
      <c r="N654" s="995" t="e">
        <f t="shared" ca="1" si="36"/>
        <v>#N/A</v>
      </c>
    </row>
    <row r="655" spans="1:14" x14ac:dyDescent="0.25">
      <c r="A655" s="273"/>
      <c r="B655" s="166">
        <v>629</v>
      </c>
      <c r="C655" s="166" t="s">
        <v>2191</v>
      </c>
      <c r="D655" s="165"/>
      <c r="E655" s="165"/>
      <c r="F655" s="165"/>
      <c r="G655" s="479"/>
      <c r="H655" s="274" t="s">
        <v>2378</v>
      </c>
      <c r="I655" s="603" t="e">
        <f ca="1">IF(IF($I$1&lt;&gt;'GMPP Return'!$F$25,HLOOKUP('GMPP Return'!$C$25,'[4]1617-Q1'!$B$1:$HA$1000,B655,FALSE),INDIRECT("'" &amp; $C$1 &amp; "'!" &amp; C655))="","",IF($I$1&lt;&gt;'GMPP Return'!$F$25,HLOOKUP('GMPP Return'!$C$25,'[4]1617-Q1'!$B$1:$HA$1000,B655,FALSE),INDIRECT("'" &amp; $C$1 &amp; "'!" &amp; C655)))</f>
        <v>#N/A</v>
      </c>
      <c r="J655" s="603">
        <f ca="1">IF(IF($J$1&lt;&gt;'GMPP Return'!$F$25,HLOOKUP('GMPP Return'!$C$25,'[4]1617-Q2'!$B$1:$HA$1000,B655,FALSE),INDIRECT("'" &amp; $C$1 &amp; "'!" &amp; C655))="","",IF($J$1&lt;&gt;'GMPP Return'!$F$25,HLOOKUP('GMPP Return'!$C$25,'[4]1617-Q2'!$B$1:$HA$1000,B655,FALSE),INDIRECT("'" &amp; $C$1 &amp; "'!" &amp; C655)))</f>
        <v>0</v>
      </c>
      <c r="K655" s="547" t="s">
        <v>3375</v>
      </c>
      <c r="L655" s="548" t="s">
        <v>3376</v>
      </c>
      <c r="M655" s="567"/>
      <c r="N655" s="995" t="e">
        <f t="shared" ca="1" si="36"/>
        <v>#N/A</v>
      </c>
    </row>
    <row r="656" spans="1:14" x14ac:dyDescent="0.25">
      <c r="A656" s="273" t="s">
        <v>1096</v>
      </c>
      <c r="B656" s="166">
        <v>630</v>
      </c>
      <c r="C656" s="166" t="s">
        <v>1757</v>
      </c>
      <c r="D656" s="165"/>
      <c r="E656" s="165"/>
      <c r="F656" s="165"/>
      <c r="G656" s="479"/>
      <c r="H656" s="274" t="s">
        <v>2175</v>
      </c>
      <c r="I656" s="603" t="e">
        <f ca="1">IF(IF($I$1&lt;&gt;'GMPP Return'!$F$25,HLOOKUP('GMPP Return'!$C$25,'[4]1617-Q1'!$B$1:$HA$1000,B656,FALSE),INDIRECT("'" &amp; $C$1 &amp; "'!" &amp; C656))="","",IF($I$1&lt;&gt;'GMPP Return'!$F$25,HLOOKUP('GMPP Return'!$C$25,'[4]1617-Q1'!$B$1:$HA$1000,B656,FALSE),INDIRECT("'" &amp; $C$1 &amp; "'!" &amp; C656)))</f>
        <v>#N/A</v>
      </c>
      <c r="J656" s="603">
        <f ca="1">IF(IF($J$1&lt;&gt;'GMPP Return'!$F$25,HLOOKUP('GMPP Return'!$C$25,'[4]1617-Q2'!$B$1:$HA$1000,B656,FALSE),INDIRECT("'" &amp; $C$1 &amp; "'!" &amp; C656))="","",IF($J$1&lt;&gt;'GMPP Return'!$F$25,HLOOKUP('GMPP Return'!$C$25,'[4]1617-Q2'!$B$1:$HA$1000,B656,FALSE),INDIRECT("'" &amp; $C$1 &amp; "'!" &amp; C656)))</f>
        <v>0</v>
      </c>
      <c r="K656" s="547" t="s">
        <v>3377</v>
      </c>
      <c r="L656" s="548" t="s">
        <v>3378</v>
      </c>
      <c r="M656" s="567"/>
      <c r="N656" s="995" t="e">
        <f t="shared" ca="1" si="36"/>
        <v>#N/A</v>
      </c>
    </row>
    <row r="657" spans="1:14" x14ac:dyDescent="0.25">
      <c r="A657" s="273" t="s">
        <v>1097</v>
      </c>
      <c r="B657" s="166">
        <v>631</v>
      </c>
      <c r="C657" s="166" t="s">
        <v>1758</v>
      </c>
      <c r="D657" s="165"/>
      <c r="E657" s="165"/>
      <c r="F657" s="165"/>
      <c r="G657" s="479"/>
      <c r="H657" s="274" t="s">
        <v>1107</v>
      </c>
      <c r="I657" s="603" t="e">
        <f ca="1">IF(IF($I$1&lt;&gt;'GMPP Return'!$F$25,HLOOKUP('GMPP Return'!$C$25,'[4]1617-Q1'!$B$1:$HA$1000,B657,FALSE),INDIRECT("'" &amp; $C$1 &amp; "'!" &amp; C657))="","",IF($I$1&lt;&gt;'GMPP Return'!$F$25,HLOOKUP('GMPP Return'!$C$25,'[4]1617-Q1'!$B$1:$HA$1000,B657,FALSE),INDIRECT("'" &amp; $C$1 &amp; "'!" &amp; C657)))</f>
        <v>#N/A</v>
      </c>
      <c r="J657" s="603">
        <f ca="1">IF(IF($J$1&lt;&gt;'GMPP Return'!$F$25,HLOOKUP('GMPP Return'!$C$25,'[4]1617-Q2'!$B$1:$HA$1000,B657,FALSE),INDIRECT("'" &amp; $C$1 &amp; "'!" &amp; C657))="","",IF($J$1&lt;&gt;'GMPP Return'!$F$25,HLOOKUP('GMPP Return'!$C$25,'[4]1617-Q2'!$B$1:$HA$1000,B657,FALSE),INDIRECT("'" &amp; $C$1 &amp; "'!" &amp; C657)))</f>
        <v>0</v>
      </c>
      <c r="K657" s="547" t="s">
        <v>3379</v>
      </c>
      <c r="L657" s="548" t="s">
        <v>3380</v>
      </c>
      <c r="M657" s="567"/>
      <c r="N657" s="995" t="e">
        <f t="shared" ca="1" si="36"/>
        <v>#N/A</v>
      </c>
    </row>
    <row r="658" spans="1:14" x14ac:dyDescent="0.25">
      <c r="A658" s="274" t="s">
        <v>1098</v>
      </c>
      <c r="B658" s="166">
        <v>632</v>
      </c>
      <c r="C658" s="166" t="s">
        <v>1759</v>
      </c>
      <c r="D658" s="165"/>
      <c r="E658" s="165"/>
      <c r="F658" s="165"/>
      <c r="G658" s="479"/>
      <c r="H658" s="274" t="s">
        <v>1108</v>
      </c>
      <c r="I658" s="603" t="e">
        <f ca="1">IF(IF($I$1&lt;&gt;'GMPP Return'!$F$25,HLOOKUP('GMPP Return'!$C$25,'[4]1617-Q1'!$B$1:$HA$1000,B658,FALSE),INDIRECT("'" &amp; $C$1 &amp; "'!" &amp; C658))="","",IF($I$1&lt;&gt;'GMPP Return'!$F$25,HLOOKUP('GMPP Return'!$C$25,'[4]1617-Q1'!$B$1:$HA$1000,B658,FALSE),INDIRECT("'" &amp; $C$1 &amp; "'!" &amp; C658)))</f>
        <v>#N/A</v>
      </c>
      <c r="J658" s="603">
        <f ca="1">IF(IF($J$1&lt;&gt;'GMPP Return'!$F$25,HLOOKUP('GMPP Return'!$C$25,'[4]1617-Q2'!$B$1:$HA$1000,B658,FALSE),INDIRECT("'" &amp; $C$1 &amp; "'!" &amp; C658))="","",IF($J$1&lt;&gt;'GMPP Return'!$F$25,HLOOKUP('GMPP Return'!$C$25,'[4]1617-Q2'!$B$1:$HA$1000,B658,FALSE),INDIRECT("'" &amp; $C$1 &amp; "'!" &amp; C658)))</f>
        <v>0</v>
      </c>
      <c r="K658" s="547" t="s">
        <v>3381</v>
      </c>
      <c r="L658" s="548" t="s">
        <v>3382</v>
      </c>
      <c r="M658" s="567"/>
      <c r="N658" s="995" t="e">
        <f t="shared" ca="1" si="36"/>
        <v>#N/A</v>
      </c>
    </row>
    <row r="659" spans="1:14" x14ac:dyDescent="0.25">
      <c r="A659" s="274" t="s">
        <v>1099</v>
      </c>
      <c r="B659" s="166">
        <v>633</v>
      </c>
      <c r="C659" s="166" t="s">
        <v>1760</v>
      </c>
      <c r="D659" s="165"/>
      <c r="E659" s="165"/>
      <c r="F659" s="165"/>
      <c r="G659" s="479"/>
      <c r="H659" s="274" t="s">
        <v>1109</v>
      </c>
      <c r="I659" s="603" t="e">
        <f ca="1">IF(IF($I$1&lt;&gt;'GMPP Return'!$F$25,HLOOKUP('GMPP Return'!$C$25,'[4]1617-Q1'!$B$1:$HA$1000,B659,FALSE),INDIRECT("'" &amp; $C$1 &amp; "'!" &amp; C659))="","",IF($I$1&lt;&gt;'GMPP Return'!$F$25,HLOOKUP('GMPP Return'!$C$25,'[4]1617-Q1'!$B$1:$HA$1000,B659,FALSE),INDIRECT("'" &amp; $C$1 &amp; "'!" &amp; C659)))</f>
        <v>#N/A</v>
      </c>
      <c r="J659" s="603">
        <f ca="1">IF(IF($J$1&lt;&gt;'GMPP Return'!$F$25,HLOOKUP('GMPP Return'!$C$25,'[4]1617-Q2'!$B$1:$HA$1000,B659,FALSE),INDIRECT("'" &amp; $C$1 &amp; "'!" &amp; C659))="","",IF($J$1&lt;&gt;'GMPP Return'!$F$25,HLOOKUP('GMPP Return'!$C$25,'[4]1617-Q2'!$B$1:$HA$1000,B659,FALSE),INDIRECT("'" &amp; $C$1 &amp; "'!" &amp; C659)))</f>
        <v>0</v>
      </c>
      <c r="K659" s="547" t="s">
        <v>3383</v>
      </c>
      <c r="L659" s="548" t="s">
        <v>3384</v>
      </c>
      <c r="M659" s="567"/>
      <c r="N659" s="995" t="e">
        <f t="shared" ca="1" si="36"/>
        <v>#N/A</v>
      </c>
    </row>
    <row r="660" spans="1:14" hidden="1" x14ac:dyDescent="0.25">
      <c r="A660" s="274" t="s">
        <v>1100</v>
      </c>
      <c r="B660" s="166">
        <f t="shared" si="35"/>
        <v>634</v>
      </c>
      <c r="C660" s="166" t="s">
        <v>1761</v>
      </c>
      <c r="D660" s="165"/>
      <c r="E660" s="165"/>
      <c r="F660" s="165"/>
      <c r="G660" s="479"/>
      <c r="H660" s="274"/>
      <c r="I660" s="603" t="e">
        <f ca="1">IF(IF($I$1&lt;&gt;'GMPP Return'!$F$25,HLOOKUP('GMPP Return'!$C$25,'[4]1617-Q1'!$B$1:$HA$1000,B660,FALSE),INDIRECT("'" &amp; $C$1 &amp; "'!" &amp; C660))="","",IF($I$1&lt;&gt;'GMPP Return'!$F$25,HLOOKUP('GMPP Return'!$C$25,'[4]1617-Q1'!$B$1:$HA$1000,B660,FALSE),INDIRECT("'" &amp; $C$1 &amp; "'!" &amp; C660)))</f>
        <v>#N/A</v>
      </c>
      <c r="J660" s="603"/>
      <c r="K660" s="547"/>
      <c r="L660" s="548"/>
      <c r="M660" s="567"/>
      <c r="N660" s="995" t="e">
        <f t="shared" ca="1" si="36"/>
        <v>#N/A</v>
      </c>
    </row>
    <row r="661" spans="1:14" x14ac:dyDescent="0.25">
      <c r="A661" s="274"/>
      <c r="B661" s="166">
        <v>634</v>
      </c>
      <c r="C661" s="166" t="s">
        <v>2192</v>
      </c>
      <c r="D661" s="165"/>
      <c r="E661" s="165"/>
      <c r="F661" s="165"/>
      <c r="G661" s="479"/>
      <c r="H661" s="274" t="s">
        <v>2379</v>
      </c>
      <c r="I661" s="603" t="e">
        <f ca="1">IF(IF($I$1&lt;&gt;'GMPP Return'!$F$25,HLOOKUP('GMPP Return'!$C$25,'[4]1617-Q1'!$B$1:$HA$1000,B661,FALSE),INDIRECT("'" &amp; $C$1 &amp; "'!" &amp; C661))="","",IF($I$1&lt;&gt;'GMPP Return'!$F$25,HLOOKUP('GMPP Return'!$C$25,'[4]1617-Q1'!$B$1:$HA$1000,B661,FALSE),INDIRECT("'" &amp; $C$1 &amp; "'!" &amp; C661)))</f>
        <v>#N/A</v>
      </c>
      <c r="J661" s="603">
        <f ca="1">IF(IF($J$1&lt;&gt;'GMPP Return'!$F$25,HLOOKUP('GMPP Return'!$C$25,'[4]1617-Q2'!$B$1:$HA$1000,B661,FALSE),INDIRECT("'" &amp; $C$1 &amp; "'!" &amp; C661))="","",IF($J$1&lt;&gt;'GMPP Return'!$F$25,HLOOKUP('GMPP Return'!$C$25,'[4]1617-Q2'!$B$1:$HA$1000,B661,FALSE),INDIRECT("'" &amp; $C$1 &amp; "'!" &amp; C661)))</f>
        <v>0</v>
      </c>
      <c r="K661" s="547" t="s">
        <v>3385</v>
      </c>
      <c r="L661" s="548" t="s">
        <v>3386</v>
      </c>
      <c r="M661" s="567"/>
      <c r="N661" s="995" t="e">
        <f t="shared" ca="1" si="36"/>
        <v>#N/A</v>
      </c>
    </row>
    <row r="662" spans="1:14" x14ac:dyDescent="0.25">
      <c r="A662" s="274" t="s">
        <v>1101</v>
      </c>
      <c r="B662" s="166">
        <v>635</v>
      </c>
      <c r="C662" s="166" t="s">
        <v>1762</v>
      </c>
      <c r="D662" s="165"/>
      <c r="E662" s="165"/>
      <c r="F662" s="165"/>
      <c r="G662" s="479"/>
      <c r="H662" s="274" t="s">
        <v>2176</v>
      </c>
      <c r="I662" s="603" t="e">
        <f ca="1">IF(IF($I$1&lt;&gt;'GMPP Return'!$F$25,HLOOKUP('GMPP Return'!$C$25,'[4]1617-Q1'!$B$1:$HA$1000,B662,FALSE),INDIRECT("'" &amp; $C$1 &amp; "'!" &amp; C662))="","",IF($I$1&lt;&gt;'GMPP Return'!$F$25,HLOOKUP('GMPP Return'!$C$25,'[4]1617-Q1'!$B$1:$HA$1000,B662,FALSE),INDIRECT("'" &amp; $C$1 &amp; "'!" &amp; C662)))</f>
        <v>#N/A</v>
      </c>
      <c r="J662" s="603">
        <f ca="1">IF(IF($J$1&lt;&gt;'GMPP Return'!$F$25,HLOOKUP('GMPP Return'!$C$25,'[4]1617-Q2'!$B$1:$HA$1000,B662,FALSE),INDIRECT("'" &amp; $C$1 &amp; "'!" &amp; C662))="","",IF($J$1&lt;&gt;'GMPP Return'!$F$25,HLOOKUP('GMPP Return'!$C$25,'[4]1617-Q2'!$B$1:$HA$1000,B662,FALSE),INDIRECT("'" &amp; $C$1 &amp; "'!" &amp; C662)))</f>
        <v>0</v>
      </c>
      <c r="K662" s="547" t="s">
        <v>3387</v>
      </c>
      <c r="L662" s="548" t="s">
        <v>3388</v>
      </c>
      <c r="M662" s="567"/>
      <c r="N662" s="995" t="e">
        <f t="shared" ca="1" si="36"/>
        <v>#N/A</v>
      </c>
    </row>
    <row r="663" spans="1:14" x14ac:dyDescent="0.25">
      <c r="A663" s="274" t="s">
        <v>1102</v>
      </c>
      <c r="B663" s="166">
        <v>636</v>
      </c>
      <c r="C663" s="166" t="s">
        <v>1763</v>
      </c>
      <c r="D663" s="165"/>
      <c r="E663" s="165"/>
      <c r="F663" s="165"/>
      <c r="G663" s="479"/>
      <c r="H663" s="274" t="s">
        <v>1112</v>
      </c>
      <c r="I663" s="603" t="e">
        <f ca="1">IF(IF($I$1&lt;&gt;'GMPP Return'!$F$25,HLOOKUP('GMPP Return'!$C$25,'[4]1617-Q1'!$B$1:$HA$1000,B663,FALSE),INDIRECT("'" &amp; $C$1 &amp; "'!" &amp; C663))="","",IF($I$1&lt;&gt;'GMPP Return'!$F$25,HLOOKUP('GMPP Return'!$C$25,'[4]1617-Q1'!$B$1:$HA$1000,B663,FALSE),INDIRECT("'" &amp; $C$1 &amp; "'!" &amp; C663)))</f>
        <v>#N/A</v>
      </c>
      <c r="J663" s="603">
        <f ca="1">IF(IF($J$1&lt;&gt;'GMPP Return'!$F$25,HLOOKUP('GMPP Return'!$C$25,'[4]1617-Q2'!$B$1:$HA$1000,B663,FALSE),INDIRECT("'" &amp; $C$1 &amp; "'!" &amp; C663))="","",IF($J$1&lt;&gt;'GMPP Return'!$F$25,HLOOKUP('GMPP Return'!$C$25,'[4]1617-Q2'!$B$1:$HA$1000,B663,FALSE),INDIRECT("'" &amp; $C$1 &amp; "'!" &amp; C663)))</f>
        <v>0</v>
      </c>
      <c r="K663" s="547" t="s">
        <v>3389</v>
      </c>
      <c r="L663" s="548" t="s">
        <v>3390</v>
      </c>
      <c r="M663" s="567"/>
      <c r="N663" s="995" t="e">
        <f t="shared" ca="1" si="36"/>
        <v>#N/A</v>
      </c>
    </row>
    <row r="664" spans="1:14" x14ac:dyDescent="0.25">
      <c r="A664" s="274" t="s">
        <v>1103</v>
      </c>
      <c r="B664" s="166">
        <v>637</v>
      </c>
      <c r="C664" s="166" t="s">
        <v>1764</v>
      </c>
      <c r="D664" s="165"/>
      <c r="E664" s="165"/>
      <c r="F664" s="165"/>
      <c r="G664" s="479"/>
      <c r="H664" s="274" t="s">
        <v>1113</v>
      </c>
      <c r="I664" s="603" t="e">
        <f ca="1">IF(IF($I$1&lt;&gt;'GMPP Return'!$F$25,HLOOKUP('GMPP Return'!$C$25,'[4]1617-Q1'!$B$1:$HA$1000,B664,FALSE),INDIRECT("'" &amp; $C$1 &amp; "'!" &amp; C664))="","",IF($I$1&lt;&gt;'GMPP Return'!$F$25,HLOOKUP('GMPP Return'!$C$25,'[4]1617-Q1'!$B$1:$HA$1000,B664,FALSE),INDIRECT("'" &amp; $C$1 &amp; "'!" &amp; C664)))</f>
        <v>#N/A</v>
      </c>
      <c r="J664" s="603">
        <f ca="1">IF(IF($J$1&lt;&gt;'GMPP Return'!$F$25,HLOOKUP('GMPP Return'!$C$25,'[4]1617-Q2'!$B$1:$HA$1000,B664,FALSE),INDIRECT("'" &amp; $C$1 &amp; "'!" &amp; C664))="","",IF($J$1&lt;&gt;'GMPP Return'!$F$25,HLOOKUP('GMPP Return'!$C$25,'[4]1617-Q2'!$B$1:$HA$1000,B664,FALSE),INDIRECT("'" &amp; $C$1 &amp; "'!" &amp; C664)))</f>
        <v>0</v>
      </c>
      <c r="K664" s="547" t="s">
        <v>3391</v>
      </c>
      <c r="L664" s="548" t="s">
        <v>3392</v>
      </c>
      <c r="M664" s="567"/>
      <c r="N664" s="995" t="e">
        <f t="shared" ca="1" si="36"/>
        <v>#N/A</v>
      </c>
    </row>
    <row r="665" spans="1:14" x14ac:dyDescent="0.25">
      <c r="A665" s="274" t="s">
        <v>1104</v>
      </c>
      <c r="B665" s="166">
        <v>638</v>
      </c>
      <c r="C665" s="166" t="s">
        <v>1765</v>
      </c>
      <c r="D665" s="165"/>
      <c r="E665" s="165"/>
      <c r="F665" s="165"/>
      <c r="G665" s="479"/>
      <c r="H665" s="274" t="s">
        <v>1114</v>
      </c>
      <c r="I665" s="603" t="e">
        <f ca="1">IF(IF($I$1&lt;&gt;'GMPP Return'!$F$25,HLOOKUP('GMPP Return'!$C$25,'[4]1617-Q1'!$B$1:$HA$1000,B665,FALSE),INDIRECT("'" &amp; $C$1 &amp; "'!" &amp; C665))="","",IF($I$1&lt;&gt;'GMPP Return'!$F$25,HLOOKUP('GMPP Return'!$C$25,'[4]1617-Q1'!$B$1:$HA$1000,B665,FALSE),INDIRECT("'" &amp; $C$1 &amp; "'!" &amp; C665)))</f>
        <v>#N/A</v>
      </c>
      <c r="J665" s="603">
        <f ca="1">IF(IF($J$1&lt;&gt;'GMPP Return'!$F$25,HLOOKUP('GMPP Return'!$C$25,'[4]1617-Q2'!$B$1:$HA$1000,B665,FALSE),INDIRECT("'" &amp; $C$1 &amp; "'!" &amp; C665))="","",IF($J$1&lt;&gt;'GMPP Return'!$F$25,HLOOKUP('GMPP Return'!$C$25,'[4]1617-Q2'!$B$1:$HA$1000,B665,FALSE),INDIRECT("'" &amp; $C$1 &amp; "'!" &amp; C665)))</f>
        <v>0</v>
      </c>
      <c r="K665" s="547" t="s">
        <v>3393</v>
      </c>
      <c r="L665" s="548" t="s">
        <v>3394</v>
      </c>
      <c r="M665" s="567"/>
      <c r="N665" s="995" t="e">
        <f t="shared" ca="1" si="36"/>
        <v>#N/A</v>
      </c>
    </row>
    <row r="666" spans="1:14" hidden="1" x14ac:dyDescent="0.25">
      <c r="A666" s="274" t="s">
        <v>1105</v>
      </c>
      <c r="B666" s="166">
        <f t="shared" si="35"/>
        <v>639</v>
      </c>
      <c r="C666" s="166" t="s">
        <v>1766</v>
      </c>
      <c r="D666" s="165"/>
      <c r="E666" s="165"/>
      <c r="F666" s="165"/>
      <c r="G666" s="479"/>
      <c r="H666" s="274"/>
      <c r="I666" s="603" t="e">
        <f ca="1">IF(IF($I$1&lt;&gt;'GMPP Return'!$F$25,HLOOKUP('GMPP Return'!$C$25,'[4]1617-Q1'!$B$1:$HA$1000,B666,FALSE),INDIRECT("'" &amp; $C$1 &amp; "'!" &amp; C666))="","",IF($I$1&lt;&gt;'GMPP Return'!$F$25,HLOOKUP('GMPP Return'!$C$25,'[4]1617-Q1'!$B$1:$HA$1000,B666,FALSE),INDIRECT("'" &amp; $C$1 &amp; "'!" &amp; C666)))</f>
        <v>#N/A</v>
      </c>
      <c r="J666" s="603"/>
      <c r="K666" s="547"/>
      <c r="L666" s="548"/>
      <c r="M666" s="567"/>
      <c r="N666" s="995" t="e">
        <f t="shared" ca="1" si="36"/>
        <v>#N/A</v>
      </c>
    </row>
    <row r="667" spans="1:14" x14ac:dyDescent="0.25">
      <c r="A667" s="274"/>
      <c r="B667" s="166">
        <v>639</v>
      </c>
      <c r="C667" s="166" t="s">
        <v>2193</v>
      </c>
      <c r="D667" s="165"/>
      <c r="E667" s="165"/>
      <c r="F667" s="165"/>
      <c r="G667" s="479"/>
      <c r="H667" s="274" t="s">
        <v>2380</v>
      </c>
      <c r="I667" s="603" t="e">
        <f ca="1">IF(IF($I$1&lt;&gt;'GMPP Return'!$F$25,HLOOKUP('GMPP Return'!$C$25,'[4]1617-Q1'!$B$1:$HA$1000,B667,FALSE),INDIRECT("'" &amp; $C$1 &amp; "'!" &amp; C667))="","",IF($I$1&lt;&gt;'GMPP Return'!$F$25,HLOOKUP('GMPP Return'!$C$25,'[4]1617-Q1'!$B$1:$HA$1000,B667,FALSE),INDIRECT("'" &amp; $C$1 &amp; "'!" &amp; C667)))</f>
        <v>#N/A</v>
      </c>
      <c r="J667" s="603">
        <f ca="1">IF(IF($J$1&lt;&gt;'GMPP Return'!$F$25,HLOOKUP('GMPP Return'!$C$25,'[4]1617-Q2'!$B$1:$HA$1000,B667,FALSE),INDIRECT("'" &amp; $C$1 &amp; "'!" &amp; C667))="","",IF($J$1&lt;&gt;'GMPP Return'!$F$25,HLOOKUP('GMPP Return'!$C$25,'[4]1617-Q2'!$B$1:$HA$1000,B667,FALSE),INDIRECT("'" &amp; $C$1 &amp; "'!" &amp; C667)))</f>
        <v>0</v>
      </c>
      <c r="K667" s="547" t="s">
        <v>3395</v>
      </c>
      <c r="L667" s="548" t="s">
        <v>3396</v>
      </c>
      <c r="M667" s="567"/>
      <c r="N667" s="995" t="e">
        <f t="shared" ca="1" si="36"/>
        <v>#N/A</v>
      </c>
    </row>
    <row r="668" spans="1:14" x14ac:dyDescent="0.25">
      <c r="A668" s="274" t="s">
        <v>1106</v>
      </c>
      <c r="B668" s="166">
        <v>640</v>
      </c>
      <c r="C668" s="166" t="s">
        <v>1767</v>
      </c>
      <c r="D668" s="165"/>
      <c r="E668" s="165"/>
      <c r="F668" s="165"/>
      <c r="G668" s="479"/>
      <c r="H668" s="274" t="s">
        <v>2177</v>
      </c>
      <c r="I668" s="603" t="e">
        <f ca="1">IF(IF($I$1&lt;&gt;'GMPP Return'!$F$25,HLOOKUP('GMPP Return'!$C$25,'[4]1617-Q1'!$B$1:$HA$1000,B668,FALSE),INDIRECT("'" &amp; $C$1 &amp; "'!" &amp; C668))="","",IF($I$1&lt;&gt;'GMPP Return'!$F$25,HLOOKUP('GMPP Return'!$C$25,'[4]1617-Q1'!$B$1:$HA$1000,B668,FALSE),INDIRECT("'" &amp; $C$1 &amp; "'!" &amp; C668)))</f>
        <v>#N/A</v>
      </c>
      <c r="J668" s="603">
        <f ca="1">IF(IF($J$1&lt;&gt;'GMPP Return'!$F$25,HLOOKUP('GMPP Return'!$C$25,'[4]1617-Q2'!$B$1:$HA$1000,B668,FALSE),INDIRECT("'" &amp; $C$1 &amp; "'!" &amp; C668))="","",IF($J$1&lt;&gt;'GMPP Return'!$F$25,HLOOKUP('GMPP Return'!$C$25,'[4]1617-Q2'!$B$1:$HA$1000,B668,FALSE),INDIRECT("'" &amp; $C$1 &amp; "'!" &amp; C668)))</f>
        <v>0</v>
      </c>
      <c r="K668" s="547" t="s">
        <v>3397</v>
      </c>
      <c r="L668" s="548" t="s">
        <v>3398</v>
      </c>
      <c r="M668" s="567"/>
      <c r="N668" s="995" t="e">
        <f t="shared" ca="1" si="36"/>
        <v>#N/A</v>
      </c>
    </row>
    <row r="669" spans="1:14" x14ac:dyDescent="0.25">
      <c r="A669" s="274" t="s">
        <v>1107</v>
      </c>
      <c r="B669" s="166">
        <v>641</v>
      </c>
      <c r="C669" s="166" t="s">
        <v>1768</v>
      </c>
      <c r="D669" s="165"/>
      <c r="E669" s="165"/>
      <c r="F669" s="165"/>
      <c r="G669" s="479"/>
      <c r="H669" s="274" t="s">
        <v>1117</v>
      </c>
      <c r="I669" s="603" t="e">
        <f ca="1">IF(IF($I$1&lt;&gt;'GMPP Return'!$F$25,HLOOKUP('GMPP Return'!$C$25,'[4]1617-Q1'!$B$1:$HA$1000,B669,FALSE),INDIRECT("'" &amp; $C$1 &amp; "'!" &amp; C669))="","",IF($I$1&lt;&gt;'GMPP Return'!$F$25,HLOOKUP('GMPP Return'!$C$25,'[4]1617-Q1'!$B$1:$HA$1000,B669,FALSE),INDIRECT("'" &amp; $C$1 &amp; "'!" &amp; C669)))</f>
        <v>#N/A</v>
      </c>
      <c r="J669" s="603">
        <f ca="1">IF(IF($J$1&lt;&gt;'GMPP Return'!$F$25,HLOOKUP('GMPP Return'!$C$25,'[4]1617-Q2'!$B$1:$HA$1000,B669,FALSE),INDIRECT("'" &amp; $C$1 &amp; "'!" &amp; C669))="","",IF($J$1&lt;&gt;'GMPP Return'!$F$25,HLOOKUP('GMPP Return'!$C$25,'[4]1617-Q2'!$B$1:$HA$1000,B669,FALSE),INDIRECT("'" &amp; $C$1 &amp; "'!" &amp; C669)))</f>
        <v>0</v>
      </c>
      <c r="K669" s="547" t="s">
        <v>3399</v>
      </c>
      <c r="L669" s="548" t="s">
        <v>3400</v>
      </c>
      <c r="M669" s="567"/>
      <c r="N669" s="995" t="e">
        <f t="shared" ca="1" si="36"/>
        <v>#N/A</v>
      </c>
    </row>
    <row r="670" spans="1:14" x14ac:dyDescent="0.25">
      <c r="A670" s="273" t="s">
        <v>1108</v>
      </c>
      <c r="B670" s="166">
        <v>642</v>
      </c>
      <c r="C670" s="166" t="s">
        <v>1769</v>
      </c>
      <c r="D670" s="165"/>
      <c r="E670" s="165"/>
      <c r="F670" s="165"/>
      <c r="G670" s="479"/>
      <c r="H670" s="274" t="s">
        <v>1118</v>
      </c>
      <c r="I670" s="603" t="e">
        <f ca="1">IF(IF($I$1&lt;&gt;'GMPP Return'!$F$25,HLOOKUP('GMPP Return'!$C$25,'[4]1617-Q1'!$B$1:$HA$1000,B670,FALSE),INDIRECT("'" &amp; $C$1 &amp; "'!" &amp; C670))="","",IF($I$1&lt;&gt;'GMPP Return'!$F$25,HLOOKUP('GMPP Return'!$C$25,'[4]1617-Q1'!$B$1:$HA$1000,B670,FALSE),INDIRECT("'" &amp; $C$1 &amp; "'!" &amp; C670)))</f>
        <v>#N/A</v>
      </c>
      <c r="J670" s="603">
        <f ca="1">IF(IF($J$1&lt;&gt;'GMPP Return'!$F$25,HLOOKUP('GMPP Return'!$C$25,'[4]1617-Q2'!$B$1:$HA$1000,B670,FALSE),INDIRECT("'" &amp; $C$1 &amp; "'!" &amp; C670))="","",IF($J$1&lt;&gt;'GMPP Return'!$F$25,HLOOKUP('GMPP Return'!$C$25,'[4]1617-Q2'!$B$1:$HA$1000,B670,FALSE),INDIRECT("'" &amp; $C$1 &amp; "'!" &amp; C670)))</f>
        <v>0</v>
      </c>
      <c r="K670" s="547" t="s">
        <v>3401</v>
      </c>
      <c r="L670" s="548" t="s">
        <v>3402</v>
      </c>
      <c r="M670" s="567"/>
      <c r="N670" s="995" t="e">
        <f t="shared" ca="1" si="36"/>
        <v>#N/A</v>
      </c>
    </row>
    <row r="671" spans="1:14" x14ac:dyDescent="0.25">
      <c r="A671" s="273" t="s">
        <v>1109</v>
      </c>
      <c r="B671" s="166">
        <v>643</v>
      </c>
      <c r="C671" s="166" t="s">
        <v>1770</v>
      </c>
      <c r="D671" s="165"/>
      <c r="E671" s="165"/>
      <c r="F671" s="165"/>
      <c r="G671" s="479"/>
      <c r="H671" s="274" t="s">
        <v>1119</v>
      </c>
      <c r="I671" s="603" t="e">
        <f ca="1">IF(IF($I$1&lt;&gt;'GMPP Return'!$F$25,HLOOKUP('GMPP Return'!$C$25,'[4]1617-Q1'!$B$1:$HA$1000,B671,FALSE),INDIRECT("'" &amp; $C$1 &amp; "'!" &amp; C671))="","",IF($I$1&lt;&gt;'GMPP Return'!$F$25,HLOOKUP('GMPP Return'!$C$25,'[4]1617-Q1'!$B$1:$HA$1000,B671,FALSE),INDIRECT("'" &amp; $C$1 &amp; "'!" &amp; C671)))</f>
        <v>#N/A</v>
      </c>
      <c r="J671" s="603">
        <f ca="1">IF(IF($J$1&lt;&gt;'GMPP Return'!$F$25,HLOOKUP('GMPP Return'!$C$25,'[4]1617-Q2'!$B$1:$HA$1000,B671,FALSE),INDIRECT("'" &amp; $C$1 &amp; "'!" &amp; C671))="","",IF($J$1&lt;&gt;'GMPP Return'!$F$25,HLOOKUP('GMPP Return'!$C$25,'[4]1617-Q2'!$B$1:$HA$1000,B671,FALSE),INDIRECT("'" &amp; $C$1 &amp; "'!" &amp; C671)))</f>
        <v>0</v>
      </c>
      <c r="K671" s="547" t="s">
        <v>3403</v>
      </c>
      <c r="L671" s="548" t="s">
        <v>3404</v>
      </c>
      <c r="M671" s="567"/>
      <c r="N671" s="995" t="e">
        <f t="shared" ca="1" si="36"/>
        <v>#N/A</v>
      </c>
    </row>
    <row r="672" spans="1:14" hidden="1" x14ac:dyDescent="0.25">
      <c r="A672" s="273" t="s">
        <v>1110</v>
      </c>
      <c r="B672" s="166">
        <f t="shared" si="35"/>
        <v>644</v>
      </c>
      <c r="C672" s="166" t="s">
        <v>1771</v>
      </c>
      <c r="D672" s="165"/>
      <c r="E672" s="165"/>
      <c r="F672" s="165"/>
      <c r="G672" s="479"/>
      <c r="H672" s="274"/>
      <c r="I672" s="603" t="e">
        <f ca="1">IF(IF($I$1&lt;&gt;'GMPP Return'!$F$25,HLOOKUP('GMPP Return'!$C$25,'[4]1617-Q1'!$B$1:$HA$1000,B672,FALSE),INDIRECT("'" &amp; $C$1 &amp; "'!" &amp; C672))="","",IF($I$1&lt;&gt;'GMPP Return'!$F$25,HLOOKUP('GMPP Return'!$C$25,'[4]1617-Q1'!$B$1:$HA$1000,B672,FALSE),INDIRECT("'" &amp; $C$1 &amp; "'!" &amp; C672)))</f>
        <v>#N/A</v>
      </c>
      <c r="J672" s="603"/>
      <c r="K672" s="547"/>
      <c r="L672" s="548"/>
      <c r="M672" s="567"/>
      <c r="N672" s="995" t="e">
        <f t="shared" ca="1" si="36"/>
        <v>#N/A</v>
      </c>
    </row>
    <row r="673" spans="1:14" x14ac:dyDescent="0.25">
      <c r="A673" s="273"/>
      <c r="B673" s="166">
        <v>644</v>
      </c>
      <c r="C673" s="166" t="s">
        <v>2194</v>
      </c>
      <c r="D673" s="165"/>
      <c r="E673" s="165"/>
      <c r="F673" s="165"/>
      <c r="G673" s="479"/>
      <c r="H673" s="274" t="s">
        <v>2381</v>
      </c>
      <c r="I673" s="603" t="e">
        <f ca="1">IF(IF($I$1&lt;&gt;'GMPP Return'!$F$25,HLOOKUP('GMPP Return'!$C$25,'[4]1617-Q1'!$B$1:$HA$1000,B673,FALSE),INDIRECT("'" &amp; $C$1 &amp; "'!" &amp; C673))="","",IF($I$1&lt;&gt;'GMPP Return'!$F$25,HLOOKUP('GMPP Return'!$C$25,'[4]1617-Q1'!$B$1:$HA$1000,B673,FALSE),INDIRECT("'" &amp; $C$1 &amp; "'!" &amp; C673)))</f>
        <v>#N/A</v>
      </c>
      <c r="J673" s="603">
        <f ca="1">IF(IF($J$1&lt;&gt;'GMPP Return'!$F$25,HLOOKUP('GMPP Return'!$C$25,'[4]1617-Q2'!$B$1:$HA$1000,B673,FALSE),INDIRECT("'" &amp; $C$1 &amp; "'!" &amp; C673))="","",IF($J$1&lt;&gt;'GMPP Return'!$F$25,HLOOKUP('GMPP Return'!$C$25,'[4]1617-Q2'!$B$1:$HA$1000,B673,FALSE),INDIRECT("'" &amp; $C$1 &amp; "'!" &amp; C673)))</f>
        <v>0</v>
      </c>
      <c r="K673" s="547" t="s">
        <v>3405</v>
      </c>
      <c r="L673" s="548" t="s">
        <v>3406</v>
      </c>
      <c r="M673" s="567"/>
      <c r="N673" s="995" t="e">
        <f t="shared" ca="1" si="36"/>
        <v>#N/A</v>
      </c>
    </row>
    <row r="674" spans="1:14" x14ac:dyDescent="0.25">
      <c r="A674" s="273" t="s">
        <v>1111</v>
      </c>
      <c r="B674" s="166">
        <v>645</v>
      </c>
      <c r="C674" s="166" t="s">
        <v>1772</v>
      </c>
      <c r="D674" s="165"/>
      <c r="E674" s="165"/>
      <c r="F674" s="165"/>
      <c r="G674" s="479"/>
      <c r="H674" s="274" t="s">
        <v>2178</v>
      </c>
      <c r="I674" s="603" t="e">
        <f ca="1">IF(IF($I$1&lt;&gt;'GMPP Return'!$F$25,HLOOKUP('GMPP Return'!$C$25,'[4]1617-Q1'!$B$1:$HA$1000,B674,FALSE),INDIRECT("'" &amp; $C$1 &amp; "'!" &amp; C674))="","",IF($I$1&lt;&gt;'GMPP Return'!$F$25,HLOOKUP('GMPP Return'!$C$25,'[4]1617-Q1'!$B$1:$HA$1000,B674,FALSE),INDIRECT("'" &amp; $C$1 &amp; "'!" &amp; C674)))</f>
        <v>#N/A</v>
      </c>
      <c r="J674" s="603">
        <f ca="1">IF(IF($J$1&lt;&gt;'GMPP Return'!$F$25,HLOOKUP('GMPP Return'!$C$25,'[4]1617-Q2'!$B$1:$HA$1000,B674,FALSE),INDIRECT("'" &amp; $C$1 &amp; "'!" &amp; C674))="","",IF($J$1&lt;&gt;'GMPP Return'!$F$25,HLOOKUP('GMPP Return'!$C$25,'[4]1617-Q2'!$B$1:$HA$1000,B674,FALSE),INDIRECT("'" &amp; $C$1 &amp; "'!" &amp; C674)))</f>
        <v>0</v>
      </c>
      <c r="K674" s="547" t="s">
        <v>3407</v>
      </c>
      <c r="L674" s="548" t="s">
        <v>3408</v>
      </c>
      <c r="M674" s="567"/>
      <c r="N674" s="995" t="e">
        <f t="shared" ca="1" si="36"/>
        <v>#N/A</v>
      </c>
    </row>
    <row r="675" spans="1:14" x14ac:dyDescent="0.25">
      <c r="A675" s="273" t="s">
        <v>1112</v>
      </c>
      <c r="B675" s="166">
        <v>646</v>
      </c>
      <c r="C675" s="166" t="s">
        <v>1773</v>
      </c>
      <c r="D675" s="165"/>
      <c r="E675" s="165"/>
      <c r="F675" s="165"/>
      <c r="G675" s="479"/>
      <c r="H675" s="274" t="s">
        <v>1122</v>
      </c>
      <c r="I675" s="603" t="e">
        <f ca="1">IF(IF($I$1&lt;&gt;'GMPP Return'!$F$25,HLOOKUP('GMPP Return'!$C$25,'[4]1617-Q1'!$B$1:$HA$1000,B675,FALSE),INDIRECT("'" &amp; $C$1 &amp; "'!" &amp; C675))="","",IF($I$1&lt;&gt;'GMPP Return'!$F$25,HLOOKUP('GMPP Return'!$C$25,'[4]1617-Q1'!$B$1:$HA$1000,B675,FALSE),INDIRECT("'" &amp; $C$1 &amp; "'!" &amp; C675)))</f>
        <v>#N/A</v>
      </c>
      <c r="J675" s="603">
        <f ca="1">IF(IF($J$1&lt;&gt;'GMPP Return'!$F$25,HLOOKUP('GMPP Return'!$C$25,'[4]1617-Q2'!$B$1:$HA$1000,B675,FALSE),INDIRECT("'" &amp; $C$1 &amp; "'!" &amp; C675))="","",IF($J$1&lt;&gt;'GMPP Return'!$F$25,HLOOKUP('GMPP Return'!$C$25,'[4]1617-Q2'!$B$1:$HA$1000,B675,FALSE),INDIRECT("'" &amp; $C$1 &amp; "'!" &amp; C675)))</f>
        <v>0</v>
      </c>
      <c r="K675" s="547" t="s">
        <v>3409</v>
      </c>
      <c r="L675" s="548" t="s">
        <v>3410</v>
      </c>
      <c r="M675" s="567"/>
      <c r="N675" s="995" t="e">
        <f t="shared" ca="1" si="36"/>
        <v>#N/A</v>
      </c>
    </row>
    <row r="676" spans="1:14" x14ac:dyDescent="0.25">
      <c r="A676" s="273" t="s">
        <v>1113</v>
      </c>
      <c r="B676" s="166">
        <v>647</v>
      </c>
      <c r="C676" s="166" t="s">
        <v>1774</v>
      </c>
      <c r="D676" s="165"/>
      <c r="E676" s="165"/>
      <c r="F676" s="165"/>
      <c r="G676" s="479"/>
      <c r="H676" s="274" t="s">
        <v>1123</v>
      </c>
      <c r="I676" s="603" t="e">
        <f ca="1">IF(IF($I$1&lt;&gt;'GMPP Return'!$F$25,HLOOKUP('GMPP Return'!$C$25,'[4]1617-Q1'!$B$1:$HA$1000,B676,FALSE),INDIRECT("'" &amp; $C$1 &amp; "'!" &amp; C676))="","",IF($I$1&lt;&gt;'GMPP Return'!$F$25,HLOOKUP('GMPP Return'!$C$25,'[4]1617-Q1'!$B$1:$HA$1000,B676,FALSE),INDIRECT("'" &amp; $C$1 &amp; "'!" &amp; C676)))</f>
        <v>#N/A</v>
      </c>
      <c r="J676" s="603">
        <f ca="1">IF(IF($J$1&lt;&gt;'GMPP Return'!$F$25,HLOOKUP('GMPP Return'!$C$25,'[4]1617-Q2'!$B$1:$HA$1000,B676,FALSE),INDIRECT("'" &amp; $C$1 &amp; "'!" &amp; C676))="","",IF($J$1&lt;&gt;'GMPP Return'!$F$25,HLOOKUP('GMPP Return'!$C$25,'[4]1617-Q2'!$B$1:$HA$1000,B676,FALSE),INDIRECT("'" &amp; $C$1 &amp; "'!" &amp; C676)))</f>
        <v>0</v>
      </c>
      <c r="K676" s="547" t="s">
        <v>3411</v>
      </c>
      <c r="L676" s="548" t="s">
        <v>3412</v>
      </c>
      <c r="M676" s="567"/>
      <c r="N676" s="995" t="e">
        <f t="shared" ca="1" si="36"/>
        <v>#N/A</v>
      </c>
    </row>
    <row r="677" spans="1:14" x14ac:dyDescent="0.25">
      <c r="A677" s="273" t="s">
        <v>1114</v>
      </c>
      <c r="B677" s="166">
        <v>648</v>
      </c>
      <c r="C677" s="166" t="s">
        <v>1775</v>
      </c>
      <c r="D677" s="165"/>
      <c r="E677" s="165"/>
      <c r="F677" s="165"/>
      <c r="G677" s="479"/>
      <c r="H677" s="274" t="s">
        <v>1124</v>
      </c>
      <c r="I677" s="603" t="e">
        <f ca="1">IF(IF($I$1&lt;&gt;'GMPP Return'!$F$25,HLOOKUP('GMPP Return'!$C$25,'[4]1617-Q1'!$B$1:$HA$1000,B677,FALSE),INDIRECT("'" &amp; $C$1 &amp; "'!" &amp; C677))="","",IF($I$1&lt;&gt;'GMPP Return'!$F$25,HLOOKUP('GMPP Return'!$C$25,'[4]1617-Q1'!$B$1:$HA$1000,B677,FALSE),INDIRECT("'" &amp; $C$1 &amp; "'!" &amp; C677)))</f>
        <v>#N/A</v>
      </c>
      <c r="J677" s="603">
        <f ca="1">IF(IF($J$1&lt;&gt;'GMPP Return'!$F$25,HLOOKUP('GMPP Return'!$C$25,'[4]1617-Q2'!$B$1:$HA$1000,B677,FALSE),INDIRECT("'" &amp; $C$1 &amp; "'!" &amp; C677))="","",IF($J$1&lt;&gt;'GMPP Return'!$F$25,HLOOKUP('GMPP Return'!$C$25,'[4]1617-Q2'!$B$1:$HA$1000,B677,FALSE),INDIRECT("'" &amp; $C$1 &amp; "'!" &amp; C677)))</f>
        <v>0</v>
      </c>
      <c r="K677" s="547" t="s">
        <v>3413</v>
      </c>
      <c r="L677" s="548" t="s">
        <v>3414</v>
      </c>
      <c r="M677" s="567"/>
      <c r="N677" s="995" t="e">
        <f t="shared" ca="1" si="36"/>
        <v>#N/A</v>
      </c>
    </row>
    <row r="678" spans="1:14" hidden="1" x14ac:dyDescent="0.25">
      <c r="A678" s="273" t="s">
        <v>1115</v>
      </c>
      <c r="B678" s="166">
        <f t="shared" si="35"/>
        <v>649</v>
      </c>
      <c r="C678" s="166" t="s">
        <v>1776</v>
      </c>
      <c r="D678" s="165"/>
      <c r="E678" s="165"/>
      <c r="F678" s="165"/>
      <c r="G678" s="479"/>
      <c r="H678" s="274"/>
      <c r="I678" s="603" t="e">
        <f ca="1">IF(IF($I$1&lt;&gt;'GMPP Return'!$F$25,HLOOKUP('GMPP Return'!$C$25,'[4]1617-Q1'!$B$1:$HA$1000,B678,FALSE),INDIRECT("'" &amp; $C$1 &amp; "'!" &amp; C678))="","",IF($I$1&lt;&gt;'GMPP Return'!$F$25,HLOOKUP('GMPP Return'!$C$25,'[4]1617-Q1'!$B$1:$HA$1000,B678,FALSE),INDIRECT("'" &amp; $C$1 &amp; "'!" &amp; C678)))</f>
        <v>#N/A</v>
      </c>
      <c r="J678" s="603"/>
      <c r="K678" s="547"/>
      <c r="L678" s="548"/>
      <c r="M678" s="567"/>
      <c r="N678" s="995" t="e">
        <f t="shared" ca="1" si="36"/>
        <v>#N/A</v>
      </c>
    </row>
    <row r="679" spans="1:14" x14ac:dyDescent="0.25">
      <c r="A679" s="273"/>
      <c r="B679" s="166">
        <v>649</v>
      </c>
      <c r="C679" s="166" t="s">
        <v>2195</v>
      </c>
      <c r="D679" s="165"/>
      <c r="E679" s="165"/>
      <c r="F679" s="165"/>
      <c r="G679" s="479"/>
      <c r="H679" s="274" t="s">
        <v>2386</v>
      </c>
      <c r="I679" s="603" t="e">
        <f ca="1">IF(IF($I$1&lt;&gt;'GMPP Return'!$F$25,HLOOKUP('GMPP Return'!$C$25,'[4]1617-Q1'!$B$1:$HA$1000,B679,FALSE),INDIRECT("'" &amp; $C$1 &amp; "'!" &amp; C679))="","",IF($I$1&lt;&gt;'GMPP Return'!$F$25,HLOOKUP('GMPP Return'!$C$25,'[4]1617-Q1'!$B$1:$HA$1000,B679,FALSE),INDIRECT("'" &amp; $C$1 &amp; "'!" &amp; C679)))</f>
        <v>#N/A</v>
      </c>
      <c r="J679" s="603">
        <f ca="1">IF(IF($J$1&lt;&gt;'GMPP Return'!$F$25,HLOOKUP('GMPP Return'!$C$25,'[4]1617-Q2'!$B$1:$HA$1000,B679,FALSE),INDIRECT("'" &amp; $C$1 &amp; "'!" &amp; C679))="","",IF($J$1&lt;&gt;'GMPP Return'!$F$25,HLOOKUP('GMPP Return'!$C$25,'[4]1617-Q2'!$B$1:$HA$1000,B679,FALSE),INDIRECT("'" &amp; $C$1 &amp; "'!" &amp; C679)))</f>
        <v>0</v>
      </c>
      <c r="K679" s="547" t="s">
        <v>3415</v>
      </c>
      <c r="L679" s="548" t="s">
        <v>3416</v>
      </c>
      <c r="M679" s="567"/>
      <c r="N679" s="995" t="e">
        <f t="shared" ca="1" si="36"/>
        <v>#N/A</v>
      </c>
    </row>
    <row r="680" spans="1:14" x14ac:dyDescent="0.25">
      <c r="A680" s="273" t="s">
        <v>1116</v>
      </c>
      <c r="B680" s="166">
        <v>650</v>
      </c>
      <c r="C680" s="166" t="s">
        <v>1777</v>
      </c>
      <c r="D680" s="165"/>
      <c r="E680" s="165"/>
      <c r="F680" s="165"/>
      <c r="G680" s="479"/>
      <c r="H680" s="274" t="s">
        <v>2179</v>
      </c>
      <c r="I680" s="603" t="e">
        <f ca="1">IF(IF($I$1&lt;&gt;'GMPP Return'!$F$25,HLOOKUP('GMPP Return'!$C$25,'[4]1617-Q1'!$B$1:$HA$1000,B680,FALSE),INDIRECT("'" &amp; $C$1 &amp; "'!" &amp; C680))="","",IF($I$1&lt;&gt;'GMPP Return'!$F$25,HLOOKUP('GMPP Return'!$C$25,'[4]1617-Q1'!$B$1:$HA$1000,B680,FALSE),INDIRECT("'" &amp; $C$1 &amp; "'!" &amp; C680)))</f>
        <v>#N/A</v>
      </c>
      <c r="J680" s="603">
        <f ca="1">IF(IF($J$1&lt;&gt;'GMPP Return'!$F$25,HLOOKUP('GMPP Return'!$C$25,'[4]1617-Q2'!$B$1:$HA$1000,B680,FALSE),INDIRECT("'" &amp; $C$1 &amp; "'!" &amp; C680))="","",IF($J$1&lt;&gt;'GMPP Return'!$F$25,HLOOKUP('GMPP Return'!$C$25,'[4]1617-Q2'!$B$1:$HA$1000,B680,FALSE),INDIRECT("'" &amp; $C$1 &amp; "'!" &amp; C680)))</f>
        <v>0</v>
      </c>
      <c r="K680" s="547" t="s">
        <v>3417</v>
      </c>
      <c r="L680" s="548" t="s">
        <v>3418</v>
      </c>
      <c r="M680" s="567"/>
      <c r="N680" s="995" t="e">
        <f t="shared" ca="1" si="36"/>
        <v>#N/A</v>
      </c>
    </row>
    <row r="681" spans="1:14" x14ac:dyDescent="0.25">
      <c r="A681" s="273" t="s">
        <v>1117</v>
      </c>
      <c r="B681" s="166">
        <v>651</v>
      </c>
      <c r="C681" s="166" t="s">
        <v>1778</v>
      </c>
      <c r="D681" s="165"/>
      <c r="E681" s="165"/>
      <c r="F681" s="165"/>
      <c r="G681" s="479"/>
      <c r="H681" s="274" t="s">
        <v>1127</v>
      </c>
      <c r="I681" s="603" t="e">
        <f ca="1">IF(IF($I$1&lt;&gt;'GMPP Return'!$F$25,HLOOKUP('GMPP Return'!$C$25,'[4]1617-Q1'!$B$1:$HA$1000,B681,FALSE),INDIRECT("'" &amp; $C$1 &amp; "'!" &amp; C681))="","",IF($I$1&lt;&gt;'GMPP Return'!$F$25,HLOOKUP('GMPP Return'!$C$25,'[4]1617-Q1'!$B$1:$HA$1000,B681,FALSE),INDIRECT("'" &amp; $C$1 &amp; "'!" &amp; C681)))</f>
        <v>#N/A</v>
      </c>
      <c r="J681" s="603">
        <f ca="1">IF(IF($J$1&lt;&gt;'GMPP Return'!$F$25,HLOOKUP('GMPP Return'!$C$25,'[4]1617-Q2'!$B$1:$HA$1000,B681,FALSE),INDIRECT("'" &amp; $C$1 &amp; "'!" &amp; C681))="","",IF($J$1&lt;&gt;'GMPP Return'!$F$25,HLOOKUP('GMPP Return'!$C$25,'[4]1617-Q2'!$B$1:$HA$1000,B681,FALSE),INDIRECT("'" &amp; $C$1 &amp; "'!" &amp; C681)))</f>
        <v>0</v>
      </c>
      <c r="K681" s="547" t="s">
        <v>3419</v>
      </c>
      <c r="L681" s="548" t="s">
        <v>3420</v>
      </c>
      <c r="M681" s="567"/>
      <c r="N681" s="995" t="e">
        <f t="shared" ca="1" si="36"/>
        <v>#N/A</v>
      </c>
    </row>
    <row r="682" spans="1:14" x14ac:dyDescent="0.25">
      <c r="A682" s="274" t="s">
        <v>1118</v>
      </c>
      <c r="B682" s="166">
        <v>652</v>
      </c>
      <c r="C682" s="166" t="s">
        <v>1779</v>
      </c>
      <c r="D682" s="165"/>
      <c r="E682" s="165"/>
      <c r="F682" s="165"/>
      <c r="G682" s="479"/>
      <c r="H682" s="274" t="s">
        <v>1128</v>
      </c>
      <c r="I682" s="603" t="e">
        <f ca="1">IF(IF($I$1&lt;&gt;'GMPP Return'!$F$25,HLOOKUP('GMPP Return'!$C$25,'[4]1617-Q1'!$B$1:$HA$1000,B682,FALSE),INDIRECT("'" &amp; $C$1 &amp; "'!" &amp; C682))="","",IF($I$1&lt;&gt;'GMPP Return'!$F$25,HLOOKUP('GMPP Return'!$C$25,'[4]1617-Q1'!$B$1:$HA$1000,B682,FALSE),INDIRECT("'" &amp; $C$1 &amp; "'!" &amp; C682)))</f>
        <v>#N/A</v>
      </c>
      <c r="J682" s="603">
        <f ca="1">IF(IF($J$1&lt;&gt;'GMPP Return'!$F$25,HLOOKUP('GMPP Return'!$C$25,'[4]1617-Q2'!$B$1:$HA$1000,B682,FALSE),INDIRECT("'" &amp; $C$1 &amp; "'!" &amp; C682))="","",IF($J$1&lt;&gt;'GMPP Return'!$F$25,HLOOKUP('GMPP Return'!$C$25,'[4]1617-Q2'!$B$1:$HA$1000,B682,FALSE),INDIRECT("'" &amp; $C$1 &amp; "'!" &amp; C682)))</f>
        <v>0</v>
      </c>
      <c r="K682" s="547" t="s">
        <v>3421</v>
      </c>
      <c r="L682" s="548" t="s">
        <v>3422</v>
      </c>
      <c r="M682" s="567"/>
      <c r="N682" s="995" t="e">
        <f t="shared" ca="1" si="36"/>
        <v>#N/A</v>
      </c>
    </row>
    <row r="683" spans="1:14" x14ac:dyDescent="0.25">
      <c r="A683" s="274" t="s">
        <v>1119</v>
      </c>
      <c r="B683" s="166">
        <v>653</v>
      </c>
      <c r="C683" s="166" t="s">
        <v>1780</v>
      </c>
      <c r="D683" s="165"/>
      <c r="E683" s="165"/>
      <c r="F683" s="165"/>
      <c r="G683" s="479"/>
      <c r="H683" s="274" t="s">
        <v>1129</v>
      </c>
      <c r="I683" s="603" t="e">
        <f ca="1">IF(IF($I$1&lt;&gt;'GMPP Return'!$F$25,HLOOKUP('GMPP Return'!$C$25,'[4]1617-Q1'!$B$1:$HA$1000,B683,FALSE),INDIRECT("'" &amp; $C$1 &amp; "'!" &amp; C683))="","",IF($I$1&lt;&gt;'GMPP Return'!$F$25,HLOOKUP('GMPP Return'!$C$25,'[4]1617-Q1'!$B$1:$HA$1000,B683,FALSE),INDIRECT("'" &amp; $C$1 &amp; "'!" &amp; C683)))</f>
        <v>#N/A</v>
      </c>
      <c r="J683" s="603">
        <f ca="1">IF(IF($J$1&lt;&gt;'GMPP Return'!$F$25,HLOOKUP('GMPP Return'!$C$25,'[4]1617-Q2'!$B$1:$HA$1000,B683,FALSE),INDIRECT("'" &amp; $C$1 &amp; "'!" &amp; C683))="","",IF($J$1&lt;&gt;'GMPP Return'!$F$25,HLOOKUP('GMPP Return'!$C$25,'[4]1617-Q2'!$B$1:$HA$1000,B683,FALSE),INDIRECT("'" &amp; $C$1 &amp; "'!" &amp; C683)))</f>
        <v>0</v>
      </c>
      <c r="K683" s="547" t="s">
        <v>3423</v>
      </c>
      <c r="L683" s="548" t="s">
        <v>3424</v>
      </c>
      <c r="M683" s="567"/>
      <c r="N683" s="995" t="e">
        <f t="shared" ca="1" si="36"/>
        <v>#N/A</v>
      </c>
    </row>
    <row r="684" spans="1:14" hidden="1" x14ac:dyDescent="0.25">
      <c r="A684" s="274" t="s">
        <v>1120</v>
      </c>
      <c r="B684" s="166">
        <f t="shared" si="35"/>
        <v>654</v>
      </c>
      <c r="C684" s="166" t="s">
        <v>1781</v>
      </c>
      <c r="D684" s="165"/>
      <c r="E684" s="165"/>
      <c r="F684" s="165"/>
      <c r="G684" s="479"/>
      <c r="H684" s="274"/>
      <c r="I684" s="603" t="e">
        <f ca="1">IF(IF($I$1&lt;&gt;'GMPP Return'!$F$25,HLOOKUP('GMPP Return'!$C$25,'[4]1617-Q1'!$B$1:$HA$1000,B684,FALSE),INDIRECT("'" &amp; $C$1 &amp; "'!" &amp; C684))="","",IF($I$1&lt;&gt;'GMPP Return'!$F$25,HLOOKUP('GMPP Return'!$C$25,'[4]1617-Q1'!$B$1:$HA$1000,B684,FALSE),INDIRECT("'" &amp; $C$1 &amp; "'!" &amp; C684)))</f>
        <v>#N/A</v>
      </c>
      <c r="J684" s="603"/>
      <c r="K684" s="547"/>
      <c r="L684" s="548"/>
      <c r="M684" s="567"/>
      <c r="N684" s="995" t="e">
        <f t="shared" ca="1" si="36"/>
        <v>#N/A</v>
      </c>
    </row>
    <row r="685" spans="1:14" x14ac:dyDescent="0.25">
      <c r="A685" s="274"/>
      <c r="B685" s="166">
        <v>654</v>
      </c>
      <c r="C685" s="166" t="s">
        <v>2196</v>
      </c>
      <c r="D685" s="165"/>
      <c r="E685" s="165"/>
      <c r="F685" s="165"/>
      <c r="G685" s="479"/>
      <c r="H685" s="274" t="s">
        <v>2382</v>
      </c>
      <c r="I685" s="603" t="e">
        <f ca="1">IF(IF($I$1&lt;&gt;'GMPP Return'!$F$25,HLOOKUP('GMPP Return'!$C$25,'[4]1617-Q1'!$B$1:$HA$1000,B685,FALSE),INDIRECT("'" &amp; $C$1 &amp; "'!" &amp; C685))="","",IF($I$1&lt;&gt;'GMPP Return'!$F$25,HLOOKUP('GMPP Return'!$C$25,'[4]1617-Q1'!$B$1:$HA$1000,B685,FALSE),INDIRECT("'" &amp; $C$1 &amp; "'!" &amp; C685)))</f>
        <v>#N/A</v>
      </c>
      <c r="J685" s="603">
        <f ca="1">IF(IF($J$1&lt;&gt;'GMPP Return'!$F$25,HLOOKUP('GMPP Return'!$C$25,'[4]1617-Q2'!$B$1:$HA$1000,B685,FALSE),INDIRECT("'" &amp; $C$1 &amp; "'!" &amp; C685))="","",IF($J$1&lt;&gt;'GMPP Return'!$F$25,HLOOKUP('GMPP Return'!$C$25,'[4]1617-Q2'!$B$1:$HA$1000,B685,FALSE),INDIRECT("'" &amp; $C$1 &amp; "'!" &amp; C685)))</f>
        <v>0</v>
      </c>
      <c r="K685" s="547" t="s">
        <v>3425</v>
      </c>
      <c r="L685" s="548" t="s">
        <v>3426</v>
      </c>
      <c r="M685" s="567"/>
      <c r="N685" s="995" t="e">
        <f t="shared" ca="1" si="36"/>
        <v>#N/A</v>
      </c>
    </row>
    <row r="686" spans="1:14" x14ac:dyDescent="0.25">
      <c r="A686" s="274" t="s">
        <v>1121</v>
      </c>
      <c r="B686" s="166">
        <v>655</v>
      </c>
      <c r="C686" s="166" t="s">
        <v>1782</v>
      </c>
      <c r="D686" s="165"/>
      <c r="E686" s="165"/>
      <c r="F686" s="165"/>
      <c r="G686" s="479"/>
      <c r="H686" s="274" t="s">
        <v>2180</v>
      </c>
      <c r="I686" s="603" t="e">
        <f ca="1">IF(IF($I$1&lt;&gt;'GMPP Return'!$F$25,HLOOKUP('GMPP Return'!$C$25,'[4]1617-Q1'!$B$1:$HA$1000,B686,FALSE),INDIRECT("'" &amp; $C$1 &amp; "'!" &amp; C686))="","",IF($I$1&lt;&gt;'GMPP Return'!$F$25,HLOOKUP('GMPP Return'!$C$25,'[4]1617-Q1'!$B$1:$HA$1000,B686,FALSE),INDIRECT("'" &amp; $C$1 &amp; "'!" &amp; C686)))</f>
        <v>#N/A</v>
      </c>
      <c r="J686" s="603">
        <f ca="1">IF(IF($J$1&lt;&gt;'GMPP Return'!$F$25,HLOOKUP('GMPP Return'!$C$25,'[4]1617-Q2'!$B$1:$HA$1000,B686,FALSE),INDIRECT("'" &amp; $C$1 &amp; "'!" &amp; C686))="","",IF($J$1&lt;&gt;'GMPP Return'!$F$25,HLOOKUP('GMPP Return'!$C$25,'[4]1617-Q2'!$B$1:$HA$1000,B686,FALSE),INDIRECT("'" &amp; $C$1 &amp; "'!" &amp; C686)))</f>
        <v>0</v>
      </c>
      <c r="K686" s="547" t="s">
        <v>3427</v>
      </c>
      <c r="L686" s="548" t="s">
        <v>3428</v>
      </c>
      <c r="M686" s="567"/>
      <c r="N686" s="995" t="e">
        <f t="shared" ca="1" si="36"/>
        <v>#N/A</v>
      </c>
    </row>
    <row r="687" spans="1:14" x14ac:dyDescent="0.25">
      <c r="A687" s="274" t="s">
        <v>1122</v>
      </c>
      <c r="B687" s="166">
        <v>656</v>
      </c>
      <c r="C687" s="166" t="s">
        <v>1783</v>
      </c>
      <c r="D687" s="165"/>
      <c r="E687" s="165"/>
      <c r="F687" s="165"/>
      <c r="G687" s="479"/>
      <c r="H687" s="274" t="s">
        <v>1132</v>
      </c>
      <c r="I687" s="603" t="e">
        <f ca="1">IF(IF($I$1&lt;&gt;'GMPP Return'!$F$25,HLOOKUP('GMPP Return'!$C$25,'[4]1617-Q1'!$B$1:$HA$1000,B687,FALSE),INDIRECT("'" &amp; $C$1 &amp; "'!" &amp; C687))="","",IF($I$1&lt;&gt;'GMPP Return'!$F$25,HLOOKUP('GMPP Return'!$C$25,'[4]1617-Q1'!$B$1:$HA$1000,B687,FALSE),INDIRECT("'" &amp; $C$1 &amp; "'!" &amp; C687)))</f>
        <v>#N/A</v>
      </c>
      <c r="J687" s="603">
        <f ca="1">IF(IF($J$1&lt;&gt;'GMPP Return'!$F$25,HLOOKUP('GMPP Return'!$C$25,'[4]1617-Q2'!$B$1:$HA$1000,B687,FALSE),INDIRECT("'" &amp; $C$1 &amp; "'!" &amp; C687))="","",IF($J$1&lt;&gt;'GMPP Return'!$F$25,HLOOKUP('GMPP Return'!$C$25,'[4]1617-Q2'!$B$1:$HA$1000,B687,FALSE),INDIRECT("'" &amp; $C$1 &amp; "'!" &amp; C687)))</f>
        <v>0</v>
      </c>
      <c r="K687" s="547" t="s">
        <v>3429</v>
      </c>
      <c r="L687" s="548" t="s">
        <v>3430</v>
      </c>
      <c r="M687" s="567"/>
      <c r="N687" s="995" t="e">
        <f t="shared" ca="1" si="36"/>
        <v>#N/A</v>
      </c>
    </row>
    <row r="688" spans="1:14" x14ac:dyDescent="0.25">
      <c r="A688" s="274" t="s">
        <v>1123</v>
      </c>
      <c r="B688" s="166">
        <v>657</v>
      </c>
      <c r="C688" s="166" t="s">
        <v>1784</v>
      </c>
      <c r="D688" s="165"/>
      <c r="E688" s="165"/>
      <c r="F688" s="165"/>
      <c r="G688" s="479"/>
      <c r="H688" s="274" t="s">
        <v>1133</v>
      </c>
      <c r="I688" s="603" t="e">
        <f ca="1">IF(IF($I$1&lt;&gt;'GMPP Return'!$F$25,HLOOKUP('GMPP Return'!$C$25,'[4]1617-Q1'!$B$1:$HA$1000,B688,FALSE),INDIRECT("'" &amp; $C$1 &amp; "'!" &amp; C688))="","",IF($I$1&lt;&gt;'GMPP Return'!$F$25,HLOOKUP('GMPP Return'!$C$25,'[4]1617-Q1'!$B$1:$HA$1000,B688,FALSE),INDIRECT("'" &amp; $C$1 &amp; "'!" &amp; C688)))</f>
        <v>#N/A</v>
      </c>
      <c r="J688" s="603">
        <f ca="1">IF(IF($J$1&lt;&gt;'GMPP Return'!$F$25,HLOOKUP('GMPP Return'!$C$25,'[4]1617-Q2'!$B$1:$HA$1000,B688,FALSE),INDIRECT("'" &amp; $C$1 &amp; "'!" &amp; C688))="","",IF($J$1&lt;&gt;'GMPP Return'!$F$25,HLOOKUP('GMPP Return'!$C$25,'[4]1617-Q2'!$B$1:$HA$1000,B688,FALSE),INDIRECT("'" &amp; $C$1 &amp; "'!" &amp; C688)))</f>
        <v>0</v>
      </c>
      <c r="K688" s="547" t="s">
        <v>3431</v>
      </c>
      <c r="L688" s="548" t="s">
        <v>3432</v>
      </c>
      <c r="M688" s="567"/>
      <c r="N688" s="995" t="e">
        <f t="shared" ca="1" si="36"/>
        <v>#N/A</v>
      </c>
    </row>
    <row r="689" spans="1:14" x14ac:dyDescent="0.25">
      <c r="A689" s="274" t="s">
        <v>1124</v>
      </c>
      <c r="B689" s="166">
        <v>658</v>
      </c>
      <c r="C689" s="166" t="s">
        <v>1785</v>
      </c>
      <c r="D689" s="165"/>
      <c r="E689" s="165"/>
      <c r="F689" s="165"/>
      <c r="G689" s="479"/>
      <c r="H689" s="274" t="s">
        <v>1134</v>
      </c>
      <c r="I689" s="603" t="e">
        <f ca="1">IF(IF($I$1&lt;&gt;'GMPP Return'!$F$25,HLOOKUP('GMPP Return'!$C$25,'[4]1617-Q1'!$B$1:$HA$1000,B689,FALSE),INDIRECT("'" &amp; $C$1 &amp; "'!" &amp; C689))="","",IF($I$1&lt;&gt;'GMPP Return'!$F$25,HLOOKUP('GMPP Return'!$C$25,'[4]1617-Q1'!$B$1:$HA$1000,B689,FALSE),INDIRECT("'" &amp; $C$1 &amp; "'!" &amp; C689)))</f>
        <v>#N/A</v>
      </c>
      <c r="J689" s="603">
        <f ca="1">IF(IF($J$1&lt;&gt;'GMPP Return'!$F$25,HLOOKUP('GMPP Return'!$C$25,'[4]1617-Q2'!$B$1:$HA$1000,B689,FALSE),INDIRECT("'" &amp; $C$1 &amp; "'!" &amp; C689))="","",IF($J$1&lt;&gt;'GMPP Return'!$F$25,HLOOKUP('GMPP Return'!$C$25,'[4]1617-Q2'!$B$1:$HA$1000,B689,FALSE),INDIRECT("'" &amp; $C$1 &amp; "'!" &amp; C689)))</f>
        <v>0</v>
      </c>
      <c r="K689" s="547" t="s">
        <v>3433</v>
      </c>
      <c r="L689" s="548" t="s">
        <v>3434</v>
      </c>
      <c r="M689" s="567"/>
      <c r="N689" s="995" t="e">
        <f t="shared" ca="1" si="36"/>
        <v>#N/A</v>
      </c>
    </row>
    <row r="690" spans="1:14" hidden="1" x14ac:dyDescent="0.25">
      <c r="A690" s="274" t="s">
        <v>1125</v>
      </c>
      <c r="B690" s="166">
        <f t="shared" si="35"/>
        <v>659</v>
      </c>
      <c r="C690" s="166" t="s">
        <v>1786</v>
      </c>
      <c r="D690" s="165"/>
      <c r="E690" s="165"/>
      <c r="F690" s="165"/>
      <c r="G690" s="479"/>
      <c r="H690" s="274"/>
      <c r="I690" s="603" t="e">
        <f ca="1">IF(IF($I$1&lt;&gt;'GMPP Return'!$F$25,HLOOKUP('GMPP Return'!$C$25,'[4]1617-Q1'!$B$1:$HA$1000,B690,FALSE),INDIRECT("'" &amp; $C$1 &amp; "'!" &amp; C690))="","",IF($I$1&lt;&gt;'GMPP Return'!$F$25,HLOOKUP('GMPP Return'!$C$25,'[4]1617-Q1'!$B$1:$HA$1000,B690,FALSE),INDIRECT("'" &amp; $C$1 &amp; "'!" &amp; C690)))</f>
        <v>#N/A</v>
      </c>
      <c r="J690" s="603"/>
      <c r="K690" s="547"/>
      <c r="L690" s="548"/>
      <c r="M690" s="567"/>
      <c r="N690" s="995" t="e">
        <f t="shared" ca="1" si="36"/>
        <v>#N/A</v>
      </c>
    </row>
    <row r="691" spans="1:14" x14ac:dyDescent="0.25">
      <c r="A691" s="274"/>
      <c r="B691" s="166">
        <v>659</v>
      </c>
      <c r="C691" s="166" t="s">
        <v>2197</v>
      </c>
      <c r="D691" s="165"/>
      <c r="E691" s="165"/>
      <c r="F691" s="165"/>
      <c r="G691" s="479"/>
      <c r="H691" s="274" t="s">
        <v>2387</v>
      </c>
      <c r="I691" s="603" t="e">
        <f ca="1">IF(IF($I$1&lt;&gt;'GMPP Return'!$F$25,HLOOKUP('GMPP Return'!$C$25,'[4]1617-Q1'!$B$1:$HA$1000,B691,FALSE),INDIRECT("'" &amp; $C$1 &amp; "'!" &amp; C691))="","",IF($I$1&lt;&gt;'GMPP Return'!$F$25,HLOOKUP('GMPP Return'!$C$25,'[4]1617-Q1'!$B$1:$HA$1000,B691,FALSE),INDIRECT("'" &amp; $C$1 &amp; "'!" &amp; C691)))</f>
        <v>#N/A</v>
      </c>
      <c r="J691" s="603">
        <f ca="1">IF(IF($J$1&lt;&gt;'GMPP Return'!$F$25,HLOOKUP('GMPP Return'!$C$25,'[4]1617-Q2'!$B$1:$HA$1000,B691,FALSE),INDIRECT("'" &amp; $C$1 &amp; "'!" &amp; C691))="","",IF($J$1&lt;&gt;'GMPP Return'!$F$25,HLOOKUP('GMPP Return'!$C$25,'[4]1617-Q2'!$B$1:$HA$1000,B691,FALSE),INDIRECT("'" &amp; $C$1 &amp; "'!" &amp; C691)))</f>
        <v>0</v>
      </c>
      <c r="K691" s="547" t="s">
        <v>3435</v>
      </c>
      <c r="L691" s="548" t="s">
        <v>3436</v>
      </c>
      <c r="M691" s="567"/>
      <c r="N691" s="995" t="e">
        <f t="shared" ca="1" si="36"/>
        <v>#N/A</v>
      </c>
    </row>
    <row r="692" spans="1:14" x14ac:dyDescent="0.25">
      <c r="A692" s="274" t="s">
        <v>1126</v>
      </c>
      <c r="B692" s="166">
        <v>660</v>
      </c>
      <c r="C692" s="166" t="s">
        <v>1787</v>
      </c>
      <c r="D692" s="165"/>
      <c r="E692" s="165"/>
      <c r="F692" s="165"/>
      <c r="G692" s="479"/>
      <c r="H692" s="274" t="s">
        <v>2181</v>
      </c>
      <c r="I692" s="603" t="e">
        <f ca="1">IF(IF($I$1&lt;&gt;'GMPP Return'!$F$25,HLOOKUP('GMPP Return'!$C$25,'[4]1617-Q1'!$B$1:$HA$1000,B692,FALSE),INDIRECT("'" &amp; $C$1 &amp; "'!" &amp; C692))="","",IF($I$1&lt;&gt;'GMPP Return'!$F$25,HLOOKUP('GMPP Return'!$C$25,'[4]1617-Q1'!$B$1:$HA$1000,B692,FALSE),INDIRECT("'" &amp; $C$1 &amp; "'!" &amp; C692)))</f>
        <v>#N/A</v>
      </c>
      <c r="J692" s="603">
        <f ca="1">IF(IF($J$1&lt;&gt;'GMPP Return'!$F$25,HLOOKUP('GMPP Return'!$C$25,'[4]1617-Q2'!$B$1:$HA$1000,B692,FALSE),INDIRECT("'" &amp; $C$1 &amp; "'!" &amp; C692))="","",IF($J$1&lt;&gt;'GMPP Return'!$F$25,HLOOKUP('GMPP Return'!$C$25,'[4]1617-Q2'!$B$1:$HA$1000,B692,FALSE),INDIRECT("'" &amp; $C$1 &amp; "'!" &amp; C692)))</f>
        <v>0</v>
      </c>
      <c r="K692" s="547" t="s">
        <v>3437</v>
      </c>
      <c r="L692" s="548" t="s">
        <v>3438</v>
      </c>
      <c r="M692" s="567"/>
      <c r="N692" s="995" t="e">
        <f t="shared" ca="1" si="36"/>
        <v>#N/A</v>
      </c>
    </row>
    <row r="693" spans="1:14" x14ac:dyDescent="0.25">
      <c r="A693" s="274" t="s">
        <v>1127</v>
      </c>
      <c r="B693" s="166">
        <v>661</v>
      </c>
      <c r="C693" s="166" t="s">
        <v>1788</v>
      </c>
      <c r="D693" s="165"/>
      <c r="E693" s="165"/>
      <c r="F693" s="165"/>
      <c r="G693" s="479"/>
      <c r="H693" s="274" t="s">
        <v>1137</v>
      </c>
      <c r="I693" s="603" t="e">
        <f ca="1">IF(IF($I$1&lt;&gt;'GMPP Return'!$F$25,HLOOKUP('GMPP Return'!$C$25,'[4]1617-Q1'!$B$1:$HA$1000,B693,FALSE),INDIRECT("'" &amp; $C$1 &amp; "'!" &amp; C693))="","",IF($I$1&lt;&gt;'GMPP Return'!$F$25,HLOOKUP('GMPP Return'!$C$25,'[4]1617-Q1'!$B$1:$HA$1000,B693,FALSE),INDIRECT("'" &amp; $C$1 &amp; "'!" &amp; C693)))</f>
        <v>#N/A</v>
      </c>
      <c r="J693" s="603">
        <f ca="1">IF(IF($J$1&lt;&gt;'GMPP Return'!$F$25,HLOOKUP('GMPP Return'!$C$25,'[4]1617-Q2'!$B$1:$HA$1000,B693,FALSE),INDIRECT("'" &amp; $C$1 &amp; "'!" &amp; C693))="","",IF($J$1&lt;&gt;'GMPP Return'!$F$25,HLOOKUP('GMPP Return'!$C$25,'[4]1617-Q2'!$B$1:$HA$1000,B693,FALSE),INDIRECT("'" &amp; $C$1 &amp; "'!" &amp; C693)))</f>
        <v>0</v>
      </c>
      <c r="K693" s="547" t="s">
        <v>3439</v>
      </c>
      <c r="L693" s="548" t="s">
        <v>3440</v>
      </c>
      <c r="M693" s="567"/>
      <c r="N693" s="995" t="e">
        <f t="shared" ca="1" si="36"/>
        <v>#N/A</v>
      </c>
    </row>
    <row r="694" spans="1:14" x14ac:dyDescent="0.25">
      <c r="A694" s="273" t="s">
        <v>1128</v>
      </c>
      <c r="B694" s="166">
        <v>662</v>
      </c>
      <c r="C694" s="166" t="s">
        <v>1789</v>
      </c>
      <c r="D694" s="165"/>
      <c r="E694" s="165"/>
      <c r="F694" s="165"/>
      <c r="G694" s="479"/>
      <c r="H694" s="274" t="s">
        <v>1959</v>
      </c>
      <c r="I694" s="603" t="e">
        <f ca="1">IF(IF($I$1&lt;&gt;'GMPP Return'!$F$25,HLOOKUP('GMPP Return'!$C$25,'[4]1617-Q1'!$B$1:$HA$1000,B694,FALSE),INDIRECT("'" &amp; $C$1 &amp; "'!" &amp; C694))="","",IF($I$1&lt;&gt;'GMPP Return'!$F$25,HLOOKUP('GMPP Return'!$C$25,'[4]1617-Q1'!$B$1:$HA$1000,B694,FALSE),INDIRECT("'" &amp; $C$1 &amp; "'!" &amp; C694)))</f>
        <v>#N/A</v>
      </c>
      <c r="J694" s="603">
        <f ca="1">IF(IF($J$1&lt;&gt;'GMPP Return'!$F$25,HLOOKUP('GMPP Return'!$C$25,'[4]1617-Q2'!$B$1:$HA$1000,B694,FALSE),INDIRECT("'" &amp; $C$1 &amp; "'!" &amp; C694))="","",IF($J$1&lt;&gt;'GMPP Return'!$F$25,HLOOKUP('GMPP Return'!$C$25,'[4]1617-Q2'!$B$1:$HA$1000,B694,FALSE),INDIRECT("'" &amp; $C$1 &amp; "'!" &amp; C694)))</f>
        <v>0</v>
      </c>
      <c r="K694" s="547" t="s">
        <v>3441</v>
      </c>
      <c r="L694" s="548" t="s">
        <v>3442</v>
      </c>
      <c r="M694" s="567"/>
      <c r="N694" s="995" t="e">
        <f t="shared" ca="1" si="36"/>
        <v>#N/A</v>
      </c>
    </row>
    <row r="695" spans="1:14" x14ac:dyDescent="0.25">
      <c r="A695" s="273" t="s">
        <v>1129</v>
      </c>
      <c r="B695" s="166">
        <v>663</v>
      </c>
      <c r="C695" s="166" t="s">
        <v>1790</v>
      </c>
      <c r="D695" s="165"/>
      <c r="E695" s="165"/>
      <c r="F695" s="165"/>
      <c r="G695" s="479"/>
      <c r="H695" s="274" t="s">
        <v>1960</v>
      </c>
      <c r="I695" s="603" t="e">
        <f ca="1">IF(IF($I$1&lt;&gt;'GMPP Return'!$F$25,HLOOKUP('GMPP Return'!$C$25,'[4]1617-Q1'!$B$1:$HA$1000,B695,FALSE),INDIRECT("'" &amp; $C$1 &amp; "'!" &amp; C695))="","",IF($I$1&lt;&gt;'GMPP Return'!$F$25,HLOOKUP('GMPP Return'!$C$25,'[4]1617-Q1'!$B$1:$HA$1000,B695,FALSE),INDIRECT("'" &amp; $C$1 &amp; "'!" &amp; C695)))</f>
        <v>#N/A</v>
      </c>
      <c r="J695" s="603">
        <f ca="1">IF(IF($J$1&lt;&gt;'GMPP Return'!$F$25,HLOOKUP('GMPP Return'!$C$25,'[4]1617-Q2'!$B$1:$HA$1000,B695,FALSE),INDIRECT("'" &amp; $C$1 &amp; "'!" &amp; C695))="","",IF($J$1&lt;&gt;'GMPP Return'!$F$25,HLOOKUP('GMPP Return'!$C$25,'[4]1617-Q2'!$B$1:$HA$1000,B695,FALSE),INDIRECT("'" &amp; $C$1 &amp; "'!" &amp; C695)))</f>
        <v>0</v>
      </c>
      <c r="K695" s="547" t="s">
        <v>3443</v>
      </c>
      <c r="L695" s="548" t="s">
        <v>3444</v>
      </c>
      <c r="M695" s="567"/>
      <c r="N695" s="995" t="e">
        <f t="shared" ca="1" si="36"/>
        <v>#N/A</v>
      </c>
    </row>
    <row r="696" spans="1:14" hidden="1" x14ac:dyDescent="0.25">
      <c r="A696" s="273" t="s">
        <v>1130</v>
      </c>
      <c r="B696" s="166">
        <f t="shared" si="35"/>
        <v>664</v>
      </c>
      <c r="C696" s="166" t="s">
        <v>1791</v>
      </c>
      <c r="D696" s="165"/>
      <c r="E696" s="165"/>
      <c r="F696" s="165"/>
      <c r="G696" s="479"/>
      <c r="H696" s="274"/>
      <c r="I696" s="603" t="e">
        <f ca="1">IF(IF($I$1&lt;&gt;'GMPP Return'!$F$25,HLOOKUP('GMPP Return'!$C$25,'[4]1617-Q1'!$B$1:$HA$1000,B696,FALSE),INDIRECT("'" &amp; $C$1 &amp; "'!" &amp; C696))="","",IF($I$1&lt;&gt;'GMPP Return'!$F$25,HLOOKUP('GMPP Return'!$C$25,'[4]1617-Q1'!$B$1:$HA$1000,B696,FALSE),INDIRECT("'" &amp; $C$1 &amp; "'!" &amp; C696)))</f>
        <v>#N/A</v>
      </c>
      <c r="J696" s="603"/>
      <c r="K696" s="547"/>
      <c r="L696" s="548"/>
      <c r="M696" s="567"/>
      <c r="N696" s="995" t="e">
        <f t="shared" ca="1" si="36"/>
        <v>#N/A</v>
      </c>
    </row>
    <row r="697" spans="1:14" x14ac:dyDescent="0.25">
      <c r="A697" s="273"/>
      <c r="B697" s="166">
        <v>664</v>
      </c>
      <c r="C697" s="166" t="s">
        <v>2198</v>
      </c>
      <c r="D697" s="165"/>
      <c r="E697" s="165"/>
      <c r="F697" s="165"/>
      <c r="G697" s="479"/>
      <c r="H697" s="274" t="s">
        <v>2383</v>
      </c>
      <c r="I697" s="603" t="e">
        <f ca="1">IF(IF($I$1&lt;&gt;'GMPP Return'!$F$25,HLOOKUP('GMPP Return'!$C$25,'[4]1617-Q1'!$B$1:$HA$1000,B697,FALSE),INDIRECT("'" &amp; $C$1 &amp; "'!" &amp; C697))="","",IF($I$1&lt;&gt;'GMPP Return'!$F$25,HLOOKUP('GMPP Return'!$C$25,'[4]1617-Q1'!$B$1:$HA$1000,B697,FALSE),INDIRECT("'" &amp; $C$1 &amp; "'!" &amp; C697)))</f>
        <v>#N/A</v>
      </c>
      <c r="J697" s="603">
        <f ca="1">IF(IF($J$1&lt;&gt;'GMPP Return'!$F$25,HLOOKUP('GMPP Return'!$C$25,'[4]1617-Q2'!$B$1:$HA$1000,B697,FALSE),INDIRECT("'" &amp; $C$1 &amp; "'!" &amp; C697))="","",IF($J$1&lt;&gt;'GMPP Return'!$F$25,HLOOKUP('GMPP Return'!$C$25,'[4]1617-Q2'!$B$1:$HA$1000,B697,FALSE),INDIRECT("'" &amp; $C$1 &amp; "'!" &amp; C697)))</f>
        <v>0</v>
      </c>
      <c r="K697" s="547" t="s">
        <v>3445</v>
      </c>
      <c r="L697" s="548" t="s">
        <v>3446</v>
      </c>
      <c r="M697" s="567"/>
      <c r="N697" s="995" t="e">
        <f t="shared" ca="1" si="36"/>
        <v>#N/A</v>
      </c>
    </row>
    <row r="698" spans="1:14" x14ac:dyDescent="0.25">
      <c r="A698" s="273" t="s">
        <v>1131</v>
      </c>
      <c r="B698" s="166">
        <v>665</v>
      </c>
      <c r="C698" s="166" t="s">
        <v>1792</v>
      </c>
      <c r="D698" s="165"/>
      <c r="E698" s="165"/>
      <c r="F698" s="165"/>
      <c r="G698" s="479"/>
      <c r="H698" s="274" t="s">
        <v>2182</v>
      </c>
      <c r="I698" s="603" t="e">
        <f ca="1">IF(IF($I$1&lt;&gt;'GMPP Return'!$F$25,HLOOKUP('GMPP Return'!$C$25,'[4]1617-Q1'!$B$1:$HA$1000,B698,FALSE),INDIRECT("'" &amp; $C$1 &amp; "'!" &amp; C698))="","",IF($I$1&lt;&gt;'GMPP Return'!$F$25,HLOOKUP('GMPP Return'!$C$25,'[4]1617-Q1'!$B$1:$HA$1000,B698,FALSE),INDIRECT("'" &amp; $C$1 &amp; "'!" &amp; C698)))</f>
        <v>#N/A</v>
      </c>
      <c r="J698" s="603">
        <f ca="1">IF(IF($J$1&lt;&gt;'GMPP Return'!$F$25,HLOOKUP('GMPP Return'!$C$25,'[4]1617-Q2'!$B$1:$HA$1000,B698,FALSE),INDIRECT("'" &amp; $C$1 &amp; "'!" &amp; C698))="","",IF($J$1&lt;&gt;'GMPP Return'!$F$25,HLOOKUP('GMPP Return'!$C$25,'[4]1617-Q2'!$B$1:$HA$1000,B698,FALSE),INDIRECT("'" &amp; $C$1 &amp; "'!" &amp; C698)))</f>
        <v>0</v>
      </c>
      <c r="K698" s="547" t="s">
        <v>3447</v>
      </c>
      <c r="L698" s="548" t="s">
        <v>3448</v>
      </c>
      <c r="M698" s="567"/>
      <c r="N698" s="995" t="e">
        <f t="shared" ca="1" si="36"/>
        <v>#N/A</v>
      </c>
    </row>
    <row r="699" spans="1:14" x14ac:dyDescent="0.25">
      <c r="A699" s="273" t="s">
        <v>1132</v>
      </c>
      <c r="B699" s="166">
        <v>666</v>
      </c>
      <c r="C699" s="166" t="s">
        <v>1793</v>
      </c>
      <c r="D699" s="165"/>
      <c r="E699" s="165"/>
      <c r="F699" s="165"/>
      <c r="G699" s="479"/>
      <c r="H699" s="274" t="s">
        <v>1961</v>
      </c>
      <c r="I699" s="603" t="e">
        <f ca="1">IF(IF($I$1&lt;&gt;'GMPP Return'!$F$25,HLOOKUP('GMPP Return'!$C$25,'[4]1617-Q1'!$B$1:$HA$1000,B699,FALSE),INDIRECT("'" &amp; $C$1 &amp; "'!" &amp; C699))="","",IF($I$1&lt;&gt;'GMPP Return'!$F$25,HLOOKUP('GMPP Return'!$C$25,'[4]1617-Q1'!$B$1:$HA$1000,B699,FALSE),INDIRECT("'" &amp; $C$1 &amp; "'!" &amp; C699)))</f>
        <v>#N/A</v>
      </c>
      <c r="J699" s="603">
        <f ca="1">IF(IF($J$1&lt;&gt;'GMPP Return'!$F$25,HLOOKUP('GMPP Return'!$C$25,'[4]1617-Q2'!$B$1:$HA$1000,B699,FALSE),INDIRECT("'" &amp; $C$1 &amp; "'!" &amp; C699))="","",IF($J$1&lt;&gt;'GMPP Return'!$F$25,HLOOKUP('GMPP Return'!$C$25,'[4]1617-Q2'!$B$1:$HA$1000,B699,FALSE),INDIRECT("'" &amp; $C$1 &amp; "'!" &amp; C699)))</f>
        <v>0</v>
      </c>
      <c r="K699" s="547" t="s">
        <v>3449</v>
      </c>
      <c r="L699" s="548" t="s">
        <v>3450</v>
      </c>
      <c r="M699" s="567"/>
      <c r="N699" s="995" t="e">
        <f t="shared" ca="1" si="36"/>
        <v>#N/A</v>
      </c>
    </row>
    <row r="700" spans="1:14" x14ac:dyDescent="0.25">
      <c r="A700" s="273" t="s">
        <v>1133</v>
      </c>
      <c r="B700" s="166">
        <v>667</v>
      </c>
      <c r="C700" s="166" t="s">
        <v>1794</v>
      </c>
      <c r="D700" s="165"/>
      <c r="E700" s="165"/>
      <c r="F700" s="165"/>
      <c r="G700" s="479"/>
      <c r="H700" s="274" t="s">
        <v>1962</v>
      </c>
      <c r="I700" s="603" t="e">
        <f ca="1">IF(IF($I$1&lt;&gt;'GMPP Return'!$F$25,HLOOKUP('GMPP Return'!$C$25,'[4]1617-Q1'!$B$1:$HA$1000,B700,FALSE),INDIRECT("'" &amp; $C$1 &amp; "'!" &amp; C700))="","",IF($I$1&lt;&gt;'GMPP Return'!$F$25,HLOOKUP('GMPP Return'!$C$25,'[4]1617-Q1'!$B$1:$HA$1000,B700,FALSE),INDIRECT("'" &amp; $C$1 &amp; "'!" &amp; C700)))</f>
        <v>#N/A</v>
      </c>
      <c r="J700" s="603">
        <f ca="1">IF(IF($J$1&lt;&gt;'GMPP Return'!$F$25,HLOOKUP('GMPP Return'!$C$25,'[4]1617-Q2'!$B$1:$HA$1000,B700,FALSE),INDIRECT("'" &amp; $C$1 &amp; "'!" &amp; C700))="","",IF($J$1&lt;&gt;'GMPP Return'!$F$25,HLOOKUP('GMPP Return'!$C$25,'[4]1617-Q2'!$B$1:$HA$1000,B700,FALSE),INDIRECT("'" &amp; $C$1 &amp; "'!" &amp; C700)))</f>
        <v>0</v>
      </c>
      <c r="K700" s="547" t="s">
        <v>3451</v>
      </c>
      <c r="L700" s="548" t="s">
        <v>3452</v>
      </c>
      <c r="M700" s="567"/>
      <c r="N700" s="995" t="e">
        <f t="shared" ca="1" si="36"/>
        <v>#N/A</v>
      </c>
    </row>
    <row r="701" spans="1:14" x14ac:dyDescent="0.25">
      <c r="A701" s="273" t="s">
        <v>1134</v>
      </c>
      <c r="B701" s="166">
        <v>668</v>
      </c>
      <c r="C701" s="166" t="s">
        <v>1795</v>
      </c>
      <c r="D701" s="165"/>
      <c r="E701" s="165"/>
      <c r="F701" s="165"/>
      <c r="G701" s="479"/>
      <c r="H701" s="274" t="s">
        <v>1963</v>
      </c>
      <c r="I701" s="603" t="e">
        <f ca="1">IF(IF($I$1&lt;&gt;'GMPP Return'!$F$25,HLOOKUP('GMPP Return'!$C$25,'[4]1617-Q1'!$B$1:$HA$1000,B701,FALSE),INDIRECT("'" &amp; $C$1 &amp; "'!" &amp; C701))="","",IF($I$1&lt;&gt;'GMPP Return'!$F$25,HLOOKUP('GMPP Return'!$C$25,'[4]1617-Q1'!$B$1:$HA$1000,B701,FALSE),INDIRECT("'" &amp; $C$1 &amp; "'!" &amp; C701)))</f>
        <v>#N/A</v>
      </c>
      <c r="J701" s="603">
        <f ca="1">IF(IF($J$1&lt;&gt;'GMPP Return'!$F$25,HLOOKUP('GMPP Return'!$C$25,'[4]1617-Q2'!$B$1:$HA$1000,B701,FALSE),INDIRECT("'" &amp; $C$1 &amp; "'!" &amp; C701))="","",IF($J$1&lt;&gt;'GMPP Return'!$F$25,HLOOKUP('GMPP Return'!$C$25,'[4]1617-Q2'!$B$1:$HA$1000,B701,FALSE),INDIRECT("'" &amp; $C$1 &amp; "'!" &amp; C701)))</f>
        <v>0</v>
      </c>
      <c r="K701" s="547" t="s">
        <v>3453</v>
      </c>
      <c r="L701" s="548" t="s">
        <v>3454</v>
      </c>
      <c r="M701" s="567"/>
      <c r="N701" s="995" t="e">
        <f t="shared" ca="1" si="36"/>
        <v>#N/A</v>
      </c>
    </row>
    <row r="702" spans="1:14" hidden="1" x14ac:dyDescent="0.25">
      <c r="A702" s="273" t="s">
        <v>1135</v>
      </c>
      <c r="B702" s="166">
        <f t="shared" ref="B702:B714" si="37">B701+1</f>
        <v>669</v>
      </c>
      <c r="C702" s="166" t="s">
        <v>1796</v>
      </c>
      <c r="D702" s="165"/>
      <c r="E702" s="165"/>
      <c r="F702" s="165"/>
      <c r="G702" s="479"/>
      <c r="H702" s="274"/>
      <c r="I702" s="603" t="e">
        <f ca="1">IF(IF($I$1&lt;&gt;'GMPP Return'!$F$25,HLOOKUP('GMPP Return'!$C$25,'[4]1617-Q1'!$B$1:$HA$1000,B702,FALSE),INDIRECT("'" &amp; $C$1 &amp; "'!" &amp; C702))="","",IF($I$1&lt;&gt;'GMPP Return'!$F$25,HLOOKUP('GMPP Return'!$C$25,'[4]1617-Q1'!$B$1:$HA$1000,B702,FALSE),INDIRECT("'" &amp; $C$1 &amp; "'!" &amp; C702)))</f>
        <v>#N/A</v>
      </c>
      <c r="J702" s="603"/>
      <c r="K702" s="547"/>
      <c r="L702" s="548"/>
      <c r="M702" s="567"/>
      <c r="N702" s="995" t="e">
        <f t="shared" ca="1" si="36"/>
        <v>#N/A</v>
      </c>
    </row>
    <row r="703" spans="1:14" x14ac:dyDescent="0.25">
      <c r="A703" s="273"/>
      <c r="B703" s="166">
        <v>669</v>
      </c>
      <c r="C703" s="166" t="s">
        <v>2199</v>
      </c>
      <c r="D703" s="165"/>
      <c r="E703" s="165"/>
      <c r="F703" s="165"/>
      <c r="G703" s="479"/>
      <c r="H703" s="274" t="s">
        <v>2388</v>
      </c>
      <c r="I703" s="603" t="e">
        <f ca="1">IF(IF($I$1&lt;&gt;'GMPP Return'!$F$25,HLOOKUP('GMPP Return'!$C$25,'[4]1617-Q1'!$B$1:$HA$1000,B703,FALSE),INDIRECT("'" &amp; $C$1 &amp; "'!" &amp; C703))="","",IF($I$1&lt;&gt;'GMPP Return'!$F$25,HLOOKUP('GMPP Return'!$C$25,'[4]1617-Q1'!$B$1:$HA$1000,B703,FALSE),INDIRECT("'" &amp; $C$1 &amp; "'!" &amp; C703)))</f>
        <v>#N/A</v>
      </c>
      <c r="J703" s="603">
        <f ca="1">IF(IF($J$1&lt;&gt;'GMPP Return'!$F$25,HLOOKUP('GMPP Return'!$C$25,'[4]1617-Q2'!$B$1:$HA$1000,B703,FALSE),INDIRECT("'" &amp; $C$1 &amp; "'!" &amp; C703))="","",IF($J$1&lt;&gt;'GMPP Return'!$F$25,HLOOKUP('GMPP Return'!$C$25,'[4]1617-Q2'!$B$1:$HA$1000,B703,FALSE),INDIRECT("'" &amp; $C$1 &amp; "'!" &amp; C703)))</f>
        <v>0</v>
      </c>
      <c r="K703" s="547" t="s">
        <v>3455</v>
      </c>
      <c r="L703" s="548" t="s">
        <v>3456</v>
      </c>
      <c r="M703" s="567"/>
      <c r="N703" s="995" t="e">
        <f t="shared" ca="1" si="36"/>
        <v>#N/A</v>
      </c>
    </row>
    <row r="704" spans="1:14" x14ac:dyDescent="0.25">
      <c r="A704" s="273" t="s">
        <v>1136</v>
      </c>
      <c r="B704" s="166">
        <v>670</v>
      </c>
      <c r="C704" s="166" t="s">
        <v>1797</v>
      </c>
      <c r="D704" s="165"/>
      <c r="E704" s="165"/>
      <c r="F704" s="165"/>
      <c r="G704" s="479"/>
      <c r="H704" s="274" t="s">
        <v>2183</v>
      </c>
      <c r="I704" s="603" t="e">
        <f ca="1">IF(IF($I$1&lt;&gt;'GMPP Return'!$F$25,HLOOKUP('GMPP Return'!$C$25,'[4]1617-Q1'!$B$1:$HA$1000,B704,FALSE),INDIRECT("'" &amp; $C$1 &amp; "'!" &amp; C704))="","",IF($I$1&lt;&gt;'GMPP Return'!$F$25,HLOOKUP('GMPP Return'!$C$25,'[4]1617-Q1'!$B$1:$HA$1000,B704,FALSE),INDIRECT("'" &amp; $C$1 &amp; "'!" &amp; C704)))</f>
        <v>#N/A</v>
      </c>
      <c r="J704" s="603">
        <f ca="1">IF(IF($J$1&lt;&gt;'GMPP Return'!$F$25,HLOOKUP('GMPP Return'!$C$25,'[4]1617-Q2'!$B$1:$HA$1000,B704,FALSE),INDIRECT("'" &amp; $C$1 &amp; "'!" &amp; C704))="","",IF($J$1&lt;&gt;'GMPP Return'!$F$25,HLOOKUP('GMPP Return'!$C$25,'[4]1617-Q2'!$B$1:$HA$1000,B704,FALSE),INDIRECT("'" &amp; $C$1 &amp; "'!" &amp; C704)))</f>
        <v>0</v>
      </c>
      <c r="K704" s="547" t="s">
        <v>3457</v>
      </c>
      <c r="L704" s="548" t="s">
        <v>3458</v>
      </c>
      <c r="M704" s="567"/>
      <c r="N704" s="995" t="e">
        <f t="shared" ca="1" si="36"/>
        <v>#N/A</v>
      </c>
    </row>
    <row r="705" spans="1:14" x14ac:dyDescent="0.25">
      <c r="A705" s="273" t="s">
        <v>1137</v>
      </c>
      <c r="B705" s="166">
        <v>671</v>
      </c>
      <c r="C705" s="166" t="s">
        <v>1798</v>
      </c>
      <c r="D705" s="165"/>
      <c r="E705" s="165"/>
      <c r="F705" s="165"/>
      <c r="G705" s="479"/>
      <c r="H705" s="274" t="s">
        <v>1964</v>
      </c>
      <c r="I705" s="603" t="e">
        <f ca="1">IF(IF($I$1&lt;&gt;'GMPP Return'!$F$25,HLOOKUP('GMPP Return'!$C$25,'[4]1617-Q1'!$B$1:$HA$1000,B705,FALSE),INDIRECT("'" &amp; $C$1 &amp; "'!" &amp; C705))="","",IF($I$1&lt;&gt;'GMPP Return'!$F$25,HLOOKUP('GMPP Return'!$C$25,'[4]1617-Q1'!$B$1:$HA$1000,B705,FALSE),INDIRECT("'" &amp; $C$1 &amp; "'!" &amp; C705)))</f>
        <v>#N/A</v>
      </c>
      <c r="J705" s="603">
        <f ca="1">IF(IF($J$1&lt;&gt;'GMPP Return'!$F$25,HLOOKUP('GMPP Return'!$C$25,'[4]1617-Q2'!$B$1:$HA$1000,B705,FALSE),INDIRECT("'" &amp; $C$1 &amp; "'!" &amp; C705))="","",IF($J$1&lt;&gt;'GMPP Return'!$F$25,HLOOKUP('GMPP Return'!$C$25,'[4]1617-Q2'!$B$1:$HA$1000,B705,FALSE),INDIRECT("'" &amp; $C$1 &amp; "'!" &amp; C705)))</f>
        <v>0</v>
      </c>
      <c r="K705" s="547" t="s">
        <v>3459</v>
      </c>
      <c r="L705" s="548" t="s">
        <v>3460</v>
      </c>
      <c r="M705" s="567"/>
      <c r="N705" s="995" t="e">
        <f t="shared" ca="1" si="36"/>
        <v>#N/A</v>
      </c>
    </row>
    <row r="706" spans="1:14" x14ac:dyDescent="0.25">
      <c r="A706" s="274" t="s">
        <v>1138</v>
      </c>
      <c r="B706" s="166">
        <v>672</v>
      </c>
      <c r="C706" s="166" t="s">
        <v>1799</v>
      </c>
      <c r="D706" s="165"/>
      <c r="E706" s="165"/>
      <c r="F706" s="165"/>
      <c r="G706" s="479"/>
      <c r="H706" s="274" t="s">
        <v>1138</v>
      </c>
      <c r="I706" s="603" t="e">
        <f ca="1">IF(IF($I$1&lt;&gt;'GMPP Return'!$F$25,HLOOKUP('GMPP Return'!$C$25,'[4]1617-Q1'!$B$1:$HA$1000,B706,FALSE),INDIRECT("'" &amp; $C$1 &amp; "'!" &amp; C706))="","",IF($I$1&lt;&gt;'GMPP Return'!$F$25,HLOOKUP('GMPP Return'!$C$25,'[4]1617-Q1'!$B$1:$HA$1000,B706,FALSE),INDIRECT("'" &amp; $C$1 &amp; "'!" &amp; C706)))</f>
        <v>#N/A</v>
      </c>
      <c r="J706" s="603">
        <f ca="1">IF(IF($J$1&lt;&gt;'GMPP Return'!$F$25,HLOOKUP('GMPP Return'!$C$25,'[4]1617-Q2'!$B$1:$HA$1000,B706,FALSE),INDIRECT("'" &amp; $C$1 &amp; "'!" &amp; C706))="","",IF($J$1&lt;&gt;'GMPP Return'!$F$25,HLOOKUP('GMPP Return'!$C$25,'[4]1617-Q2'!$B$1:$HA$1000,B706,FALSE),INDIRECT("'" &amp; $C$1 &amp; "'!" &amp; C706)))</f>
        <v>0</v>
      </c>
      <c r="K706" s="547" t="s">
        <v>3461</v>
      </c>
      <c r="L706" s="548" t="s">
        <v>3462</v>
      </c>
      <c r="M706" s="567"/>
      <c r="N706" s="995" t="e">
        <f t="shared" ca="1" si="36"/>
        <v>#N/A</v>
      </c>
    </row>
    <row r="707" spans="1:14" x14ac:dyDescent="0.25">
      <c r="A707" s="274" t="s">
        <v>1139</v>
      </c>
      <c r="B707" s="166">
        <v>673</v>
      </c>
      <c r="C707" s="166" t="s">
        <v>1800</v>
      </c>
      <c r="D707" s="165"/>
      <c r="E707" s="165"/>
      <c r="F707" s="165"/>
      <c r="G707" s="479"/>
      <c r="H707" s="274" t="s">
        <v>1139</v>
      </c>
      <c r="I707" s="603" t="e">
        <f ca="1">IF(IF($I$1&lt;&gt;'GMPP Return'!$F$25,HLOOKUP('GMPP Return'!$C$25,'[4]1617-Q1'!$B$1:$HA$1000,B707,FALSE),INDIRECT("'" &amp; $C$1 &amp; "'!" &amp; C707))="","",IF($I$1&lt;&gt;'GMPP Return'!$F$25,HLOOKUP('GMPP Return'!$C$25,'[4]1617-Q1'!$B$1:$HA$1000,B707,FALSE),INDIRECT("'" &amp; $C$1 &amp; "'!" &amp; C707)))</f>
        <v>#N/A</v>
      </c>
      <c r="J707" s="603">
        <f ca="1">IF(IF($J$1&lt;&gt;'GMPP Return'!$F$25,HLOOKUP('GMPP Return'!$C$25,'[4]1617-Q2'!$B$1:$HA$1000,B707,FALSE),INDIRECT("'" &amp; $C$1 &amp; "'!" &amp; C707))="","",IF($J$1&lt;&gt;'GMPP Return'!$F$25,HLOOKUP('GMPP Return'!$C$25,'[4]1617-Q2'!$B$1:$HA$1000,B707,FALSE),INDIRECT("'" &amp; $C$1 &amp; "'!" &amp; C707)))</f>
        <v>0</v>
      </c>
      <c r="K707" s="547" t="s">
        <v>3463</v>
      </c>
      <c r="L707" s="548" t="s">
        <v>3464</v>
      </c>
      <c r="M707" s="567"/>
      <c r="N707" s="995" t="e">
        <f t="shared" ca="1" si="36"/>
        <v>#N/A</v>
      </c>
    </row>
    <row r="708" spans="1:14" hidden="1" x14ac:dyDescent="0.25">
      <c r="A708" s="274" t="s">
        <v>1140</v>
      </c>
      <c r="B708" s="166">
        <f t="shared" si="37"/>
        <v>674</v>
      </c>
      <c r="C708" s="166" t="s">
        <v>1801</v>
      </c>
      <c r="D708" s="165"/>
      <c r="E708" s="165"/>
      <c r="F708" s="165"/>
      <c r="G708" s="479"/>
      <c r="H708" s="274"/>
      <c r="I708" s="603" t="e">
        <f ca="1">IF(IF($I$1&lt;&gt;'GMPP Return'!$F$25,HLOOKUP('GMPP Return'!$C$25,'[4]1617-Q1'!$B$1:$HA$1000,B708,FALSE),INDIRECT("'" &amp; $C$1 &amp; "'!" &amp; C708))="","",IF($I$1&lt;&gt;'GMPP Return'!$F$25,HLOOKUP('GMPP Return'!$C$25,'[4]1617-Q1'!$B$1:$HA$1000,B708,FALSE),INDIRECT("'" &amp; $C$1 &amp; "'!" &amp; C708)))</f>
        <v>#N/A</v>
      </c>
      <c r="J708" s="603"/>
      <c r="K708" s="547"/>
      <c r="L708" s="548"/>
      <c r="M708" s="567"/>
      <c r="N708" s="995" t="e">
        <f t="shared" ca="1" si="36"/>
        <v>#N/A</v>
      </c>
    </row>
    <row r="709" spans="1:14" x14ac:dyDescent="0.25">
      <c r="A709" s="274"/>
      <c r="B709" s="166">
        <v>674</v>
      </c>
      <c r="C709" s="166" t="s">
        <v>2200</v>
      </c>
      <c r="D709" s="165"/>
      <c r="E709" s="165"/>
      <c r="F709" s="165"/>
      <c r="G709" s="479"/>
      <c r="H709" s="274" t="s">
        <v>2384</v>
      </c>
      <c r="I709" s="603" t="e">
        <f ca="1">IF(IF($I$1&lt;&gt;'GMPP Return'!$F$25,HLOOKUP('GMPP Return'!$C$25,'[4]1617-Q1'!$B$1:$HA$1000,B709,FALSE),INDIRECT("'" &amp; $C$1 &amp; "'!" &amp; C709))="","",IF($I$1&lt;&gt;'GMPP Return'!$F$25,HLOOKUP('GMPP Return'!$C$25,'[4]1617-Q1'!$B$1:$HA$1000,B709,FALSE),INDIRECT("'" &amp; $C$1 &amp; "'!" &amp; C709)))</f>
        <v>#N/A</v>
      </c>
      <c r="J709" s="603">
        <f ca="1">IF(IF($J$1&lt;&gt;'GMPP Return'!$F$25,HLOOKUP('GMPP Return'!$C$25,'[4]1617-Q2'!$B$1:$HA$1000,B709,FALSE),INDIRECT("'" &amp; $C$1 &amp; "'!" &amp; C709))="","",IF($J$1&lt;&gt;'GMPP Return'!$F$25,HLOOKUP('GMPP Return'!$C$25,'[4]1617-Q2'!$B$1:$HA$1000,B709,FALSE),INDIRECT("'" &amp; $C$1 &amp; "'!" &amp; C709)))</f>
        <v>0</v>
      </c>
      <c r="K709" s="547" t="s">
        <v>3465</v>
      </c>
      <c r="L709" s="548" t="s">
        <v>3466</v>
      </c>
      <c r="M709" s="567"/>
      <c r="N709" s="995" t="e">
        <f t="shared" ca="1" si="36"/>
        <v>#N/A</v>
      </c>
    </row>
    <row r="710" spans="1:14" x14ac:dyDescent="0.25">
      <c r="A710" s="274" t="s">
        <v>1141</v>
      </c>
      <c r="B710" s="166">
        <v>675</v>
      </c>
      <c r="C710" s="166" t="s">
        <v>1802</v>
      </c>
      <c r="D710" s="165"/>
      <c r="E710" s="165"/>
      <c r="F710" s="165"/>
      <c r="G710" s="479"/>
      <c r="H710" s="274" t="s">
        <v>2184</v>
      </c>
      <c r="I710" s="603" t="e">
        <f ca="1">IF(IF($I$1&lt;&gt;'GMPP Return'!$F$25,HLOOKUP('GMPP Return'!$C$25,'[4]1617-Q1'!$B$1:$HA$1000,B710,FALSE),INDIRECT("'" &amp; $C$1 &amp; "'!" &amp; C710))="","",IF($I$1&lt;&gt;'GMPP Return'!$F$25,HLOOKUP('GMPP Return'!$C$25,'[4]1617-Q1'!$B$1:$HA$1000,B710,FALSE),INDIRECT("'" &amp; $C$1 &amp; "'!" &amp; C710)))</f>
        <v>#N/A</v>
      </c>
      <c r="J710" s="603">
        <f ca="1">IF(IF($J$1&lt;&gt;'GMPP Return'!$F$25,HLOOKUP('GMPP Return'!$C$25,'[4]1617-Q2'!$B$1:$HA$1000,B710,FALSE),INDIRECT("'" &amp; $C$1 &amp; "'!" &amp; C710))="","",IF($J$1&lt;&gt;'GMPP Return'!$F$25,HLOOKUP('GMPP Return'!$C$25,'[4]1617-Q2'!$B$1:$HA$1000,B710,FALSE),INDIRECT("'" &amp; $C$1 &amp; "'!" &amp; C710)))</f>
        <v>0</v>
      </c>
      <c r="K710" s="547" t="s">
        <v>3467</v>
      </c>
      <c r="L710" s="548" t="s">
        <v>3468</v>
      </c>
      <c r="M710" s="567"/>
      <c r="N710" s="995" t="e">
        <f t="shared" ca="1" si="36"/>
        <v>#N/A</v>
      </c>
    </row>
    <row r="711" spans="1:14" x14ac:dyDescent="0.25">
      <c r="A711" s="274" t="s">
        <v>1142</v>
      </c>
      <c r="B711" s="166">
        <v>676</v>
      </c>
      <c r="C711" s="166" t="s">
        <v>1803</v>
      </c>
      <c r="D711" s="165"/>
      <c r="E711" s="165"/>
      <c r="F711" s="165"/>
      <c r="G711" s="479"/>
      <c r="H711" s="274" t="s">
        <v>1142</v>
      </c>
      <c r="I711" s="603" t="e">
        <f ca="1">IF(IF($I$1&lt;&gt;'GMPP Return'!$F$25,HLOOKUP('GMPP Return'!$C$25,'[4]1617-Q1'!$B$1:$HA$1000,B711,FALSE),INDIRECT("'" &amp; $C$1 &amp; "'!" &amp; C711))="","",IF($I$1&lt;&gt;'GMPP Return'!$F$25,HLOOKUP('GMPP Return'!$C$25,'[4]1617-Q1'!$B$1:$HA$1000,B711,FALSE),INDIRECT("'" &amp; $C$1 &amp; "'!" &amp; C711)))</f>
        <v>#N/A</v>
      </c>
      <c r="J711" s="603">
        <f ca="1">IF(IF($J$1&lt;&gt;'GMPP Return'!$F$25,HLOOKUP('GMPP Return'!$C$25,'[4]1617-Q2'!$B$1:$HA$1000,B711,FALSE),INDIRECT("'" &amp; $C$1 &amp; "'!" &amp; C711))="","",IF($J$1&lt;&gt;'GMPP Return'!$F$25,HLOOKUP('GMPP Return'!$C$25,'[4]1617-Q2'!$B$1:$HA$1000,B711,FALSE),INDIRECT("'" &amp; $C$1 &amp; "'!" &amp; C711)))</f>
        <v>0</v>
      </c>
      <c r="K711" s="547" t="s">
        <v>3469</v>
      </c>
      <c r="L711" s="548" t="s">
        <v>3470</v>
      </c>
      <c r="M711" s="567"/>
      <c r="N711" s="995" t="e">
        <f t="shared" ca="1" si="36"/>
        <v>#N/A</v>
      </c>
    </row>
    <row r="712" spans="1:14" x14ac:dyDescent="0.25">
      <c r="A712" s="274" t="s">
        <v>1143</v>
      </c>
      <c r="B712" s="166">
        <v>677</v>
      </c>
      <c r="C712" s="166" t="s">
        <v>1804</v>
      </c>
      <c r="D712" s="165"/>
      <c r="E712" s="165"/>
      <c r="F712" s="165"/>
      <c r="G712" s="479"/>
      <c r="H712" s="274" t="s">
        <v>1143</v>
      </c>
      <c r="I712" s="603" t="e">
        <f ca="1">IF(IF($I$1&lt;&gt;'GMPP Return'!$F$25,HLOOKUP('GMPP Return'!$C$25,'[4]1617-Q1'!$B$1:$HA$1000,B712,FALSE),INDIRECT("'" &amp; $C$1 &amp; "'!" &amp; C712))="","",IF($I$1&lt;&gt;'GMPP Return'!$F$25,HLOOKUP('GMPP Return'!$C$25,'[4]1617-Q1'!$B$1:$HA$1000,B712,FALSE),INDIRECT("'" &amp; $C$1 &amp; "'!" &amp; C712)))</f>
        <v>#N/A</v>
      </c>
      <c r="J712" s="603">
        <f ca="1">IF(IF($J$1&lt;&gt;'GMPP Return'!$F$25,HLOOKUP('GMPP Return'!$C$25,'[4]1617-Q2'!$B$1:$HA$1000,B712,FALSE),INDIRECT("'" &amp; $C$1 &amp; "'!" &amp; C712))="","",IF($J$1&lt;&gt;'GMPP Return'!$F$25,HLOOKUP('GMPP Return'!$C$25,'[4]1617-Q2'!$B$1:$HA$1000,B712,FALSE),INDIRECT("'" &amp; $C$1 &amp; "'!" &amp; C712)))</f>
        <v>0</v>
      </c>
      <c r="K712" s="547" t="s">
        <v>3471</v>
      </c>
      <c r="L712" s="548" t="s">
        <v>3472</v>
      </c>
      <c r="M712" s="567"/>
      <c r="N712" s="995" t="e">
        <f t="shared" ca="1" si="36"/>
        <v>#N/A</v>
      </c>
    </row>
    <row r="713" spans="1:14" x14ac:dyDescent="0.25">
      <c r="A713" s="274" t="s">
        <v>1144</v>
      </c>
      <c r="B713" s="166">
        <v>678</v>
      </c>
      <c r="C713" s="166" t="s">
        <v>1805</v>
      </c>
      <c r="D713" s="165"/>
      <c r="E713" s="165"/>
      <c r="F713" s="165"/>
      <c r="G713" s="479"/>
      <c r="H713" s="274" t="s">
        <v>1144</v>
      </c>
      <c r="I713" s="603" t="e">
        <f ca="1">IF(IF($I$1&lt;&gt;'GMPP Return'!$F$25,HLOOKUP('GMPP Return'!$C$25,'[4]1617-Q1'!$B$1:$HA$1000,B713,FALSE),INDIRECT("'" &amp; $C$1 &amp; "'!" &amp; C713))="","",IF($I$1&lt;&gt;'GMPP Return'!$F$25,HLOOKUP('GMPP Return'!$C$25,'[4]1617-Q1'!$B$1:$HA$1000,B713,FALSE),INDIRECT("'" &amp; $C$1 &amp; "'!" &amp; C713)))</f>
        <v>#N/A</v>
      </c>
      <c r="J713" s="603">
        <f ca="1">IF(IF($J$1&lt;&gt;'GMPP Return'!$F$25,HLOOKUP('GMPP Return'!$C$25,'[4]1617-Q2'!$B$1:$HA$1000,B713,FALSE),INDIRECT("'" &amp; $C$1 &amp; "'!" &amp; C713))="","",IF($J$1&lt;&gt;'GMPP Return'!$F$25,HLOOKUP('GMPP Return'!$C$25,'[4]1617-Q2'!$B$1:$HA$1000,B713,FALSE),INDIRECT("'" &amp; $C$1 &amp; "'!" &amp; C713)))</f>
        <v>0</v>
      </c>
      <c r="K713" s="547" t="s">
        <v>3473</v>
      </c>
      <c r="L713" s="548" t="s">
        <v>3474</v>
      </c>
      <c r="M713" s="567"/>
      <c r="N713" s="995" t="e">
        <f t="shared" ca="1" si="36"/>
        <v>#N/A</v>
      </c>
    </row>
    <row r="714" spans="1:14" hidden="1" x14ac:dyDescent="0.25">
      <c r="A714" s="274" t="s">
        <v>1145</v>
      </c>
      <c r="B714" s="166">
        <f t="shared" si="37"/>
        <v>679</v>
      </c>
      <c r="C714" s="166" t="s">
        <v>1806</v>
      </c>
      <c r="D714" s="165"/>
      <c r="E714" s="165"/>
      <c r="F714" s="165"/>
      <c r="G714" s="479"/>
      <c r="H714" s="274"/>
      <c r="I714" s="603" t="e">
        <f ca="1">IF(IF($I$1&lt;&gt;'GMPP Return'!$F$25,HLOOKUP('GMPP Return'!$C$25,'[4]1617-Q1'!$B$1:$HA$1000,B714,FALSE),INDIRECT("'" &amp; $C$1 &amp; "'!" &amp; C714))="","",IF($I$1&lt;&gt;'GMPP Return'!$F$25,HLOOKUP('GMPP Return'!$C$25,'[4]1617-Q1'!$B$1:$HA$1000,B714,FALSE),INDIRECT("'" &amp; $C$1 &amp; "'!" &amp; C714)))</f>
        <v>#N/A</v>
      </c>
      <c r="J714" s="603"/>
      <c r="K714" s="547"/>
      <c r="L714" s="548"/>
      <c r="M714" s="567"/>
      <c r="N714" s="995" t="e">
        <f t="shared" ca="1" si="36"/>
        <v>#N/A</v>
      </c>
    </row>
    <row r="715" spans="1:14" x14ac:dyDescent="0.25">
      <c r="A715" s="274"/>
      <c r="B715" s="166">
        <v>679</v>
      </c>
      <c r="C715" s="166" t="s">
        <v>2201</v>
      </c>
      <c r="D715" s="165"/>
      <c r="E715" s="165"/>
      <c r="F715" s="165"/>
      <c r="G715" s="479"/>
      <c r="H715" s="274" t="s">
        <v>2385</v>
      </c>
      <c r="I715" s="603" t="e">
        <f ca="1">IF(IF($I$1&lt;&gt;'GMPP Return'!$F$25,HLOOKUP('GMPP Return'!$C$25,'[4]1617-Q1'!$B$1:$HA$1000,B715,FALSE),INDIRECT("'" &amp; $C$1 &amp; "'!" &amp; C715))="","",IF($I$1&lt;&gt;'GMPP Return'!$F$25,HLOOKUP('GMPP Return'!$C$25,'[4]1617-Q1'!$B$1:$HA$1000,B715,FALSE),INDIRECT("'" &amp; $C$1 &amp; "'!" &amp; C715)))</f>
        <v>#N/A</v>
      </c>
      <c r="J715" s="603">
        <f ca="1">IF(IF($J$1&lt;&gt;'GMPP Return'!$F$25,HLOOKUP('GMPP Return'!$C$25,'[4]1617-Q2'!$B$1:$HA$1000,B715,FALSE),INDIRECT("'" &amp; $C$1 &amp; "'!" &amp; C715))="","",IF($J$1&lt;&gt;'GMPP Return'!$F$25,HLOOKUP('GMPP Return'!$C$25,'[4]1617-Q2'!$B$1:$HA$1000,B715,FALSE),INDIRECT("'" &amp; $C$1 &amp; "'!" &amp; C715)))</f>
        <v>0</v>
      </c>
      <c r="K715" s="547" t="s">
        <v>3475</v>
      </c>
      <c r="L715" s="548" t="s">
        <v>3476</v>
      </c>
      <c r="M715" s="567"/>
      <c r="N715" s="995" t="e">
        <f t="shared" ca="1" si="36"/>
        <v>#N/A</v>
      </c>
    </row>
    <row r="716" spans="1:14" x14ac:dyDescent="0.25">
      <c r="A716" s="274" t="s">
        <v>1146</v>
      </c>
      <c r="B716" s="166">
        <v>680</v>
      </c>
      <c r="C716" s="166" t="s">
        <v>1807</v>
      </c>
      <c r="D716" s="165"/>
      <c r="E716" s="165"/>
      <c r="F716" s="165"/>
      <c r="G716" s="479"/>
      <c r="H716" s="274" t="s">
        <v>2185</v>
      </c>
      <c r="I716" s="603" t="e">
        <f ca="1">IF(IF($I$1&lt;&gt;'GMPP Return'!$F$25,HLOOKUP('GMPP Return'!$C$25,'[4]1617-Q1'!$B$1:$HA$1000,B716,FALSE),INDIRECT("'" &amp; $C$1 &amp; "'!" &amp; C716))="","",IF($I$1&lt;&gt;'GMPP Return'!$F$25,HLOOKUP('GMPP Return'!$C$25,'[4]1617-Q1'!$B$1:$HA$1000,B716,FALSE),INDIRECT("'" &amp; $C$1 &amp; "'!" &amp; C716)))</f>
        <v>#N/A</v>
      </c>
      <c r="J716" s="603">
        <f ca="1">IF(IF($J$1&lt;&gt;'GMPP Return'!$F$25,HLOOKUP('GMPP Return'!$C$25,'[4]1617-Q2'!$B$1:$HA$1000,B716,FALSE),INDIRECT("'" &amp; $C$1 &amp; "'!" &amp; C716))="","",IF($J$1&lt;&gt;'GMPP Return'!$F$25,HLOOKUP('GMPP Return'!$C$25,'[4]1617-Q2'!$B$1:$HA$1000,B716,FALSE),INDIRECT("'" &amp; $C$1 &amp; "'!" &amp; C716)))</f>
        <v>0</v>
      </c>
      <c r="K716" s="547" t="s">
        <v>3477</v>
      </c>
      <c r="L716" s="548" t="s">
        <v>3478</v>
      </c>
      <c r="M716" s="567"/>
      <c r="N716" s="995" t="e">
        <f t="shared" ca="1" si="36"/>
        <v>#N/A</v>
      </c>
    </row>
    <row r="717" spans="1:14" x14ac:dyDescent="0.25">
      <c r="A717" s="274" t="s">
        <v>1147</v>
      </c>
      <c r="B717" s="166">
        <v>681</v>
      </c>
      <c r="C717" s="166" t="s">
        <v>1808</v>
      </c>
      <c r="D717" s="165"/>
      <c r="E717" s="165"/>
      <c r="F717" s="165"/>
      <c r="G717" s="479"/>
      <c r="H717" s="274" t="s">
        <v>1147</v>
      </c>
      <c r="I717" s="603" t="e">
        <f ca="1">IF(IF($I$1&lt;&gt;'GMPP Return'!$F$25,HLOOKUP('GMPP Return'!$C$25,'[4]1617-Q1'!$B$1:$HA$1000,B717,FALSE),INDIRECT("'" &amp; $C$1 &amp; "'!" &amp; C717))="","",IF($I$1&lt;&gt;'GMPP Return'!$F$25,HLOOKUP('GMPP Return'!$C$25,'[4]1617-Q1'!$B$1:$HA$1000,B717,FALSE),INDIRECT("'" &amp; $C$1 &amp; "'!" &amp; C717)))</f>
        <v>#N/A</v>
      </c>
      <c r="J717" s="603">
        <f ca="1">IF(IF($J$1&lt;&gt;'GMPP Return'!$F$25,HLOOKUP('GMPP Return'!$C$25,'[4]1617-Q2'!$B$1:$HA$1000,B717,FALSE),INDIRECT("'" &amp; $C$1 &amp; "'!" &amp; C717))="","",IF($J$1&lt;&gt;'GMPP Return'!$F$25,HLOOKUP('GMPP Return'!$C$25,'[4]1617-Q2'!$B$1:$HA$1000,B717,FALSE),INDIRECT("'" &amp; $C$1 &amp; "'!" &amp; C717)))</f>
        <v>0</v>
      </c>
      <c r="K717" s="547" t="s">
        <v>3479</v>
      </c>
      <c r="L717" s="548" t="s">
        <v>3480</v>
      </c>
      <c r="M717" s="567"/>
      <c r="N717" s="995" t="e">
        <f t="shared" ref="N717" ca="1" si="38">IF(I717=J717,"",J717-I717)</f>
        <v>#N/A</v>
      </c>
    </row>
    <row r="718" spans="1:14" ht="24.75" customHeight="1" x14ac:dyDescent="0.25">
      <c r="A718" s="274" t="s">
        <v>1148</v>
      </c>
      <c r="B718" s="166">
        <v>682</v>
      </c>
      <c r="C718" s="166" t="s">
        <v>1809</v>
      </c>
      <c r="D718" s="549"/>
      <c r="E718" s="549"/>
      <c r="F718" s="549"/>
      <c r="G718" s="550"/>
      <c r="H718" s="274" t="s">
        <v>1148</v>
      </c>
      <c r="I718" s="603" t="e">
        <f ca="1">IF(IF($I$1&lt;&gt;'GMPP Return'!$F$25,HLOOKUP('GMPP Return'!$C$25,'[4]1617-Q1'!$B$1:$HA$1000,B718,FALSE),INDIRECT("'" &amp; $C$1 &amp; "'!" &amp; C718))="","",IF($I$1&lt;&gt;'GMPP Return'!$F$25,HLOOKUP('GMPP Return'!$C$25,'[4]1617-Q1'!$B$1:$HA$1000,B718,FALSE),INDIRECT("'" &amp; $C$1 &amp; "'!" &amp; C718)))</f>
        <v>#N/A</v>
      </c>
      <c r="J718" s="604" t="str">
        <f ca="1">IF(IF($J$1&lt;&gt;'GMPP Return'!$F$25,HLOOKUP('GMPP Return'!$C$25,'[4]1617-Q2'!$B$1:$HA$1000,B718,FALSE),INDIRECT("'" &amp; $C$1 &amp; "'!" &amp; C718))="","",IF($J$1&lt;&gt;'GMPP Return'!$F$25,HLOOKUP('GMPP Return'!$C$25,'[4]1617-Q2'!$B$1:$HA$1000,B718,FALSE),INDIRECT("'" &amp; $C$1 &amp; "'!" &amp; C718)))</f>
        <v/>
      </c>
      <c r="K718" s="551" t="s">
        <v>3481</v>
      </c>
      <c r="L718" s="552" t="s">
        <v>3482</v>
      </c>
      <c r="M718" s="302"/>
      <c r="N718" s="346" t="str">
        <f t="shared" ref="N718:N719" ca="1" si="39">IF(J718="","",IF(J718&lt;&gt;I718,"CHANGED SINCE LAST QUARTER",""))</f>
        <v/>
      </c>
    </row>
    <row r="719" spans="1:14" s="395" customFormat="1" ht="409.6" customHeight="1" thickBot="1" x14ac:dyDescent="0.3">
      <c r="A719" s="967" t="s">
        <v>137</v>
      </c>
      <c r="B719" s="968">
        <v>683</v>
      </c>
      <c r="C719" s="969" t="s">
        <v>1810</v>
      </c>
      <c r="D719" s="970"/>
      <c r="E719" s="970"/>
      <c r="F719" s="970"/>
      <c r="G719" s="971"/>
      <c r="H719" s="972" t="s">
        <v>137</v>
      </c>
      <c r="I719" s="973" t="e">
        <f ca="1">IF(IF($I$1&lt;&gt;'GMPP Return'!$F$25,HLOOKUP('GMPP Return'!$C$25,'[4]1617-Q1'!$B$1:$HA$1000,B719,FALSE),INDIRECT("'" &amp; $C$1 &amp; "'!" &amp; C719))="","",IF($I$1&lt;&gt;'GMPP Return'!$F$25,HLOOKUP('GMPP Return'!$C$25,'[4]1617-Q1'!$B$1:$HA$1000,B719,FALSE),INDIRECT("'" &amp; $C$1 &amp; "'!" &amp; C719)))</f>
        <v>#N/A</v>
      </c>
      <c r="J719" s="605" t="str">
        <f ca="1">IF(IF($J$1&lt;&gt;'GMPP Return'!$F$25,HLOOKUP('GMPP Return'!$C$25,'[4]1617-Q2'!$B$1:$HA$1000,B719,FALSE),INDIRECT("'" &amp; $C$1 &amp; "'!" &amp; C719))="","",IF($J$1&lt;&gt;'GMPP Return'!$F$25,HLOOKUP('GMPP Return'!$C$25,'[4]1617-Q2'!$B$1:$HA$1000,B719,FALSE),INDIRECT("'" &amp; $C$1 &amp; "'!" &amp; C719)))</f>
        <v/>
      </c>
      <c r="K719" s="553" t="s">
        <v>3483</v>
      </c>
      <c r="L719" s="554" t="s">
        <v>3484</v>
      </c>
      <c r="M719" s="357"/>
      <c r="N719" s="347" t="str">
        <f t="shared" ca="1" si="39"/>
        <v/>
      </c>
    </row>
    <row r="720" spans="1:14" ht="30" customHeight="1" x14ac:dyDescent="0.25">
      <c r="A720" s="275" t="s">
        <v>1149</v>
      </c>
      <c r="B720" s="974">
        <v>684</v>
      </c>
      <c r="C720" s="276" t="s">
        <v>1819</v>
      </c>
      <c r="D720" s="277" t="s">
        <v>2398</v>
      </c>
      <c r="E720" s="277"/>
      <c r="F720" s="277"/>
      <c r="G720" s="480"/>
      <c r="H720" s="892" t="s">
        <v>1149</v>
      </c>
      <c r="I720" s="555" t="e">
        <f ca="1">IF(IF($I$1&lt;&gt;'GMPP Return'!$F$25,HLOOKUP('GMPP Return'!$C$25,'[4]1617-Q1'!$B$1:$HA$1000,B720,FALSE),INDIRECT("'" &amp; $C$1 &amp; "'!" &amp; C720))="","",IF($I$1&lt;&gt;'GMPP Return'!$F$25,HLOOKUP('GMPP Return'!$C$25,'[4]1617-Q1'!$B$1:$HA$1000,B720,FALSE),INDIRECT("'" &amp; $C$1 &amp; "'!" &amp; C720)))</f>
        <v>#N/A</v>
      </c>
      <c r="J720" s="606" t="str">
        <f ca="1">IF(IF($J$1&lt;&gt;'GMPP Return'!$F$25,HLOOKUP('GMPP Return'!$C$25,'[4]1617-Q2'!$B$1:$HA$1000,B720,FALSE),INDIRECT("'" &amp; $C$1 &amp; "'!" &amp; C720))="","",IF($J$1&lt;&gt;'GMPP Return'!$F$25,HLOOKUP('GMPP Return'!$C$25,'[4]1617-Q2'!$B$1:$HA$1000,B720,FALSE),INDIRECT("'" &amp; $C$1 &amp; "'!" &amp; C720)))</f>
        <v/>
      </c>
      <c r="K720" s="555" t="s">
        <v>3485</v>
      </c>
      <c r="L720" s="556" t="s">
        <v>3486</v>
      </c>
      <c r="M720" s="567"/>
      <c r="N720" s="998" t="str">
        <f ca="1">IF(J720="","",IF(I720=J720,"",J720-I720))</f>
        <v/>
      </c>
    </row>
    <row r="721" spans="1:14" ht="15" customHeight="1" x14ac:dyDescent="0.25">
      <c r="A721" s="278" t="s">
        <v>537</v>
      </c>
      <c r="B721" s="777">
        <v>685</v>
      </c>
      <c r="C721" s="169" t="s">
        <v>1820</v>
      </c>
      <c r="D721" s="168" t="s">
        <v>2398</v>
      </c>
      <c r="E721" s="168"/>
      <c r="F721" s="168"/>
      <c r="G721" s="481"/>
      <c r="H721" s="893" t="s">
        <v>537</v>
      </c>
      <c r="I721" s="557" t="e">
        <f ca="1">IF(IF($I$1&lt;&gt;'GMPP Return'!$F$25,HLOOKUP('GMPP Return'!$C$25,'[4]1617-Q1'!$B$1:$HA$1000,B721,FALSE),INDIRECT("'" &amp; $C$1 &amp; "'!" &amp; C721))="","",IF($I$1&lt;&gt;'GMPP Return'!$F$25,HLOOKUP('GMPP Return'!$C$25,'[4]1617-Q1'!$B$1:$HA$1000,B721,FALSE),INDIRECT("'" &amp; $C$1 &amp; "'!" &amp; C721)))</f>
        <v>#N/A</v>
      </c>
      <c r="J721" s="607" t="str">
        <f ca="1">IF(IF($J$1&lt;&gt;'GMPP Return'!$F$25,HLOOKUP('GMPP Return'!$C$25,'[4]1617-Q2'!$B$1:$HA$1000,B721,FALSE),INDIRECT("'" &amp; $C$1 &amp; "'!" &amp; C721))="","",IF($J$1&lt;&gt;'GMPP Return'!$F$25,HLOOKUP('GMPP Return'!$C$25,'[4]1617-Q2'!$B$1:$HA$1000,B721,FALSE),INDIRECT("'" &amp; $C$1 &amp; "'!" &amp; C721)))</f>
        <v/>
      </c>
      <c r="K721" s="557" t="s">
        <v>3487</v>
      </c>
      <c r="L721" s="558" t="s">
        <v>3488</v>
      </c>
      <c r="M721" s="567"/>
      <c r="N721" s="346" t="str">
        <f ca="1">IF(J721="","",IF(J721-I721=0,"",IF(J721-I721&gt;0,CONCATENATE("SRO TENURE START DATE SLIPPED SINCE LAST QUARTER BY ",SUM(J721-I721)," DAY/S"),IF(J721-I721&lt;0,CONCATENATE("SRO TENURE START DATE SHORTENED SINCE LAST QUARTER BY ",SUM(J721-I721)*-1," DAY/S")))))</f>
        <v/>
      </c>
    </row>
    <row r="722" spans="1:14" ht="20.25" customHeight="1" x14ac:dyDescent="0.25">
      <c r="A722" s="278" t="s">
        <v>538</v>
      </c>
      <c r="B722" s="777">
        <v>686</v>
      </c>
      <c r="C722" s="169" t="s">
        <v>1821</v>
      </c>
      <c r="D722" s="168" t="s">
        <v>2398</v>
      </c>
      <c r="E722" s="168"/>
      <c r="F722" s="168"/>
      <c r="G722" s="481"/>
      <c r="H722" s="893" t="s">
        <v>538</v>
      </c>
      <c r="I722" s="557" t="e">
        <f ca="1">IF(IF($I$1&lt;&gt;'GMPP Return'!$F$25,HLOOKUP('GMPP Return'!$C$25,'[4]1617-Q1'!$B$1:$HA$1000,B722,FALSE),INDIRECT("'" &amp; $C$1 &amp; "'!" &amp; C722))="","",IF($I$1&lt;&gt;'GMPP Return'!$F$25,HLOOKUP('GMPP Return'!$C$25,'[4]1617-Q1'!$B$1:$HA$1000,B722,FALSE),INDIRECT("'" &amp; $C$1 &amp; "'!" &amp; C722)))</f>
        <v>#N/A</v>
      </c>
      <c r="J722" s="607" t="str">
        <f ca="1">IF(IF($J$1&lt;&gt;'GMPP Return'!$F$25,HLOOKUP('GMPP Return'!$C$25,'[4]1617-Q2'!$B$1:$HA$1000,B722,FALSE),INDIRECT("'" &amp; $C$1 &amp; "'!" &amp; C722))="","",IF($J$1&lt;&gt;'GMPP Return'!$F$25,HLOOKUP('GMPP Return'!$C$25,'[4]1617-Q2'!$B$1:$HA$1000,B722,FALSE),INDIRECT("'" &amp; $C$1 &amp; "'!" &amp; C722)))</f>
        <v/>
      </c>
      <c r="K722" s="557" t="s">
        <v>3489</v>
      </c>
      <c r="L722" s="558" t="s">
        <v>3490</v>
      </c>
      <c r="M722" s="567"/>
      <c r="N722" s="346" t="str">
        <f ca="1">IF(J722="","",IF(J722-I722=0,"",IF(J722-I722&gt;0,CONCATENATE("SRO TENURE END DATE SLIPPED SINCE LAST QUARTER BY ",SUM(J722-I722)," DAY/S"),IF(J722-I722&lt;0,CONCATENATE("SRO TENURE END DATE SHORTENED SINCE LAST QUARTER BY ",SUM(J722-I722)*-1," DAY/S")))))</f>
        <v/>
      </c>
    </row>
    <row r="723" spans="1:14" ht="22.5" customHeight="1" x14ac:dyDescent="0.25">
      <c r="A723" s="279" t="s">
        <v>1150</v>
      </c>
      <c r="B723" s="777">
        <v>687</v>
      </c>
      <c r="C723" s="197" t="s">
        <v>1822</v>
      </c>
      <c r="D723" s="167" t="s">
        <v>2398</v>
      </c>
      <c r="E723" s="167"/>
      <c r="F723" s="167"/>
      <c r="G723" s="482"/>
      <c r="H723" s="894" t="s">
        <v>1150</v>
      </c>
      <c r="I723" s="559" t="e">
        <f ca="1">IF(IF($I$1&lt;&gt;'GMPP Return'!$F$25,HLOOKUP('GMPP Return'!$C$25,'[4]1617-Q1'!$B$1:$HA$1000,B723,FALSE),INDIRECT("'" &amp; $C$1 &amp; "'!" &amp; C723))="","",IF($I$1&lt;&gt;'GMPP Return'!$F$25,HLOOKUP('GMPP Return'!$C$25,'[4]1617-Q1'!$B$1:$HA$1000,B723,FALSE),INDIRECT("'" &amp; $C$1 &amp; "'!" &amp; C723)))</f>
        <v>#N/A</v>
      </c>
      <c r="J723" s="608" t="str">
        <f ca="1">IF(IF($J$1&lt;&gt;'GMPP Return'!$F$25,HLOOKUP('GMPP Return'!$C$25,'[4]1617-Q2'!$B$1:$HA$1000,B723,FALSE),INDIRECT("'" &amp; $C$1 &amp; "'!" &amp; C723))="","",IF($J$1&lt;&gt;'GMPP Return'!$F$25,HLOOKUP('GMPP Return'!$C$25,'[4]1617-Q2'!$B$1:$HA$1000,B723,FALSE),INDIRECT("'" &amp; $C$1 &amp; "'!" &amp; C723)))</f>
        <v/>
      </c>
      <c r="K723" s="559" t="s">
        <v>3491</v>
      </c>
      <c r="L723" s="560" t="s">
        <v>3492</v>
      </c>
      <c r="M723" s="567"/>
      <c r="N723" s="998" t="str">
        <f ca="1">IF(J723="","",IF(I723=J723,"",J723-I723))</f>
        <v/>
      </c>
    </row>
    <row r="724" spans="1:14" ht="24.75" customHeight="1" x14ac:dyDescent="0.25">
      <c r="A724" s="278" t="s">
        <v>541</v>
      </c>
      <c r="B724" s="777">
        <v>688</v>
      </c>
      <c r="C724" s="169" t="s">
        <v>1823</v>
      </c>
      <c r="D724" s="168" t="s">
        <v>2398</v>
      </c>
      <c r="E724" s="168"/>
      <c r="F724" s="168"/>
      <c r="G724" s="481"/>
      <c r="H724" s="893" t="s">
        <v>541</v>
      </c>
      <c r="I724" s="557" t="e">
        <f ca="1">IF(IF($I$1&lt;&gt;'GMPP Return'!$F$25,HLOOKUP('GMPP Return'!$C$25,'[4]1617-Q1'!$B$1:$HA$1000,B724,FALSE),INDIRECT("'" &amp; $C$1 &amp; "'!" &amp; C724))="","",IF($I$1&lt;&gt;'GMPP Return'!$F$25,HLOOKUP('GMPP Return'!$C$25,'[4]1617-Q1'!$B$1:$HA$1000,B724,FALSE),INDIRECT("'" &amp; $C$1 &amp; "'!" &amp; C724)))</f>
        <v>#N/A</v>
      </c>
      <c r="J724" s="607" t="str">
        <f ca="1">IF(IF($J$1&lt;&gt;'GMPP Return'!$F$25,HLOOKUP('GMPP Return'!$C$25,'[4]1617-Q2'!$B$1:$HA$1000,B724,FALSE),INDIRECT("'" &amp; $C$1 &amp; "'!" &amp; C724))="","",IF($J$1&lt;&gt;'GMPP Return'!$F$25,HLOOKUP('GMPP Return'!$C$25,'[4]1617-Q2'!$B$1:$HA$1000,B724,FALSE),INDIRECT("'" &amp; $C$1 &amp; "'!" &amp; C724)))</f>
        <v/>
      </c>
      <c r="K724" s="557" t="s">
        <v>3493</v>
      </c>
      <c r="L724" s="558" t="s">
        <v>3494</v>
      </c>
      <c r="M724" s="567"/>
      <c r="N724" s="346" t="str">
        <f ca="1">IF(J724="","",IF(J724-I724=0,"",IF(J724-I724&gt;0,CONCATENATE("PD TENURE START DATE SLIPPED SINCE LAST QUARTER BY ",SUM(J724-I724)," DAY/S"),IF(J724-I724&lt;0,CONCATENATE("PD TENURE START DATE SHORTENED SINCE LAST QUARTER BY ",SUM(J724-I724)*-1," DAY/S")))))</f>
        <v/>
      </c>
    </row>
    <row r="725" spans="1:14" ht="30" customHeight="1" x14ac:dyDescent="0.25">
      <c r="A725" s="278" t="s">
        <v>542</v>
      </c>
      <c r="B725" s="777">
        <v>689</v>
      </c>
      <c r="C725" s="169" t="s">
        <v>1824</v>
      </c>
      <c r="D725" s="168" t="s">
        <v>2398</v>
      </c>
      <c r="E725" s="168"/>
      <c r="F725" s="168"/>
      <c r="G725" s="481"/>
      <c r="H725" s="893" t="s">
        <v>542</v>
      </c>
      <c r="I725" s="557" t="e">
        <f ca="1">IF(IF($I$1&lt;&gt;'GMPP Return'!$F$25,HLOOKUP('GMPP Return'!$C$25,'[4]1617-Q1'!$B$1:$HA$1000,B725,FALSE),INDIRECT("'" &amp; $C$1 &amp; "'!" &amp; C725))="","",IF($I$1&lt;&gt;'GMPP Return'!$F$25,HLOOKUP('GMPP Return'!$C$25,'[4]1617-Q1'!$B$1:$HA$1000,B725,FALSE),INDIRECT("'" &amp; $C$1 &amp; "'!" &amp; C725)))</f>
        <v>#N/A</v>
      </c>
      <c r="J725" s="607" t="str">
        <f ca="1">IF(IF($J$1&lt;&gt;'GMPP Return'!$F$25,HLOOKUP('GMPP Return'!$C$25,'[4]1617-Q2'!$B$1:$HA$1000,B725,FALSE),INDIRECT("'" &amp; $C$1 &amp; "'!" &amp; C725))="","",IF($J$1&lt;&gt;'GMPP Return'!$F$25,HLOOKUP('GMPP Return'!$C$25,'[4]1617-Q2'!$B$1:$HA$1000,B725,FALSE),INDIRECT("'" &amp; $C$1 &amp; "'!" &amp; C725)))</f>
        <v/>
      </c>
      <c r="K725" s="557" t="s">
        <v>3495</v>
      </c>
      <c r="L725" s="558" t="s">
        <v>3496</v>
      </c>
      <c r="M725" s="567"/>
      <c r="N725" s="346" t="str">
        <f ca="1">IF(J725="","",IF(J725-I725=0,"",IF(J725-I725&gt;0,CONCATENATE("PD TENURE END DATE SLIPPED SINCE LAST QUARTER BY ",SUM(J725-I725)," DAY/S"),IF(J725-I725&lt;0,CONCATENATE("PD TENURE END DATE SHORTENED SINCE LAST QUARTER BY ",SUM(J725-I725)*-1," DAY/S")))))</f>
        <v/>
      </c>
    </row>
    <row r="726" spans="1:14" x14ac:dyDescent="0.25">
      <c r="A726" s="361"/>
      <c r="B726" s="361"/>
      <c r="C726" s="362"/>
      <c r="D726" s="363"/>
      <c r="E726" s="363"/>
      <c r="F726" s="363"/>
      <c r="G726" s="483"/>
      <c r="H726" s="895"/>
      <c r="I726" s="898"/>
      <c r="J726" s="570"/>
      <c r="K726" s="483"/>
      <c r="L726" s="364"/>
      <c r="M726" s="302"/>
      <c r="N726" s="352"/>
    </row>
    <row r="727" spans="1:14" ht="28.5" customHeight="1" x14ac:dyDescent="0.25">
      <c r="A727" s="280" t="s">
        <v>1151</v>
      </c>
      <c r="B727" s="777">
        <v>716</v>
      </c>
      <c r="C727" s="169" t="s">
        <v>1838</v>
      </c>
      <c r="D727" s="304"/>
      <c r="E727" s="304"/>
      <c r="F727" s="304"/>
      <c r="G727" s="484"/>
      <c r="H727" s="896" t="s">
        <v>1151</v>
      </c>
      <c r="I727" s="561" t="e">
        <f ca="1">I758</f>
        <v>#N/A</v>
      </c>
      <c r="J727" s="609">
        <f ca="1">IF(IF($J$1&lt;&gt;'GMPP Return'!$F$25,HLOOKUP('GMPP Return'!$C$25,'[4]1617-Q2'!$B$1:$HA$1000,B727,FALSE),INDIRECT("'" &amp; $C$1 &amp; "'!" &amp; C727))="","",IF($J$1&lt;&gt;'GMPP Return'!$F$25,HLOOKUP('GMPP Return'!$C$25,'[4]1617-Q2'!$B$1:$HA$1000,B727,FALSE),INDIRECT("'" &amp; $C$1 &amp; "'!" &amp; C727)))</f>
        <v>0</v>
      </c>
      <c r="K727" s="561" t="s">
        <v>3497</v>
      </c>
      <c r="L727" s="562" t="s">
        <v>3498</v>
      </c>
      <c r="M727" s="567"/>
      <c r="N727" s="995" t="e">
        <f t="shared" ref="N727:N739" ca="1" si="40">IF(I727=J727,"",J727-I727)</f>
        <v>#N/A</v>
      </c>
    </row>
    <row r="728" spans="1:14" ht="30" customHeight="1" x14ac:dyDescent="0.25">
      <c r="A728" s="280" t="s">
        <v>1152</v>
      </c>
      <c r="B728" s="777">
        <v>717</v>
      </c>
      <c r="C728" s="169" t="s">
        <v>1839</v>
      </c>
      <c r="D728" s="304"/>
      <c r="E728" s="304"/>
      <c r="F728" s="304"/>
      <c r="G728" s="484"/>
      <c r="H728" s="896" t="s">
        <v>1152</v>
      </c>
      <c r="I728" s="561" t="e">
        <f ca="1">I762</f>
        <v>#N/A</v>
      </c>
      <c r="J728" s="609">
        <f ca="1">IF(IF($J$1&lt;&gt;'GMPP Return'!$F$25,HLOOKUP('GMPP Return'!$C$25,'[4]1617-Q2'!$B$1:$HA$1000,B728,FALSE),INDIRECT("'" &amp; $C$1 &amp; "'!" &amp; C728))="","",IF($J$1&lt;&gt;'GMPP Return'!$F$25,HLOOKUP('GMPP Return'!$C$25,'[4]1617-Q2'!$B$1:$HA$1000,B728,FALSE),INDIRECT("'" &amp; $C$1 &amp; "'!" &amp; C728)))</f>
        <v>0</v>
      </c>
      <c r="K728" s="561" t="s">
        <v>3499</v>
      </c>
      <c r="L728" s="562" t="s">
        <v>3500</v>
      </c>
      <c r="M728" s="567"/>
      <c r="N728" s="995" t="e">
        <f t="shared" ca="1" si="40"/>
        <v>#N/A</v>
      </c>
    </row>
    <row r="729" spans="1:14" ht="27" customHeight="1" x14ac:dyDescent="0.25">
      <c r="A729" s="280" t="s">
        <v>1153</v>
      </c>
      <c r="B729" s="777">
        <v>724</v>
      </c>
      <c r="C729" s="169" t="s">
        <v>1840</v>
      </c>
      <c r="D729" s="304"/>
      <c r="E729" s="304"/>
      <c r="F729" s="304"/>
      <c r="G729" s="484"/>
      <c r="H729" s="896" t="s">
        <v>1153</v>
      </c>
      <c r="I729" s="561" t="e">
        <f ca="1">I769</f>
        <v>#N/A</v>
      </c>
      <c r="J729" s="609">
        <f ca="1">IF(IF($J$1&lt;&gt;'GMPP Return'!$F$25,HLOOKUP('GMPP Return'!$C$25,'[4]1617-Q2'!$B$1:$HA$1000,B729,FALSE),INDIRECT("'" &amp; $C$1 &amp; "'!" &amp; C729))="","",IF($J$1&lt;&gt;'GMPP Return'!$F$25,HLOOKUP('GMPP Return'!$C$25,'[4]1617-Q2'!$B$1:$HA$1000,B729,FALSE),INDIRECT("'" &amp; $C$1 &amp; "'!" &amp; C729)))</f>
        <v>0</v>
      </c>
      <c r="K729" s="561" t="s">
        <v>3501</v>
      </c>
      <c r="L729" s="562" t="s">
        <v>3502</v>
      </c>
      <c r="M729" s="567"/>
      <c r="N729" s="995" t="e">
        <f t="shared" ca="1" si="40"/>
        <v>#N/A</v>
      </c>
    </row>
    <row r="730" spans="1:14" ht="30" customHeight="1" x14ac:dyDescent="0.25">
      <c r="A730" s="280" t="s">
        <v>1154</v>
      </c>
      <c r="B730" s="777">
        <v>725</v>
      </c>
      <c r="C730" s="169" t="s">
        <v>1841</v>
      </c>
      <c r="D730" s="304"/>
      <c r="E730" s="304"/>
      <c r="F730" s="304"/>
      <c r="G730" s="484"/>
      <c r="H730" s="896" t="s">
        <v>1154</v>
      </c>
      <c r="I730" s="561" t="e">
        <f ca="1">I773</f>
        <v>#N/A</v>
      </c>
      <c r="J730" s="609">
        <f ca="1">IF(IF($J$1&lt;&gt;'GMPP Return'!$F$25,HLOOKUP('GMPP Return'!$C$25,'[4]1617-Q2'!$B$1:$HA$1000,B730,FALSE),INDIRECT("'" &amp; $C$1 &amp; "'!" &amp; C730))="","",IF($J$1&lt;&gt;'GMPP Return'!$F$25,HLOOKUP('GMPP Return'!$C$25,'[4]1617-Q2'!$B$1:$HA$1000,B730,FALSE),INDIRECT("'" &amp; $C$1 &amp; "'!" &amp; C730)))</f>
        <v>0</v>
      </c>
      <c r="K730" s="561" t="s">
        <v>3503</v>
      </c>
      <c r="L730" s="562" t="s">
        <v>3504</v>
      </c>
      <c r="M730" s="567"/>
      <c r="N730" s="995" t="e">
        <f t="shared" ca="1" si="40"/>
        <v>#N/A</v>
      </c>
    </row>
    <row r="731" spans="1:14" ht="14.25" customHeight="1" x14ac:dyDescent="0.25">
      <c r="A731" s="361"/>
      <c r="B731" s="361"/>
      <c r="C731" s="362"/>
      <c r="D731" s="363"/>
      <c r="E731" s="363"/>
      <c r="F731" s="363"/>
      <c r="G731" s="483"/>
      <c r="H731" s="895"/>
      <c r="I731" s="899"/>
      <c r="J731" s="570"/>
      <c r="K731" s="483"/>
      <c r="L731" s="364"/>
      <c r="M731" s="302"/>
      <c r="N731" s="352"/>
    </row>
    <row r="732" spans="1:14" ht="15" customHeight="1" x14ac:dyDescent="0.25">
      <c r="A732" s="281" t="s">
        <v>1155</v>
      </c>
      <c r="B732" s="777">
        <v>726</v>
      </c>
      <c r="C732" s="169" t="s">
        <v>1836</v>
      </c>
      <c r="D732" s="304"/>
      <c r="E732" s="304"/>
      <c r="F732" s="304"/>
      <c r="G732" s="484"/>
      <c r="H732" s="897" t="s">
        <v>1155</v>
      </c>
      <c r="I732" s="561" t="e">
        <f ca="1">I777</f>
        <v>#N/A</v>
      </c>
      <c r="J732" s="609">
        <f ca="1">IF(IF($J$1&lt;&gt;'GMPP Return'!$F$25,HLOOKUP('GMPP Return'!$C$25,'[4]1617-Q2'!$B$1:$HA$1000,B732,FALSE),INDIRECT("'" &amp; $C$1 &amp; "'!" &amp; C732))="","",IF($J$1&lt;&gt;'GMPP Return'!$F$25,HLOOKUP('GMPP Return'!$C$25,'[4]1617-Q2'!$B$1:$HA$1000,B732,FALSE),INDIRECT("'" &amp; $C$1 &amp; "'!" &amp; C732)))</f>
        <v>0</v>
      </c>
      <c r="K732" s="561" t="s">
        <v>3505</v>
      </c>
      <c r="L732" s="562" t="s">
        <v>3506</v>
      </c>
      <c r="M732" s="568"/>
      <c r="N732" s="995" t="e">
        <f t="shared" ca="1" si="40"/>
        <v>#N/A</v>
      </c>
    </row>
    <row r="733" spans="1:14" ht="15" customHeight="1" x14ac:dyDescent="0.25">
      <c r="A733" s="281" t="s">
        <v>1156</v>
      </c>
      <c r="B733" s="777">
        <v>727</v>
      </c>
      <c r="C733" s="169" t="s">
        <v>1837</v>
      </c>
      <c r="D733" s="304"/>
      <c r="E733" s="304"/>
      <c r="F733" s="304"/>
      <c r="G733" s="484"/>
      <c r="H733" s="897" t="s">
        <v>1156</v>
      </c>
      <c r="I733" s="561" t="e">
        <f ca="1">I778</f>
        <v>#N/A</v>
      </c>
      <c r="J733" s="609">
        <f ca="1">IF(IF($J$1&lt;&gt;'GMPP Return'!$F$25,HLOOKUP('GMPP Return'!$C$25,'[4]1617-Q2'!$B$1:$HA$1000,B733,FALSE),INDIRECT("'" &amp; $C$1 &amp; "'!" &amp; C733))="","",IF($J$1&lt;&gt;'GMPP Return'!$F$25,HLOOKUP('GMPP Return'!$C$25,'[4]1617-Q2'!$B$1:$HA$1000,B733,FALSE),INDIRECT("'" &amp; $C$1 &amp; "'!" &amp; C733)))</f>
        <v>0</v>
      </c>
      <c r="K733" s="561" t="s">
        <v>3507</v>
      </c>
      <c r="L733" s="562" t="s">
        <v>3508</v>
      </c>
      <c r="M733" s="568"/>
      <c r="N733" s="995" t="e">
        <f t="shared" ca="1" si="40"/>
        <v>#N/A</v>
      </c>
    </row>
    <row r="734" spans="1:14" ht="15" customHeight="1" x14ac:dyDescent="0.25">
      <c r="A734" s="361"/>
      <c r="B734" s="361"/>
      <c r="C734" s="362"/>
      <c r="D734" s="363"/>
      <c r="E734" s="363"/>
      <c r="F734" s="363"/>
      <c r="G734" s="483"/>
      <c r="H734" s="895"/>
      <c r="I734" s="899"/>
      <c r="J734" s="570"/>
      <c r="K734" s="483"/>
      <c r="L734" s="364"/>
      <c r="M734" s="568"/>
      <c r="N734" s="352"/>
    </row>
    <row r="735" spans="1:14" ht="15" customHeight="1" x14ac:dyDescent="0.25">
      <c r="A735" s="281" t="s">
        <v>2389</v>
      </c>
      <c r="B735" s="957">
        <v>728</v>
      </c>
      <c r="C735" s="169" t="s">
        <v>2391</v>
      </c>
      <c r="D735" s="304"/>
      <c r="E735" s="304"/>
      <c r="F735" s="304"/>
      <c r="G735" s="484"/>
      <c r="H735" s="281" t="s">
        <v>2389</v>
      </c>
      <c r="I735" s="561" t="e">
        <f ca="1">I782</f>
        <v>#N/A</v>
      </c>
      <c r="J735" s="609">
        <f ca="1">IF(IF($J$1&lt;&gt;'GMPP Return'!$F$25,HLOOKUP('GMPP Return'!$C$25,'[4]1617-Q2'!$B$1:$HA$1000,B735,FALSE),INDIRECT("'" &amp; $C$1 &amp; "'!" &amp; C735))="","",IF($J$1&lt;&gt;'GMPP Return'!$F$25,HLOOKUP('GMPP Return'!$C$25,'[4]1617-Q2'!$B$1:$HA$1000,B735,FALSE),INDIRECT("'" &amp; $C$1 &amp; "'!" &amp; C735)))</f>
        <v>0</v>
      </c>
      <c r="K735" s="561" t="s">
        <v>3509</v>
      </c>
      <c r="L735" s="562" t="s">
        <v>3510</v>
      </c>
      <c r="M735" s="568"/>
      <c r="N735" s="995" t="e">
        <f t="shared" ca="1" si="40"/>
        <v>#N/A</v>
      </c>
    </row>
    <row r="736" spans="1:14" ht="15" customHeight="1" x14ac:dyDescent="0.25">
      <c r="A736" s="281" t="s">
        <v>2390</v>
      </c>
      <c r="B736" s="957">
        <v>729</v>
      </c>
      <c r="C736" s="169" t="s">
        <v>2392</v>
      </c>
      <c r="D736" s="304"/>
      <c r="E736" s="304"/>
      <c r="F736" s="304"/>
      <c r="G736" s="484"/>
      <c r="H736" s="281" t="s">
        <v>2390</v>
      </c>
      <c r="I736" s="561" t="e">
        <f ca="1">I783</f>
        <v>#N/A</v>
      </c>
      <c r="J736" s="609">
        <f ca="1">IF(IF($J$1&lt;&gt;'GMPP Return'!$F$25,HLOOKUP('GMPP Return'!$C$25,'[4]1617-Q2'!$B$1:$HA$1000,B736,FALSE),INDIRECT("'" &amp; $C$1 &amp; "'!" &amp; C736))="","",IF($J$1&lt;&gt;'GMPP Return'!$F$25,HLOOKUP('GMPP Return'!$C$25,'[4]1617-Q2'!$B$1:$HA$1000,B736,FALSE),INDIRECT("'" &amp; $C$1 &amp; "'!" &amp; C736)))</f>
        <v>0</v>
      </c>
      <c r="K736" s="561" t="s">
        <v>3511</v>
      </c>
      <c r="L736" s="562" t="s">
        <v>3512</v>
      </c>
      <c r="M736" s="568"/>
      <c r="N736" s="995" t="e">
        <f t="shared" ca="1" si="40"/>
        <v>#N/A</v>
      </c>
    </row>
    <row r="737" spans="1:14" ht="15" customHeight="1" x14ac:dyDescent="0.25">
      <c r="A737" s="361"/>
      <c r="B737" s="361"/>
      <c r="C737" s="362"/>
      <c r="D737" s="363"/>
      <c r="E737" s="363"/>
      <c r="F737" s="363"/>
      <c r="G737" s="483"/>
      <c r="H737" s="895"/>
      <c r="I737" s="899"/>
      <c r="J737" s="570"/>
      <c r="K737" s="483"/>
      <c r="L737" s="364"/>
      <c r="M737" s="302"/>
      <c r="N737" s="352"/>
    </row>
    <row r="738" spans="1:14" ht="15" customHeight="1" x14ac:dyDescent="0.25">
      <c r="A738" s="280" t="s">
        <v>1157</v>
      </c>
      <c r="B738" s="777">
        <v>738</v>
      </c>
      <c r="C738" s="169" t="s">
        <v>1842</v>
      </c>
      <c r="D738" s="304"/>
      <c r="E738" s="304"/>
      <c r="F738" s="304"/>
      <c r="G738" s="484"/>
      <c r="H738" s="896" t="s">
        <v>1157</v>
      </c>
      <c r="I738" s="561" t="e">
        <f ca="1">I791</f>
        <v>#N/A</v>
      </c>
      <c r="J738" s="609">
        <f ca="1">IF(IF($J$1&lt;&gt;'GMPP Return'!$F$25,HLOOKUP('GMPP Return'!$C$25,'[4]1617-Q2'!$B$1:$HA$1000,B738,FALSE),INDIRECT("'" &amp; $C$1 &amp; "'!" &amp; C738))="","",IF($J$1&lt;&gt;'GMPP Return'!$F$25,HLOOKUP('GMPP Return'!$C$25,'[4]1617-Q2'!$B$1:$HA$1000,B738,FALSE),INDIRECT("'" &amp; $C$1 &amp; "'!" &amp; C738)))</f>
        <v>0</v>
      </c>
      <c r="K738" s="561" t="s">
        <v>3513</v>
      </c>
      <c r="L738" s="562" t="s">
        <v>3514</v>
      </c>
      <c r="M738" s="568"/>
      <c r="N738" s="995" t="e">
        <f t="shared" ca="1" si="40"/>
        <v>#N/A</v>
      </c>
    </row>
    <row r="739" spans="1:14" ht="15" customHeight="1" x14ac:dyDescent="0.25">
      <c r="A739" s="280" t="s">
        <v>1158</v>
      </c>
      <c r="B739" s="777">
        <v>739</v>
      </c>
      <c r="C739" s="169" t="s">
        <v>1843</v>
      </c>
      <c r="D739" s="304"/>
      <c r="E739" s="304"/>
      <c r="F739" s="304"/>
      <c r="G739" s="484"/>
      <c r="H739" s="896" t="s">
        <v>1158</v>
      </c>
      <c r="I739" s="561" t="e">
        <f ca="1">I796</f>
        <v>#N/A</v>
      </c>
      <c r="J739" s="609">
        <f ca="1">IF(IF($J$1&lt;&gt;'GMPP Return'!$F$25,HLOOKUP('GMPP Return'!$C$25,'[4]1617-Q2'!$B$1:$HA$1000,B739,FALSE),INDIRECT("'" &amp; $C$1 &amp; "'!" &amp; C739))="","",IF($J$1&lt;&gt;'GMPP Return'!$F$25,HLOOKUP('GMPP Return'!$C$25,'[4]1617-Q2'!$B$1:$HA$1000,B739,FALSE),INDIRECT("'" &amp; $C$1 &amp; "'!" &amp; C739)))</f>
        <v>0</v>
      </c>
      <c r="K739" s="561" t="s">
        <v>3515</v>
      </c>
      <c r="L739" s="562" t="s">
        <v>3516</v>
      </c>
      <c r="M739" s="568"/>
      <c r="N739" s="995" t="e">
        <f t="shared" ca="1" si="40"/>
        <v>#N/A</v>
      </c>
    </row>
    <row r="740" spans="1:14" ht="15" customHeight="1" thickBot="1" x14ac:dyDescent="0.3">
      <c r="A740" s="975"/>
      <c r="B740" s="975"/>
      <c r="C740" s="976"/>
      <c r="D740" s="977"/>
      <c r="E740" s="977"/>
      <c r="F740" s="977"/>
      <c r="G740" s="978"/>
      <c r="H740" s="979"/>
      <c r="I740" s="980"/>
      <c r="J740" s="981"/>
      <c r="K740" s="978"/>
      <c r="L740" s="982"/>
      <c r="M740" s="302"/>
      <c r="N740" s="352"/>
    </row>
    <row r="741" spans="1:14" s="365" customFormat="1" ht="21" x14ac:dyDescent="0.25">
      <c r="A741" s="958"/>
      <c r="B741" s="959"/>
      <c r="C741" s="960"/>
      <c r="D741" s="961"/>
      <c r="E741" s="961"/>
      <c r="F741" s="961"/>
      <c r="G741" s="962"/>
      <c r="H741" s="958"/>
      <c r="I741" s="180"/>
      <c r="J741" s="963"/>
      <c r="K741" s="963"/>
      <c r="L741" s="963"/>
      <c r="M741" s="406"/>
      <c r="N741" s="964" t="str">
        <f>IF(I741="","",IF(F741&lt;&gt;G741,"CHANGED SINCE LAST QUARTER",IF(I741="","",IF(G741&lt;&gt;I741,"CHANGED SINCE LAST QUARTER",IF(J741="","",IF(I741&lt;&gt;J741,"CHANGED SINCE LAST QUARTER",IF(K741="","",IF(J741&lt;&gt;K741,"CHANGED SINCE LAST QUARTER",IF(L741="","",IF(K741&lt;&gt;L741,"CHANGED SINCE LAST QUARTER"""))))))))))</f>
        <v/>
      </c>
    </row>
    <row r="742" spans="1:14" ht="21.75" thickBot="1" x14ac:dyDescent="0.3">
      <c r="B742" s="959"/>
      <c r="H742" s="610"/>
    </row>
    <row r="743" spans="1:14" ht="23.25" x14ac:dyDescent="0.25">
      <c r="A743" s="402" t="s">
        <v>1892</v>
      </c>
      <c r="B743" s="403"/>
      <c r="C743" s="403"/>
      <c r="D743" s="404"/>
      <c r="E743" s="404"/>
      <c r="F743" s="404"/>
      <c r="G743" s="404"/>
      <c r="H743" s="1007"/>
      <c r="I743" s="404"/>
      <c r="J743" s="404"/>
      <c r="K743" s="404"/>
      <c r="L743" s="404"/>
      <c r="M743" s="1008"/>
      <c r="N743" s="351"/>
    </row>
    <row r="744" spans="1:14" ht="15.75" thickBot="1" x14ac:dyDescent="0.3">
      <c r="A744" s="405"/>
      <c r="B744" s="406"/>
      <c r="C744" s="406"/>
      <c r="D744" s="407"/>
      <c r="E744" s="407"/>
      <c r="F744" s="407"/>
      <c r="G744" s="407"/>
      <c r="H744" s="1009"/>
      <c r="I744" s="407"/>
      <c r="J744" s="407"/>
      <c r="K744" s="407"/>
      <c r="L744" s="407"/>
      <c r="M744" s="1010"/>
      <c r="N744" s="352"/>
    </row>
    <row r="745" spans="1:14" ht="15.75" thickBot="1" x14ac:dyDescent="0.3">
      <c r="A745" s="405" t="s">
        <v>1894</v>
      </c>
      <c r="B745" s="406"/>
      <c r="C745" s="406"/>
      <c r="D745" s="1061" t="str">
        <f>$D$1</f>
        <v>Q1 1516</v>
      </c>
      <c r="E745" s="404" t="str">
        <f>$E$1</f>
        <v>Q2 1516</v>
      </c>
      <c r="F745" s="404" t="str">
        <f>F1</f>
        <v>Q3 1516</v>
      </c>
      <c r="G745" s="404" t="str">
        <f>G1</f>
        <v>Q4 1516</v>
      </c>
      <c r="H745" s="989" t="s">
        <v>1894</v>
      </c>
      <c r="I745" s="1002" t="s">
        <v>68</v>
      </c>
      <c r="J745" s="990" t="s">
        <v>69</v>
      </c>
      <c r="K745" s="999" t="s">
        <v>70</v>
      </c>
      <c r="L745" s="991" t="s">
        <v>71</v>
      </c>
      <c r="M745" s="1010"/>
      <c r="N745" s="352"/>
    </row>
    <row r="746" spans="1:14" x14ac:dyDescent="0.25">
      <c r="A746" s="405" t="s">
        <v>1893</v>
      </c>
      <c r="B746" s="406"/>
      <c r="C746" s="408" t="str">
        <f>A746</f>
        <v>NPV</v>
      </c>
      <c r="D746" s="563">
        <f>$D$440</f>
        <v>0</v>
      </c>
      <c r="E746" s="564">
        <f>$E$440</f>
        <v>0</v>
      </c>
      <c r="F746" s="564">
        <f>$F$440</f>
        <v>0</v>
      </c>
      <c r="G746" s="564">
        <f>$G$440</f>
        <v>0</v>
      </c>
      <c r="H746" s="984" t="s">
        <v>1893</v>
      </c>
      <c r="I746" s="563" t="e">
        <f ca="1">$I$441</f>
        <v>#N/A</v>
      </c>
      <c r="J746" s="564" t="str">
        <f ca="1">$J$441</f>
        <v/>
      </c>
      <c r="K746" s="564" t="str">
        <f>$K$441</f>
        <v>if(if($K$1&lt;&gt;'GMPP Return'!$F$25,HLOOKUP('GMPP Return'!$C$25,'[2015-12-15 GMPP Data Hub Open v2.xlsx]1617-Q3'!$B$1:$HA$1000,B441,FALSE),INDIRECT("'" &amp; $C$1 &amp; "'!" &amp; C441))="","",IF($K$1&lt;&gt;'GMPP Return'!$F$25,HLOOKUP('GMPP Return'!$C$25,'[2015-12-15 GMPP Data Hub Open v2.xlsx]1617-Q3'!$B$1:$HA$1000,B441,FALSE),INDIRECT("'" &amp; $C$1 &amp; "'!" &amp; C441)))</v>
      </c>
      <c r="L746" s="565" t="str">
        <f>$L$441</f>
        <v>if(if($L$1&lt;&gt;'GMPP Return'!$F$25,HLOOKUP('GMPP Return'!$C$25,'[2015-12-15 GMPP Data Hub Open v2.xlsx]1617-Q4'!$B$1:$HA$1000,B441,FALSE),INDIRECT("'" &amp; $C$1 &amp; "'!" &amp; C441))="","",IF($L$1&lt;&gt;'GMPP Return'!$F$25,HLOOKUP('GMPP Return'!$C$25,'[2015-12-15 GMPP Data Hub Open v2.xlsx]1617-Q4'!$B$1:$HA$1000,B441,FALSE),INDIRECT("'" &amp; $C$1 &amp; "'!" &amp; C441)))</v>
      </c>
      <c r="M746" s="1011"/>
      <c r="N746" s="998" t="str">
        <f ca="1">IF(J746="","",IF(I746=J746,"",J746-I746))</f>
        <v/>
      </c>
    </row>
    <row r="747" spans="1:14" x14ac:dyDescent="0.25">
      <c r="A747" s="405" t="s">
        <v>2121</v>
      </c>
      <c r="B747" s="406"/>
      <c r="C747" s="408"/>
      <c r="D747" s="753"/>
      <c r="E747" s="754"/>
      <c r="F747" s="754"/>
      <c r="G747" s="754"/>
      <c r="H747" s="985" t="s">
        <v>2121</v>
      </c>
      <c r="I747" s="563" t="e">
        <f ca="1">$I$442</f>
        <v>#N/A</v>
      </c>
      <c r="J747" s="564" t="str">
        <f ca="1">$J$442</f>
        <v/>
      </c>
      <c r="K747" s="564" t="str">
        <f>$K$442</f>
        <v>if(if($K$1&lt;&gt;'GMPP Return'!$F$25,HLOOKUP('GMPP Return'!$C$25,'[2015-12-15 GMPP Data Hub Open v2.xlsx]1617-Q3'!$B$1:$HA$1000,B442,FALSE),INDIRECT("'" &amp; $C$1 &amp; "'!" &amp; C442))="","",IF($K$1&lt;&gt;'GMPP Return'!$F$25,HLOOKUP('GMPP Return'!$C$25,'[2015-12-15 GMPP Data Hub Open v2.xlsx]1617-Q3'!$B$1:$HA$1000,B442,FALSE),INDIRECT("'" &amp; $C$1 &amp; "'!" &amp; C442)))</v>
      </c>
      <c r="L747" s="565" t="str">
        <f>$L$442</f>
        <v>if(if($L$1&lt;&gt;'GMPP Return'!$F$25,HLOOKUP('GMPP Return'!$C$25,'[2015-12-15 GMPP Data Hub Open v2.xlsx]1617-Q4'!$B$1:$HA$1000,B442,FALSE),INDIRECT("'" &amp; $C$1 &amp; "'!" &amp; C442))="","",IF($L$1&lt;&gt;'GMPP Return'!$F$25,HLOOKUP('GMPP Return'!$C$25,'[2015-12-15 GMPP Data Hub Open v2.xlsx]1617-Q4'!$B$1:$HA$1000,B442,FALSE),INDIRECT("'" &amp; $C$1 &amp; "'!" &amp; C442)))</v>
      </c>
      <c r="M747" s="1011"/>
      <c r="N747" s="998" t="str">
        <f ca="1">IF(J747="","",IF(I747=J747,"",J747-I747))</f>
        <v/>
      </c>
    </row>
    <row r="748" spans="1:14" x14ac:dyDescent="0.25">
      <c r="A748" s="367" t="s">
        <v>370</v>
      </c>
      <c r="B748" s="406"/>
      <c r="C748" s="408" t="str">
        <f>A748</f>
        <v>Total Budget Whole Life Cost (RDEL)</v>
      </c>
      <c r="D748" s="563">
        <f>$D$442</f>
        <v>0</v>
      </c>
      <c r="E748" s="564">
        <f>$E$442</f>
        <v>0</v>
      </c>
      <c r="F748" s="564">
        <f>$F$442</f>
        <v>0</v>
      </c>
      <c r="G748" s="564">
        <f>$G$442</f>
        <v>0</v>
      </c>
      <c r="H748" s="986" t="s">
        <v>370</v>
      </c>
      <c r="I748" s="563" t="e">
        <f ca="1">$I$443</f>
        <v>#N/A</v>
      </c>
      <c r="J748" s="564">
        <f ca="1">$J$443</f>
        <v>0</v>
      </c>
      <c r="K748" s="564" t="str">
        <f>$K$443</f>
        <v>if(if($K$1&lt;&gt;'GMPP Return'!$F$25,HLOOKUP('GMPP Return'!$C$25,'[2015-12-15 GMPP Data Hub Open v2.xlsx]1617-Q3'!$B$1:$HA$1000,B443,FALSE),INDIRECT("'" &amp; $C$1 &amp; "'!" &amp; C443))="","",IF($K$1&lt;&gt;'GMPP Return'!$F$25,HLOOKUP('GMPP Return'!$C$25,'[2015-12-15 GMPP Data Hub Open v2.xlsx]1617-Q3'!$B$1:$HA$1000,B443,FALSE),INDIRECT("'" &amp; $C$1 &amp; "'!" &amp; C443)))</v>
      </c>
      <c r="L748" s="565" t="str">
        <f>$L$443</f>
        <v>if(if($L$1&lt;&gt;'GMPP Return'!$F$25,HLOOKUP('GMPP Return'!$C$25,'[2015-12-15 GMPP Data Hub Open v2.xlsx]1617-Q4'!$B$1:$HA$1000,B443,FALSE),INDIRECT("'" &amp; $C$1 &amp; "'!" &amp; C443))="","",IF($L$1&lt;&gt;'GMPP Return'!$F$25,HLOOKUP('GMPP Return'!$C$25,'[2015-12-15 GMPP Data Hub Open v2.xlsx]1617-Q4'!$B$1:$HA$1000,B443,FALSE),INDIRECT("'" &amp; $C$1 &amp; "'!" &amp; C443)))</v>
      </c>
      <c r="M748" s="1011"/>
      <c r="N748" s="995" t="e">
        <f t="shared" ref="N748:N751" ca="1" si="41">IF(I748=J748,"",J748-I748)</f>
        <v>#N/A</v>
      </c>
    </row>
    <row r="749" spans="1:14" x14ac:dyDescent="0.25">
      <c r="A749" s="367" t="s">
        <v>371</v>
      </c>
      <c r="B749" s="406"/>
      <c r="C749" s="408" t="str">
        <f>A749</f>
        <v>Total Budget Whole Life Cost (CDEL)</v>
      </c>
      <c r="D749" s="563">
        <f>$D$443</f>
        <v>0</v>
      </c>
      <c r="E749" s="564">
        <f>$E$443</f>
        <v>0</v>
      </c>
      <c r="F749" s="564">
        <f>$F$443</f>
        <v>0</v>
      </c>
      <c r="G749" s="564">
        <f>$G$443</f>
        <v>0</v>
      </c>
      <c r="H749" s="986" t="s">
        <v>371</v>
      </c>
      <c r="I749" s="563" t="e">
        <f ca="1">$I$444</f>
        <v>#N/A</v>
      </c>
      <c r="J749" s="564">
        <f ca="1">$J$444</f>
        <v>0</v>
      </c>
      <c r="K749" s="564" t="str">
        <f>$K$444</f>
        <v>if(if($K$1&lt;&gt;'GMPP Return'!$F$25,HLOOKUP('GMPP Return'!$C$25,'[2015-12-15 GMPP Data Hub Open v2.xlsx]1617-Q3'!$B$1:$HA$1000,B444,FALSE),INDIRECT("'" &amp; $C$1 &amp; "'!" &amp; C444))="","",IF($K$1&lt;&gt;'GMPP Return'!$F$25,HLOOKUP('GMPP Return'!$C$25,'[2015-12-15 GMPP Data Hub Open v2.xlsx]1617-Q3'!$B$1:$HA$1000,B444,FALSE),INDIRECT("'" &amp; $C$1 &amp; "'!" &amp; C444)))</v>
      </c>
      <c r="L749" s="565" t="str">
        <f>$L$444</f>
        <v>if(if($L$1&lt;&gt;'GMPP Return'!$F$25,HLOOKUP('GMPP Return'!$C$25,'[2015-12-15 GMPP Data Hub Open v2.xlsx]1617-Q4'!$B$1:$HA$1000,B444,FALSE),INDIRECT("'" &amp; $C$1 &amp; "'!" &amp; C444))="","",IF($L$1&lt;&gt;'GMPP Return'!$F$25,HLOOKUP('GMPP Return'!$C$25,'[2015-12-15 GMPP Data Hub Open v2.xlsx]1617-Q4'!$B$1:$HA$1000,B444,FALSE),INDIRECT("'" &amp; $C$1 &amp; "'!" &amp; C444)))</v>
      </c>
      <c r="M749" s="1011"/>
      <c r="N749" s="995" t="e">
        <f t="shared" ca="1" si="41"/>
        <v>#N/A</v>
      </c>
    </row>
    <row r="750" spans="1:14" x14ac:dyDescent="0.25">
      <c r="A750" s="367" t="s">
        <v>372</v>
      </c>
      <c r="B750" s="406"/>
      <c r="C750" s="408" t="str">
        <f>A750</f>
        <v>Total Budget Whole Life Cost (Non-Gov)</v>
      </c>
      <c r="D750" s="563">
        <f>$D$444</f>
        <v>0</v>
      </c>
      <c r="E750" s="564">
        <f>$E$444</f>
        <v>0</v>
      </c>
      <c r="F750" s="564">
        <f>$F$444</f>
        <v>0</v>
      </c>
      <c r="G750" s="564">
        <f>$G$444</f>
        <v>0</v>
      </c>
      <c r="H750" s="986" t="s">
        <v>372</v>
      </c>
      <c r="I750" s="563" t="e">
        <f ca="1">$I$445</f>
        <v>#N/A</v>
      </c>
      <c r="J750" s="564">
        <f ca="1">$J$445</f>
        <v>0</v>
      </c>
      <c r="K750" s="564" t="str">
        <f>$K$445</f>
        <v>if(if($K$1&lt;&gt;'GMPP Return'!$F$25,HLOOKUP('GMPP Return'!$C$25,'[2015-12-15 GMPP Data Hub Open v2.xlsx]1617-Q3'!$B$1:$HA$1000,B445,FALSE),INDIRECT("'" &amp; $C$1 &amp; "'!" &amp; C445))="","",IF($K$1&lt;&gt;'GMPP Return'!$F$25,HLOOKUP('GMPP Return'!$C$25,'[2015-12-15 GMPP Data Hub Open v2.xlsx]1617-Q3'!$B$1:$HA$1000,B445,FALSE),INDIRECT("'" &amp; $C$1 &amp; "'!" &amp; C445)))</v>
      </c>
      <c r="L750" s="565" t="str">
        <f>$L$445</f>
        <v>if(if($L$1&lt;&gt;'GMPP Return'!$F$25,HLOOKUP('GMPP Return'!$C$25,'[2015-12-15 GMPP Data Hub Open v2.xlsx]1617-Q4'!$B$1:$HA$1000,B445,FALSE),INDIRECT("'" &amp; $C$1 &amp; "'!" &amp; C445))="","",IF($L$1&lt;&gt;'GMPP Return'!$F$25,HLOOKUP('GMPP Return'!$C$25,'[2015-12-15 GMPP Data Hub Open v2.xlsx]1617-Q4'!$B$1:$HA$1000,B445,FALSE),INDIRECT("'" &amp; $C$1 &amp; "'!" &amp; C445)))</v>
      </c>
      <c r="M750" s="1011"/>
      <c r="N750" s="995" t="e">
        <f t="shared" ca="1" si="41"/>
        <v>#N/A</v>
      </c>
    </row>
    <row r="751" spans="1:14" x14ac:dyDescent="0.25">
      <c r="A751" s="367" t="s">
        <v>373</v>
      </c>
      <c r="B751" s="406"/>
      <c r="C751" s="408" t="str">
        <f>A751</f>
        <v>Total Budget Whole Life Cost</v>
      </c>
      <c r="D751" s="563">
        <f>$D$445</f>
        <v>0</v>
      </c>
      <c r="E751" s="564">
        <f>$E$445</f>
        <v>0</v>
      </c>
      <c r="F751" s="564">
        <f>$F$445</f>
        <v>0</v>
      </c>
      <c r="G751" s="564">
        <f>$G$445</f>
        <v>0</v>
      </c>
      <c r="H751" s="986" t="s">
        <v>373</v>
      </c>
      <c r="I751" s="563" t="e">
        <f ca="1">$I$446</f>
        <v>#N/A</v>
      </c>
      <c r="J751" s="564">
        <f ca="1">$J$446</f>
        <v>0</v>
      </c>
      <c r="K751" s="564" t="str">
        <f>$K$446</f>
        <v>if(if($K$1&lt;&gt;'GMPP Return'!$F$25,HLOOKUP('GMPP Return'!$C$25,'[2015-12-15 GMPP Data Hub Open v2.xlsx]1617-Q3'!$B$1:$HA$1000,B446,FALSE),INDIRECT("'" &amp; $C$1 &amp; "'!" &amp; C446))="","",IF($K$1&lt;&gt;'GMPP Return'!$F$25,HLOOKUP('GMPP Return'!$C$25,'[2015-12-15 GMPP Data Hub Open v2.xlsx]1617-Q3'!$B$1:$HA$1000,B446,FALSE),INDIRECT("'" &amp; $C$1 &amp; "'!" &amp; C446)))</v>
      </c>
      <c r="L751" s="565" t="str">
        <f>$L$446</f>
        <v>if(if($L$1&lt;&gt;'GMPP Return'!$F$25,HLOOKUP('GMPP Return'!$C$25,'[2015-12-15 GMPP Data Hub Open v2.xlsx]1617-Q4'!$B$1:$HA$1000,B446,FALSE),INDIRECT("'" &amp; $C$1 &amp; "'!" &amp; C446))="","",IF($L$1&lt;&gt;'GMPP Return'!$F$25,HLOOKUP('GMPP Return'!$C$25,'[2015-12-15 GMPP Data Hub Open v2.xlsx]1617-Q4'!$B$1:$HA$1000,B446,FALSE),INDIRECT("'" &amp; $C$1 &amp; "'!" &amp; C446)))</v>
      </c>
      <c r="M751" s="1011"/>
      <c r="N751" s="995" t="e">
        <f t="shared" ca="1" si="41"/>
        <v>#N/A</v>
      </c>
    </row>
    <row r="752" spans="1:14" x14ac:dyDescent="0.25">
      <c r="A752" s="409"/>
      <c r="B752" s="410"/>
      <c r="C752" s="410"/>
      <c r="D752" s="486"/>
      <c r="E752" s="411"/>
      <c r="F752" s="411"/>
      <c r="G752" s="416"/>
      <c r="H752" s="987"/>
      <c r="I752" s="1003"/>
      <c r="J752" s="416"/>
      <c r="K752" s="416"/>
      <c r="L752" s="412"/>
      <c r="M752" s="1010"/>
      <c r="N752" s="352"/>
    </row>
    <row r="753" spans="1:14" x14ac:dyDescent="0.25">
      <c r="A753" s="409"/>
      <c r="B753" s="410"/>
      <c r="C753" s="410"/>
      <c r="D753" s="486"/>
      <c r="E753" s="411"/>
      <c r="F753" s="411"/>
      <c r="G753" s="416"/>
      <c r="H753" s="987"/>
      <c r="I753" s="1003"/>
      <c r="J753" s="416"/>
      <c r="K753" s="416"/>
      <c r="L753" s="412"/>
      <c r="M753" s="1010"/>
      <c r="N753" s="352"/>
    </row>
    <row r="754" spans="1:14" x14ac:dyDescent="0.25">
      <c r="A754" s="405" t="s">
        <v>1872</v>
      </c>
      <c r="B754" s="406"/>
      <c r="C754" s="413"/>
      <c r="D754" s="427" t="str">
        <f>D745</f>
        <v>Q1 1516</v>
      </c>
      <c r="E754" s="407" t="str">
        <f>E745</f>
        <v>Q2 1516</v>
      </c>
      <c r="F754" s="407" t="str">
        <f>F745</f>
        <v>Q3 1516</v>
      </c>
      <c r="G754" s="407" t="str">
        <f>G745</f>
        <v>Q4 1516</v>
      </c>
      <c r="H754" s="985" t="s">
        <v>1872</v>
      </c>
      <c r="I754" s="1004" t="str">
        <f>I745</f>
        <v>Q1 1617</v>
      </c>
      <c r="J754" s="487" t="str">
        <f>J745</f>
        <v>Q2 1617</v>
      </c>
      <c r="K754" s="487" t="str">
        <f>K745</f>
        <v>Q3 1617</v>
      </c>
      <c r="L754" s="488" t="str">
        <f>L745</f>
        <v>Q4 1617</v>
      </c>
      <c r="M754" s="1012"/>
      <c r="N754" s="352"/>
    </row>
    <row r="755" spans="1:14" x14ac:dyDescent="0.25">
      <c r="A755" s="405" t="s">
        <v>1874</v>
      </c>
      <c r="B755" s="406"/>
      <c r="C755" s="408" t="str">
        <f>A755</f>
        <v>One off costs TOTAL (Baseline)</v>
      </c>
      <c r="D755" s="485">
        <f>SUM($D$452+$D$460+$D$468+$D$476+$D$484+$D$492+$D$500+$D$508)</f>
        <v>0</v>
      </c>
      <c r="E755" s="414">
        <f>SUM($E$452+$E$460+$E$468+$E$476+$E$484+$E$492+$E$500+$E$508)</f>
        <v>0</v>
      </c>
      <c r="F755" s="414">
        <f>SUM($F$452+$F$460+$F$468+$F$476+$F$484+$F$492+$F$500+$F$508)</f>
        <v>0</v>
      </c>
      <c r="G755" s="414">
        <f>SUM($G$452+$G$460+$G$468+$G$476+$G$484+$G$492+$G$500+$G$508)</f>
        <v>0</v>
      </c>
      <c r="H755" s="985" t="s">
        <v>1874</v>
      </c>
      <c r="I755" s="485" t="e">
        <f ca="1">SUM($I$452+$I$460+$I$468+$I$476+$I$484+$I$492+$I$500+$I$508)</f>
        <v>#N/A</v>
      </c>
      <c r="J755" s="414">
        <f ca="1">SUM($J$452+$J$460+$J$468+$J$476+$J$484+$J$492+$J$500+$J$508)</f>
        <v>0</v>
      </c>
      <c r="K755" s="414" t="e">
        <f>SUM($K$452+$K$460+$K$468+$K$476+$K$484+$K$492+$K$500+$K$508)</f>
        <v>#VALUE!</v>
      </c>
      <c r="L755" s="566" t="e">
        <f>SUM($L$452+$L$460+$L$468+$L$476+$L$484+$L$492+$L$500+$L$508)</f>
        <v>#VALUE!</v>
      </c>
      <c r="M755" s="1011"/>
      <c r="N755" s="995" t="e">
        <f t="shared" ref="N755:N762" ca="1" si="42">IF(I755=J755,"",J755-I755)</f>
        <v>#N/A</v>
      </c>
    </row>
    <row r="756" spans="1:14" x14ac:dyDescent="0.25">
      <c r="A756" s="405" t="s">
        <v>1876</v>
      </c>
      <c r="B756" s="406"/>
      <c r="C756" s="408" t="str">
        <f t="shared" ref="C756:C762" si="43">A756</f>
        <v>Recurring NEW Costs TOTAL (Baseline)</v>
      </c>
      <c r="D756" s="485">
        <f>SUM($D$453+$D$461+$D$469+$D$477+$D$485+$D$493+$D$501+$D$509)</f>
        <v>0</v>
      </c>
      <c r="E756" s="414">
        <f>SUM($E$453+$E$461+$E$469+$E$477+$E$485+$E$493+$E$501+$E$509)</f>
        <v>0</v>
      </c>
      <c r="F756" s="414">
        <f>SUM($F$453+$F$461+$F$469+$F$477+$F$485+$F$493+$F$501+$F$509)</f>
        <v>0</v>
      </c>
      <c r="G756" s="414">
        <f>SUM($G$453+$G$461+$G$469+$G$477+$G$485+$G$493+$G$501+$G$509)</f>
        <v>0</v>
      </c>
      <c r="H756" s="985" t="s">
        <v>1876</v>
      </c>
      <c r="I756" s="485" t="e">
        <f ca="1">SUM($I$453+$I$461+$I$469+$I$477+$I$485+$I$493+$I$501+$I$509)</f>
        <v>#N/A</v>
      </c>
      <c r="J756" s="414">
        <f ca="1">SUM($J$453+$J$461+$J$469+$J$477+$J$485+$J$493+$J$501+$J$509)</f>
        <v>0</v>
      </c>
      <c r="K756" s="414" t="e">
        <f>SUM($K$453+$K$461+$K$469+$K$477+$K$485+$K$493+$K$501+$K$509)</f>
        <v>#VALUE!</v>
      </c>
      <c r="L756" s="566" t="e">
        <f>SUM($L$453+$L$461+$L$469+$L$477+$L$485+$L$493+$L$501+$L$509)</f>
        <v>#VALUE!</v>
      </c>
      <c r="M756" s="1011"/>
      <c r="N756" s="995" t="e">
        <f t="shared" ca="1" si="42"/>
        <v>#N/A</v>
      </c>
    </row>
    <row r="757" spans="1:14" x14ac:dyDescent="0.25">
      <c r="A757" s="405" t="s">
        <v>1878</v>
      </c>
      <c r="B757" s="406"/>
      <c r="C757" s="408" t="str">
        <f t="shared" si="43"/>
        <v>Recurring OLD Costs TOTAL (Baseline)</v>
      </c>
      <c r="D757" s="485">
        <f>SUM($D$454+$D$462+$D$470+$D$478+$D$486+$D$494+$D$502+$D$510)</f>
        <v>0</v>
      </c>
      <c r="E757" s="414">
        <f>SUM($E$454+$E$462+$E$470+$E$478+$E$486+$E$494+$E$502+$E$510)</f>
        <v>0</v>
      </c>
      <c r="F757" s="414">
        <f>SUM($F$454+$F$462+$F$470+$F$478+$F$486+$F$494+$F$502+$F$510)</f>
        <v>0</v>
      </c>
      <c r="G757" s="414">
        <f>SUM($G$454+$G$462+$G$470+$G$478+$G$486+$G$494+$G$502+$G$510)</f>
        <v>0</v>
      </c>
      <c r="H757" s="985" t="s">
        <v>1878</v>
      </c>
      <c r="I757" s="485" t="e">
        <f ca="1">SUM($I$454+$I$462+$I$470+$I$478+$I$486+$I$494+$I$502+$I$510)</f>
        <v>#N/A</v>
      </c>
      <c r="J757" s="414">
        <f ca="1">SUM($J$454+$J$462+$J$470+$J$478+$J$486+$J$494+$J$502+$J$510)</f>
        <v>0</v>
      </c>
      <c r="K757" s="414" t="e">
        <f>SUM($K$454+$K$462+$K$470+$K$478+$K$486+$K$494+$K$502+$K$510)</f>
        <v>#VALUE!</v>
      </c>
      <c r="L757" s="566" t="e">
        <f>SUM($L$454+$L$462+$L$470+$L$478+$L$486+$L$494+$L$502+$L$510)</f>
        <v>#VALUE!</v>
      </c>
      <c r="M757" s="1011"/>
      <c r="N757" s="995" t="e">
        <f t="shared" ca="1" si="42"/>
        <v>#N/A</v>
      </c>
    </row>
    <row r="758" spans="1:14" x14ac:dyDescent="0.25">
      <c r="A758" s="983" t="s">
        <v>1880</v>
      </c>
      <c r="B758" s="406"/>
      <c r="C758" s="408" t="str">
        <f t="shared" si="43"/>
        <v>Total TOTAL (Baseline)</v>
      </c>
      <c r="D758" s="485">
        <f>SUM($D$455+$D$463+$D$471+$D$479+$D$487+$D$495+$D$503+$D$511)</f>
        <v>0</v>
      </c>
      <c r="E758" s="414">
        <f>SUM($E$455+$E$463+$E$471+$E$479+$E$487+$E$495+$E$503+$E$511)</f>
        <v>0</v>
      </c>
      <c r="F758" s="414">
        <f>SUM($F$455+$F$463+$F$471+$F$479+$F$487+$F$495+$F$503+$F$511)</f>
        <v>0</v>
      </c>
      <c r="G758" s="414">
        <f>SUM($G$455+$G$463+$G$471+$G$479+$G$487+$G$495+$G$503+$G$511)</f>
        <v>0</v>
      </c>
      <c r="H758" s="988" t="s">
        <v>1880</v>
      </c>
      <c r="I758" s="485" t="e">
        <f ca="1">SUM($I$455+$I$463+$I$471+$I$479+$I$487+$I$495+$I$503+$I$511)</f>
        <v>#N/A</v>
      </c>
      <c r="J758" s="414">
        <f ca="1">SUM($J$455+$J$463+$J$471+$J$479+$J$487+$J$495+$J$503+$J$511)</f>
        <v>0</v>
      </c>
      <c r="K758" s="414" t="e">
        <f>SUM($K$455+$K$463+$K$471+$K$479+$K$487+$K$495+$K$503+$K$511)</f>
        <v>#VALUE!</v>
      </c>
      <c r="L758" s="566" t="e">
        <f>SUM($L$455+$L$463+$L$471+$L$479+$L$487+$L$495+$L$503+$L$511)</f>
        <v>#VALUE!</v>
      </c>
      <c r="M758" s="1011"/>
      <c r="N758" s="995" t="e">
        <f t="shared" ca="1" si="42"/>
        <v>#N/A</v>
      </c>
    </row>
    <row r="759" spans="1:14" x14ac:dyDescent="0.25">
      <c r="A759" s="405" t="s">
        <v>1875</v>
      </c>
      <c r="B759" s="406"/>
      <c r="C759" s="408" t="str">
        <f t="shared" si="43"/>
        <v>One off costs TOTAL (Forecast)</v>
      </c>
      <c r="D759" s="485">
        <f>SUM($D$456+$D$464+$D$472+$D$480+$D$488+$D$496+$D$504+$D$512)</f>
        <v>0</v>
      </c>
      <c r="E759" s="414">
        <f>SUM($E$456+$E$464+$E$472+$E$480+$E$488+$E$496+$E$504+$E$512)</f>
        <v>0</v>
      </c>
      <c r="F759" s="414">
        <f>SUM($F$456+$F$464+$F$472+$F$480+$F$488+$F$496+$F$504+$F$512)</f>
        <v>0</v>
      </c>
      <c r="G759" s="414">
        <f>SUM($G$456+$G$464+$G$472+$G$480+$G$488+$G$496+$G$504+$G$512)</f>
        <v>0</v>
      </c>
      <c r="H759" s="985" t="s">
        <v>1875</v>
      </c>
      <c r="I759" s="485" t="e">
        <f ca="1">SUM($I$456+$I$464+$I$472+$I$480+$I$488+$I$496+$I$504+$I$512)</f>
        <v>#N/A</v>
      </c>
      <c r="J759" s="414">
        <f ca="1">SUM($J$456+$J$464+$J$472+$J$480+$J$488+$J$496+$J$504+$J$512)</f>
        <v>0</v>
      </c>
      <c r="K759" s="414" t="e">
        <f>SUM($K$456+$K$464+$K$472+$K$480+$K$488+$K$496+$K$504+$K$512)</f>
        <v>#VALUE!</v>
      </c>
      <c r="L759" s="566" t="e">
        <f>SUM($L$456+$L$464+$L$472+$L$480+$L$488+$L$496+$L$504+$L$512)</f>
        <v>#VALUE!</v>
      </c>
      <c r="M759" s="1011"/>
      <c r="N759" s="995" t="e">
        <f t="shared" ca="1" si="42"/>
        <v>#N/A</v>
      </c>
    </row>
    <row r="760" spans="1:14" x14ac:dyDescent="0.25">
      <c r="A760" s="405" t="s">
        <v>1877</v>
      </c>
      <c r="B760" s="406"/>
      <c r="C760" s="408" t="str">
        <f t="shared" si="43"/>
        <v>Recurring NEW Costs TOTAL (Forecast)</v>
      </c>
      <c r="D760" s="485">
        <f>SUM($D$457+$D$465+$D$473+$D$481+$D$489+$D$497+$D$505+$D$513)</f>
        <v>0</v>
      </c>
      <c r="E760" s="414">
        <f>SUM($E$457+$E$465+$E$473+$E$481+$E$489+$E$497+$E$505+$E$513)</f>
        <v>0</v>
      </c>
      <c r="F760" s="414">
        <f>SUM($F$457+$F$465+$F$473+$F$481+$F$489+$F$497+$F$505+$F$513)</f>
        <v>0</v>
      </c>
      <c r="G760" s="414">
        <f>SUM($G$457+$G$465+$G$473+$G$481+$G$489+$G$497+$G$505+$G$513)</f>
        <v>0</v>
      </c>
      <c r="H760" s="985" t="s">
        <v>1877</v>
      </c>
      <c r="I760" s="485" t="e">
        <f ca="1">SUM($I$457+$I$465+$I$473+$I$481+$I$489+$I$497+$I$505+$I$513)</f>
        <v>#N/A</v>
      </c>
      <c r="J760" s="414">
        <f ca="1">SUM($J$457+$J$465+$J$473+$J$481+$J$489+$J$497+$J$505+$J$513)</f>
        <v>0</v>
      </c>
      <c r="K760" s="414" t="e">
        <f>SUM($K$457+$K$465+$K$473+$K$481+$K$489+$K$497+$K$505+$K$513)</f>
        <v>#VALUE!</v>
      </c>
      <c r="L760" s="566" t="e">
        <f>SUM($L$457+$L$465+$L$473+$L$481+$L$489+$L$497+$L$505+$L$513)</f>
        <v>#VALUE!</v>
      </c>
      <c r="M760" s="1011"/>
      <c r="N760" s="995" t="e">
        <f t="shared" ca="1" si="42"/>
        <v>#N/A</v>
      </c>
    </row>
    <row r="761" spans="1:14" x14ac:dyDescent="0.25">
      <c r="A761" s="405" t="s">
        <v>1879</v>
      </c>
      <c r="B761" s="406"/>
      <c r="C761" s="408" t="str">
        <f t="shared" si="43"/>
        <v>Recurring OLD Costs TOTAL(Forecast)</v>
      </c>
      <c r="D761" s="485">
        <f>SUM($D$458+$D$466+$D$474+$D$482+$D$490+$D$498+$D$506+$D$514)</f>
        <v>0</v>
      </c>
      <c r="E761" s="414">
        <f>SUM($E$458+$E$466+$E$474+$E$482+$E$490+$E$498+$E$506+$E$514)</f>
        <v>0</v>
      </c>
      <c r="F761" s="414">
        <f>SUM($F$458+$F$466+$F$474+$F$482+$F$490+$F$498+$F$506+$F$514)</f>
        <v>0</v>
      </c>
      <c r="G761" s="414">
        <f>SUM($G$458+$G$466+$G$474+$G$482+$G$490+$G$498+$G$506+$G$514)</f>
        <v>0</v>
      </c>
      <c r="H761" s="985" t="s">
        <v>1879</v>
      </c>
      <c r="I761" s="485" t="e">
        <f ca="1">SUM($I$458+$I$466+$I$474+$I$482+$I$490+$I$498+$I$506+$I$514)</f>
        <v>#N/A</v>
      </c>
      <c r="J761" s="414">
        <f ca="1">SUM($J$458+$J$466+$J$474+$J$482+$J$490+$J$498+$J$506+$J$514)</f>
        <v>0</v>
      </c>
      <c r="K761" s="414" t="e">
        <f>SUM($K$458+$K$466+$K$474+$K$482+$K$490+$K$498+$K$506+$K$514)</f>
        <v>#VALUE!</v>
      </c>
      <c r="L761" s="566" t="e">
        <f>SUM($L$458+$L$466+$L$474+$L$482+$L$490+$L$498+$L$506+$L$514)</f>
        <v>#VALUE!</v>
      </c>
      <c r="M761" s="1011"/>
      <c r="N761" s="995" t="e">
        <f t="shared" ca="1" si="42"/>
        <v>#N/A</v>
      </c>
    </row>
    <row r="762" spans="1:14" x14ac:dyDescent="0.25">
      <c r="A762" s="983" t="s">
        <v>1881</v>
      </c>
      <c r="B762" s="406"/>
      <c r="C762" s="408" t="str">
        <f t="shared" si="43"/>
        <v>Total TOTAL (Forecast)</v>
      </c>
      <c r="D762" s="485">
        <f>SUM($D$459+$D$467+$D$475+$D$483+$D$491+$D$499+$D$507+$D$515)</f>
        <v>0</v>
      </c>
      <c r="E762" s="414">
        <f>SUM($E$459+$E$467+$E$475+$E$483+$E$491+$E$499+$E$507+$E$515)</f>
        <v>0</v>
      </c>
      <c r="F762" s="414">
        <f>SUM($F$459+$F$467+$F$475+$F$483+$F$491+$F$499+$F$507+$F$515)</f>
        <v>0</v>
      </c>
      <c r="G762" s="414">
        <f>SUM($G$459+$G$467+$G$475+$G$483+$G$491+$G$499+$G$507+$G$515)</f>
        <v>0</v>
      </c>
      <c r="H762" s="988" t="s">
        <v>1881</v>
      </c>
      <c r="I762" s="485" t="e">
        <f ca="1">SUM($I$459+$I$467+$I$475+$I$483+$I$491+$I$499+$I$507+$I$515)</f>
        <v>#N/A</v>
      </c>
      <c r="J762" s="414">
        <f ca="1">SUM($J$459+$J$467+$J$475+$J$483+$J$491+$J$499+$J$507+$J$515)</f>
        <v>0</v>
      </c>
      <c r="K762" s="414" t="e">
        <f>SUM($K$459+$K$467+$K$475+$K$483+$K$491+$K$499+$K$507+$K$515)</f>
        <v>#VALUE!</v>
      </c>
      <c r="L762" s="566" t="e">
        <f>SUM($L$459+$L$467+$L$475+$L$483+$L$491+$L$499+$L$507+$L$515)</f>
        <v>#VALUE!</v>
      </c>
      <c r="M762" s="1011"/>
      <c r="N762" s="995" t="e">
        <f t="shared" ca="1" si="42"/>
        <v>#N/A</v>
      </c>
    </row>
    <row r="763" spans="1:14" x14ac:dyDescent="0.25">
      <c r="A763" s="409"/>
      <c r="B763" s="410"/>
      <c r="C763" s="410"/>
      <c r="D763" s="486"/>
      <c r="E763" s="411"/>
      <c r="F763" s="411"/>
      <c r="G763" s="416"/>
      <c r="H763" s="987"/>
      <c r="I763" s="486"/>
      <c r="J763" s="411"/>
      <c r="K763" s="411"/>
      <c r="L763" s="412"/>
      <c r="M763" s="1000"/>
      <c r="N763" s="352"/>
    </row>
    <row r="764" spans="1:14" x14ac:dyDescent="0.25">
      <c r="A764" s="409"/>
      <c r="B764" s="410"/>
      <c r="C764" s="410"/>
      <c r="D764" s="486"/>
      <c r="E764" s="411"/>
      <c r="F764" s="411"/>
      <c r="G764" s="416"/>
      <c r="H764" s="987"/>
      <c r="I764" s="486"/>
      <c r="J764" s="411"/>
      <c r="K764" s="411"/>
      <c r="L764" s="412"/>
      <c r="M764" s="1000"/>
      <c r="N764" s="352"/>
    </row>
    <row r="765" spans="1:14" x14ac:dyDescent="0.25">
      <c r="A765" s="405" t="s">
        <v>1873</v>
      </c>
      <c r="B765" s="413"/>
      <c r="C765" s="413"/>
      <c r="D765" s="427" t="str">
        <f>D745</f>
        <v>Q1 1516</v>
      </c>
      <c r="E765" s="407" t="str">
        <f>E745</f>
        <v>Q2 1516</v>
      </c>
      <c r="F765" s="407" t="str">
        <f>F745</f>
        <v>Q3 1516</v>
      </c>
      <c r="G765" s="407" t="str">
        <f>G745</f>
        <v>Q4 1516</v>
      </c>
      <c r="H765" s="985" t="s">
        <v>1873</v>
      </c>
      <c r="I765" s="1004" t="str">
        <f>I745</f>
        <v>Q1 1617</v>
      </c>
      <c r="J765" s="487" t="str">
        <f>J745</f>
        <v>Q2 1617</v>
      </c>
      <c r="K765" s="487" t="str">
        <f>K745</f>
        <v>Q3 1617</v>
      </c>
      <c r="L765" s="488" t="str">
        <f>L745</f>
        <v>Q4 1617</v>
      </c>
      <c r="M765" s="1000"/>
      <c r="N765" s="352"/>
    </row>
    <row r="766" spans="1:14" x14ac:dyDescent="0.25">
      <c r="A766" s="405" t="s">
        <v>1874</v>
      </c>
      <c r="B766" s="406"/>
      <c r="C766" s="408" t="str">
        <f t="shared" ref="C766:C773" si="44">A766</f>
        <v>One off costs TOTAL (Baseline)</v>
      </c>
      <c r="D766" s="485">
        <f>SUM($D$522+$D$530+$D$538+$D$546+$D$554+$D$562+$D$570+$D$578)</f>
        <v>0</v>
      </c>
      <c r="E766" s="414">
        <f>SUM($E$522+$E$530+$E$538+$E$546+$E$554+$E$562+$E$570+$E$578)</f>
        <v>0</v>
      </c>
      <c r="F766" s="414">
        <f>SUM($F$522+$F$530+$F$538+$F$546+$F$554+$F$562+$F$570+$F$578)</f>
        <v>0</v>
      </c>
      <c r="G766" s="414">
        <f>SUM($G$522+$G$530+$G$538+$G$546+$G$554+$G$562+$G$570+$G$578)</f>
        <v>0</v>
      </c>
      <c r="H766" s="985" t="s">
        <v>1874</v>
      </c>
      <c r="I766" s="485" t="e">
        <f ca="1">SUM($I$522+$I$530+$I$538+$I$546+$I$554+$I$562+$I$570+$I$578)</f>
        <v>#N/A</v>
      </c>
      <c r="J766" s="414">
        <f ca="1">SUM($J$522+$J$530+$J$538+$J$546+$J$554+$J$562+$J$570+$J$578)</f>
        <v>0</v>
      </c>
      <c r="K766" s="414" t="e">
        <f>SUM($K$522+$K$530+$K$538+$K$546+$K$554+$K$562+$K$570+$K$578)</f>
        <v>#VALUE!</v>
      </c>
      <c r="L766" s="566" t="e">
        <f>SUM($L$522+$L$530+$L$538+$L$546+$L$554+$L$562+$L$570+$L$578)</f>
        <v>#VALUE!</v>
      </c>
      <c r="M766" s="1011"/>
      <c r="N766" s="995" t="e">
        <f t="shared" ref="N766:N773" ca="1" si="45">IF(I766=J766,"",J766-I766)</f>
        <v>#N/A</v>
      </c>
    </row>
    <row r="767" spans="1:14" x14ac:dyDescent="0.25">
      <c r="A767" s="405" t="s">
        <v>1876</v>
      </c>
      <c r="B767" s="406"/>
      <c r="C767" s="408" t="str">
        <f t="shared" si="44"/>
        <v>Recurring NEW Costs TOTAL (Baseline)</v>
      </c>
      <c r="D767" s="485">
        <f>SUM($D$523+$D$531+$D$539+$D$547+$D$555+$D$563+$D$571+$D$579)</f>
        <v>0</v>
      </c>
      <c r="E767" s="414">
        <f>SUM($E$523+$E$531+$E$539+$E$547+$E$555+$E$563+$E$571+$E$579)</f>
        <v>0</v>
      </c>
      <c r="F767" s="414">
        <f>SUM($F$523+$F$531+$F$539+$F$547+$F$555+$F$563+$F$571+$F$579)</f>
        <v>0</v>
      </c>
      <c r="G767" s="414">
        <f>SUM($G$523+$G$531+$G$539+$G$547+$G$555+$G$563+$G$571+$G$579)</f>
        <v>0</v>
      </c>
      <c r="H767" s="985" t="s">
        <v>1876</v>
      </c>
      <c r="I767" s="485" t="e">
        <f ca="1">SUM($I$523+$I$531+$I$539+$I$547+$I$555+$I$563+$I$571+$I$579)</f>
        <v>#N/A</v>
      </c>
      <c r="J767" s="414">
        <f ca="1">SUM($J$523+$J$531+$J$539+$J$547+$J$555+$J$563+$J$571+$J$579)</f>
        <v>0</v>
      </c>
      <c r="K767" s="414" t="e">
        <f>SUM($K$523+$K$531+$K$539+$K$547+$K$555+$K$563+$K$571+$K$579)</f>
        <v>#VALUE!</v>
      </c>
      <c r="L767" s="566" t="e">
        <f>SUM($L$523+$L$531+$L$539+$L$547+$L$555+$L$563+$L$571+$L$579)</f>
        <v>#VALUE!</v>
      </c>
      <c r="M767" s="1011"/>
      <c r="N767" s="995" t="e">
        <f t="shared" ca="1" si="45"/>
        <v>#N/A</v>
      </c>
    </row>
    <row r="768" spans="1:14" x14ac:dyDescent="0.25">
      <c r="A768" s="405" t="s">
        <v>1878</v>
      </c>
      <c r="B768" s="406"/>
      <c r="C768" s="408" t="str">
        <f t="shared" si="44"/>
        <v>Recurring OLD Costs TOTAL (Baseline)</v>
      </c>
      <c r="D768" s="485">
        <f>SUM($D$524+$D$532+$D$540+$D$548+$D$556+$D$564+$D$572+$D$580)</f>
        <v>0</v>
      </c>
      <c r="E768" s="414">
        <f>SUM($E$524+$E$532+$E$540+$E$548+$E$556+$E$564+$E$572+$E$580)</f>
        <v>0</v>
      </c>
      <c r="F768" s="414">
        <f>SUM($F$524+$F$532+$F$540+$F$548+$F$556+$F$564+$F$572+$F$580)</f>
        <v>0</v>
      </c>
      <c r="G768" s="414">
        <f>SUM($G$524+$G$532+$G$540+$G$548+$G$556+$G$564+$G$572+$G$580)</f>
        <v>0</v>
      </c>
      <c r="H768" s="985" t="s">
        <v>1878</v>
      </c>
      <c r="I768" s="485" t="e">
        <f ca="1">SUM($I$524+$I$532+$I$540+$I$548+$I$556+$I$564+$I$572+$I$580)</f>
        <v>#N/A</v>
      </c>
      <c r="J768" s="414">
        <f ca="1">SUM($J$524+$J$532+$J$540+$J$548+$J$556+$J$564+$J$572+$J$580)</f>
        <v>0</v>
      </c>
      <c r="K768" s="414" t="e">
        <f>SUM($K$524+$K$532+$K$540+$K$548+$K$556+$K$564+$K$572+$K$580)</f>
        <v>#VALUE!</v>
      </c>
      <c r="L768" s="566" t="e">
        <f>SUM($L$524+$L$532+$L$540+$L$548+$L$556+$L$564+$L$572+$L$580)</f>
        <v>#VALUE!</v>
      </c>
      <c r="M768" s="1011"/>
      <c r="N768" s="995" t="e">
        <f t="shared" ca="1" si="45"/>
        <v>#N/A</v>
      </c>
    </row>
    <row r="769" spans="1:14" x14ac:dyDescent="0.25">
      <c r="A769" s="983" t="s">
        <v>1880</v>
      </c>
      <c r="B769" s="406"/>
      <c r="C769" s="408" t="str">
        <f t="shared" si="44"/>
        <v>Total TOTAL (Baseline)</v>
      </c>
      <c r="D769" s="485">
        <f>SUM($D$525+$D$533+$D$541+$D$549+$D$557+$D$565+$D$573+$D$581)</f>
        <v>0</v>
      </c>
      <c r="E769" s="414">
        <f>SUM($E$525+$E$533+$E$541+$E$549+$E$557+$E$565+$E$573+$E$581)</f>
        <v>0</v>
      </c>
      <c r="F769" s="414">
        <f>SUM($F$525+$F$533+$F$541+$F$549+$F$557+$F$565+$F$573+$F$581)</f>
        <v>0</v>
      </c>
      <c r="G769" s="414">
        <f>SUM($G$525+$G$533+$G$541+$G$549+$G$557+$G$565+$G$573+$G$581)</f>
        <v>0</v>
      </c>
      <c r="H769" s="988" t="s">
        <v>1880</v>
      </c>
      <c r="I769" s="485" t="e">
        <f ca="1">SUM($I$525+$I$533+$I$541+$I$549+$I$557+$I$565+$I$573+$I$581)</f>
        <v>#N/A</v>
      </c>
      <c r="J769" s="414">
        <f ca="1">SUM($J$525+$J$533+$J$541+$J$549+$J$557+$J$565+$J$573+$J$581)</f>
        <v>0</v>
      </c>
      <c r="K769" s="414" t="e">
        <f>SUM($K$525+$K$533+$K$541+$K$549+$K$557+$K$565+$K$573+$K$581)</f>
        <v>#VALUE!</v>
      </c>
      <c r="L769" s="566" t="e">
        <f>SUM($L$525+$L$533+$L$541+$L$549+$L$557+$L$565+$L$573+$L$581)</f>
        <v>#VALUE!</v>
      </c>
      <c r="M769" s="1011"/>
      <c r="N769" s="995" t="e">
        <f t="shared" ca="1" si="45"/>
        <v>#N/A</v>
      </c>
    </row>
    <row r="770" spans="1:14" x14ac:dyDescent="0.25">
      <c r="A770" s="405" t="s">
        <v>1875</v>
      </c>
      <c r="B770" s="406"/>
      <c r="C770" s="408" t="str">
        <f t="shared" si="44"/>
        <v>One off costs TOTAL (Forecast)</v>
      </c>
      <c r="D770" s="485">
        <f>SUM($D$526+$D$534+$D$542+$D$550+$D$558+$D$566+$D$574+$D$582)</f>
        <v>0</v>
      </c>
      <c r="E770" s="414">
        <f>SUM($E$526+$E$534+$E$542+$E$550+$E$558+$E$566+$E$574+$E$582)</f>
        <v>0</v>
      </c>
      <c r="F770" s="414">
        <f>SUM($F$526+$F$534+$F$542+$F$550+$F$558+$F$566+$F$574+$F$582)</f>
        <v>0</v>
      </c>
      <c r="G770" s="414">
        <f>SUM($G$526+$G$534+$G$542+$G$550+$G$558+$G$566+$G$574+$G$582)</f>
        <v>0</v>
      </c>
      <c r="H770" s="985" t="s">
        <v>1875</v>
      </c>
      <c r="I770" s="485" t="e">
        <f ca="1">SUM($I$526+$I$534+$I$542+$I$550+$I$558+$I$566+$I$574+$I$582)</f>
        <v>#N/A</v>
      </c>
      <c r="J770" s="414">
        <f ca="1">SUM($J$526+$J$534+$J$542+$J$550+$J$558+$J$566+$J$574+$J$582)</f>
        <v>0</v>
      </c>
      <c r="K770" s="414" t="e">
        <f>SUM($K$526+$K$534+$K$542+$K$550+$K$558+$K$566+$K$574+$K$582)</f>
        <v>#VALUE!</v>
      </c>
      <c r="L770" s="566" t="e">
        <f>SUM($L$526+$L$534+$L$542+$L$550+$L$558+$L$566+$L$574+$L$582)</f>
        <v>#VALUE!</v>
      </c>
      <c r="M770" s="1011"/>
      <c r="N770" s="995" t="e">
        <f t="shared" ca="1" si="45"/>
        <v>#N/A</v>
      </c>
    </row>
    <row r="771" spans="1:14" x14ac:dyDescent="0.25">
      <c r="A771" s="405" t="s">
        <v>1877</v>
      </c>
      <c r="B771" s="406"/>
      <c r="C771" s="408" t="str">
        <f t="shared" si="44"/>
        <v>Recurring NEW Costs TOTAL (Forecast)</v>
      </c>
      <c r="D771" s="485">
        <f>SUM($D$527+$D$535+$D$543+$D$551+$D$559+$D$567+$D$575+$D$583)</f>
        <v>0</v>
      </c>
      <c r="E771" s="414">
        <f>SUM($E$527+$E$535+$E$543+$E$551+$E$559+$E$567+$E$575+$E$583)</f>
        <v>0</v>
      </c>
      <c r="F771" s="414">
        <f>SUM($F$527+$F$535+$F$543+$F$551+$F$559+$F$567+$F$575+$F$583)</f>
        <v>0</v>
      </c>
      <c r="G771" s="414">
        <f>SUM($G$527+$G$535+$G$543+$G$551+$G$559+$G$567+$G$575+$G$583)</f>
        <v>0</v>
      </c>
      <c r="H771" s="985" t="s">
        <v>1877</v>
      </c>
      <c r="I771" s="485" t="e">
        <f ca="1">SUM($I$527+$I$535+$I$543+$I$551+$I$559+$I$567+$I$575+$I$583)</f>
        <v>#N/A</v>
      </c>
      <c r="J771" s="414">
        <f ca="1">SUM($J$527+$J$535+$J$543+$J$551+$J$559+$J$567+$J$575+$J$583)</f>
        <v>0</v>
      </c>
      <c r="K771" s="414" t="e">
        <f>SUM($K$527+$K$535+$K$543+$K$551+$K$559+$K$567+$K$575+$K$583)</f>
        <v>#VALUE!</v>
      </c>
      <c r="L771" s="566" t="e">
        <f>SUM($L$527+$L$535+$L$543+$L$551+$L$559+$L$567+$L$575+$L$583)</f>
        <v>#VALUE!</v>
      </c>
      <c r="M771" s="1011"/>
      <c r="N771" s="995" t="e">
        <f t="shared" ca="1" si="45"/>
        <v>#N/A</v>
      </c>
    </row>
    <row r="772" spans="1:14" x14ac:dyDescent="0.25">
      <c r="A772" s="405" t="s">
        <v>1879</v>
      </c>
      <c r="B772" s="406"/>
      <c r="C772" s="408" t="str">
        <f t="shared" si="44"/>
        <v>Recurring OLD Costs TOTAL(Forecast)</v>
      </c>
      <c r="D772" s="485">
        <f>SUM($D$528+$D$536+$D$544+$D$552+$D$560+$D$568+$D$576+$D$584)</f>
        <v>0</v>
      </c>
      <c r="E772" s="414">
        <f>SUM($E$528+$E$536+$E$544+$E$552+$E$560+$E$568+$E$576+$E$584)</f>
        <v>0</v>
      </c>
      <c r="F772" s="414">
        <f>SUM($F$528+$F$536+$F$544+$F$552+$F$560+$F$568+$F$576+$F$584)</f>
        <v>0</v>
      </c>
      <c r="G772" s="414">
        <f>SUM($G$528+$G$536+$G$544+$G$552+$G$560+$G$568+$G$576+$G$584)</f>
        <v>0</v>
      </c>
      <c r="H772" s="985" t="s">
        <v>1879</v>
      </c>
      <c r="I772" s="485" t="e">
        <f ca="1">SUM($I$528+$I$536+$I$544+$I$552+$I$560+$I$568+$I$576+$I$584)</f>
        <v>#N/A</v>
      </c>
      <c r="J772" s="414">
        <f ca="1">SUM($J$528+$J$536+$J$544+$J$552+$J$560+$J$568+$J$576+$J$584)</f>
        <v>0</v>
      </c>
      <c r="K772" s="414" t="e">
        <f>SUM($K$528+$K$536+$K$544+$K$552+$K$560+$K$568+$K$576+$K$584)</f>
        <v>#VALUE!</v>
      </c>
      <c r="L772" s="566" t="e">
        <f>SUM($L$528+$L$536+$L$544+$L$552+$L$560+$L$568+$L$576+$L$584)</f>
        <v>#VALUE!</v>
      </c>
      <c r="M772" s="1011"/>
      <c r="N772" s="995" t="e">
        <f t="shared" ca="1" si="45"/>
        <v>#N/A</v>
      </c>
    </row>
    <row r="773" spans="1:14" x14ac:dyDescent="0.25">
      <c r="A773" s="983" t="s">
        <v>1881</v>
      </c>
      <c r="B773" s="406"/>
      <c r="C773" s="408" t="str">
        <f t="shared" si="44"/>
        <v>Total TOTAL (Forecast)</v>
      </c>
      <c r="D773" s="485">
        <f>SUM($D$529+$D$537+$D$545+$D$553+$D$561+$D$569+$D$577+$D$585)</f>
        <v>0</v>
      </c>
      <c r="E773" s="414">
        <f>SUM($E$529+$E$537+$E$545+$E$553+$E$561+$E$569+$E$577+$E$585)</f>
        <v>0</v>
      </c>
      <c r="F773" s="414">
        <f>SUM($F$529+$F$537+$F$545+$F$553+$F$561+$F$569+$F$577+$F$585)</f>
        <v>0</v>
      </c>
      <c r="G773" s="414">
        <f>SUM($G$529+$G$537+$G$545+$G$553+$G$561+$G$569+$G$577+$G$585)</f>
        <v>0</v>
      </c>
      <c r="H773" s="988" t="s">
        <v>1881</v>
      </c>
      <c r="I773" s="485" t="e">
        <f ca="1">SUM($I$529+$I$537+$I$545+$I$553+$I$561+$I$569+$I$577+$I$585)</f>
        <v>#N/A</v>
      </c>
      <c r="J773" s="414">
        <f ca="1">SUM($J$529+$J$537+$J$545+$J$553+$J$561+$J$569+$J$577+$J$585)</f>
        <v>0</v>
      </c>
      <c r="K773" s="414" t="e">
        <f>SUM($K$529+$K$537+$K$545+$K$553+$K$561+$K$569+$K$577+$K$585)</f>
        <v>#VALUE!</v>
      </c>
      <c r="L773" s="566" t="e">
        <f>SUM($L$529+$L$537+$L$545+$L$553+$L$561+$L$569+$L$577+$L$585)</f>
        <v>#VALUE!</v>
      </c>
      <c r="M773" s="1011"/>
      <c r="N773" s="995" t="e">
        <f t="shared" ca="1" si="45"/>
        <v>#N/A</v>
      </c>
    </row>
    <row r="774" spans="1:14" x14ac:dyDescent="0.25">
      <c r="A774" s="409"/>
      <c r="B774" s="410"/>
      <c r="C774" s="410"/>
      <c r="D774" s="486"/>
      <c r="E774" s="411"/>
      <c r="F774" s="411"/>
      <c r="G774" s="416"/>
      <c r="H774" s="987"/>
      <c r="I774" s="486"/>
      <c r="J774" s="411"/>
      <c r="K774" s="411"/>
      <c r="L774" s="412"/>
      <c r="M774" s="1000"/>
      <c r="N774" s="352"/>
    </row>
    <row r="775" spans="1:14" x14ac:dyDescent="0.25">
      <c r="A775" s="409"/>
      <c r="B775" s="410"/>
      <c r="C775" s="410"/>
      <c r="D775" s="486"/>
      <c r="E775" s="411"/>
      <c r="F775" s="411"/>
      <c r="G775" s="416"/>
      <c r="H775" s="987"/>
      <c r="I775" s="486"/>
      <c r="J775" s="411"/>
      <c r="K775" s="411"/>
      <c r="L775" s="412"/>
      <c r="M775" s="1000"/>
      <c r="N775" s="352"/>
    </row>
    <row r="776" spans="1:14" x14ac:dyDescent="0.25">
      <c r="A776" s="405" t="s">
        <v>1882</v>
      </c>
      <c r="B776" s="413"/>
      <c r="C776" s="413"/>
      <c r="D776" s="427" t="str">
        <f>D745</f>
        <v>Q1 1516</v>
      </c>
      <c r="E776" s="407" t="str">
        <f>E745</f>
        <v>Q2 1516</v>
      </c>
      <c r="F776" s="407" t="str">
        <f>F745</f>
        <v>Q3 1516</v>
      </c>
      <c r="G776" s="407" t="str">
        <f>G745</f>
        <v>Q4 1516</v>
      </c>
      <c r="H776" s="985" t="s">
        <v>1882</v>
      </c>
      <c r="I776" s="1004" t="str">
        <f>I745</f>
        <v>Q1 1617</v>
      </c>
      <c r="J776" s="487" t="str">
        <f>J745</f>
        <v>Q2 1617</v>
      </c>
      <c r="K776" s="487" t="str">
        <f>K745</f>
        <v>Q3 1617</v>
      </c>
      <c r="L776" s="488" t="str">
        <f>L745</f>
        <v>Q4 1617</v>
      </c>
      <c r="M776" s="1000"/>
      <c r="N776" s="352"/>
    </row>
    <row r="777" spans="1:14" x14ac:dyDescent="0.25">
      <c r="A777" s="405" t="s">
        <v>1880</v>
      </c>
      <c r="B777" s="406"/>
      <c r="C777" s="408" t="str">
        <f>A777</f>
        <v>Total TOTAL (Baseline)</v>
      </c>
      <c r="D777" s="485">
        <f>SUM($D$589+$D$591+$D$593+$D$595+$D$597+$D$599+$D$601+$D$603)</f>
        <v>0</v>
      </c>
      <c r="E777" s="414">
        <f>SUM($E$589+$E$591+$E$593+$E$595+$E$597+$E$599+$E$601+$E$603)</f>
        <v>0</v>
      </c>
      <c r="F777" s="414">
        <f>SUM($F$589+$F$591+$F$593+$F$595+$F$597+$F$599+$F$601+$F$603)</f>
        <v>0</v>
      </c>
      <c r="G777" s="414">
        <f>SUM($G$589+$G$591+$G$593+$G$595+$G$597+$G$599+$G$601+$G$603)</f>
        <v>0</v>
      </c>
      <c r="H777" s="985" t="s">
        <v>1880</v>
      </c>
      <c r="I777" s="485" t="e">
        <f ca="1">SUM($I$589+$I$591+$I$593+$I$595+$I$597+$I$599+$I$601+$I$603)</f>
        <v>#N/A</v>
      </c>
      <c r="J777" s="414">
        <f ca="1">SUM($J$589+$J$591+$J$593+$J$595+$J$597+$J$599+$J$601+$J$603)</f>
        <v>0</v>
      </c>
      <c r="K777" s="414" t="e">
        <f>SUM($K$589+$K$591+$K$593+$K$595+$K$597+$K$599+$K$601+$K$603)</f>
        <v>#VALUE!</v>
      </c>
      <c r="L777" s="566" t="e">
        <f>SUM($L$589+$L$591+$L$593+$L$595+$L$597+$L$599+$L$601+$L$603)</f>
        <v>#VALUE!</v>
      </c>
      <c r="M777" s="1011"/>
      <c r="N777" s="995" t="e">
        <f t="shared" ref="N777:N778" ca="1" si="46">IF(I777=J777,"",J777-I777)</f>
        <v>#N/A</v>
      </c>
    </row>
    <row r="778" spans="1:14" x14ac:dyDescent="0.25">
      <c r="A778" s="405" t="s">
        <v>1881</v>
      </c>
      <c r="B778" s="406"/>
      <c r="C778" s="408" t="str">
        <f>A778</f>
        <v>Total TOTAL (Forecast)</v>
      </c>
      <c r="D778" s="485">
        <f>SUM($D$590+$D$592+$D$594+$D$596+$D$598+$D$600+$D$602+$D$604)</f>
        <v>0</v>
      </c>
      <c r="E778" s="414">
        <f>SUM($E$590+$E$592+$E$594+$E$596+$E$598+$E$600+$E$602+$E$604)</f>
        <v>0</v>
      </c>
      <c r="F778" s="414">
        <f>SUM($F$590+$F$592+$F$594+$F$596+$F$598+$F$600+$F$602+$F$604)</f>
        <v>0</v>
      </c>
      <c r="G778" s="414">
        <f>SUM($G$590+$G$592+$G$594+$G$596+$G$598+$G$600+$G$602+$G$604)</f>
        <v>0</v>
      </c>
      <c r="H778" s="985" t="s">
        <v>1881</v>
      </c>
      <c r="I778" s="485" t="e">
        <f ca="1">SUM($I$590+$I$592+$I$594+$I$596+$I$598+$I$600+$I$602+$I$604)</f>
        <v>#N/A</v>
      </c>
      <c r="J778" s="414">
        <f ca="1">SUM($J$590+$J$592+$J$594+$J$596+$J$598+$J$600+$J$602+$J$604)</f>
        <v>0</v>
      </c>
      <c r="K778" s="414" t="e">
        <f>SUM($K$590+$K$592+$K$594+$K$596+$K$598+$K$600+$K$602+$K$604)</f>
        <v>#VALUE!</v>
      </c>
      <c r="L778" s="566" t="e">
        <f>SUM($L$590+$L$592+$L$594+$L$596+$L$598+$L$600+$L$602+$L$604)</f>
        <v>#VALUE!</v>
      </c>
      <c r="M778" s="1011"/>
      <c r="N778" s="995" t="e">
        <f t="shared" ca="1" si="46"/>
        <v>#N/A</v>
      </c>
    </row>
    <row r="779" spans="1:14" x14ac:dyDescent="0.25">
      <c r="A779" s="409"/>
      <c r="B779" s="410"/>
      <c r="C779" s="410"/>
      <c r="D779" s="486"/>
      <c r="E779" s="411"/>
      <c r="F779" s="411"/>
      <c r="G779" s="416"/>
      <c r="H779" s="611"/>
      <c r="I779" s="486"/>
      <c r="J779" s="411"/>
      <c r="K779" s="411"/>
      <c r="L779" s="412"/>
      <c r="M779" s="1000"/>
      <c r="N779" s="352"/>
    </row>
    <row r="780" spans="1:14" x14ac:dyDescent="0.25">
      <c r="A780" s="409"/>
      <c r="B780" s="410"/>
      <c r="C780" s="410"/>
      <c r="D780" s="486"/>
      <c r="E780" s="411"/>
      <c r="F780" s="411"/>
      <c r="G780" s="416"/>
      <c r="H780" s="611"/>
      <c r="I780" s="486"/>
      <c r="J780" s="411"/>
      <c r="K780" s="411"/>
      <c r="L780" s="412"/>
      <c r="M780" s="1000"/>
      <c r="N780" s="352"/>
    </row>
    <row r="781" spans="1:14" x14ac:dyDescent="0.25">
      <c r="A781" s="367"/>
      <c r="B781" s="413"/>
      <c r="C781" s="413"/>
      <c r="D781" s="486"/>
      <c r="E781" s="411"/>
      <c r="F781" s="411"/>
      <c r="G781" s="416"/>
      <c r="H781" s="986" t="s">
        <v>2202</v>
      </c>
      <c r="I781" s="1004" t="str">
        <f>I745</f>
        <v>Q1 1617</v>
      </c>
      <c r="J781" s="487" t="str">
        <f t="shared" ref="J781:L781" si="47">J745</f>
        <v>Q2 1617</v>
      </c>
      <c r="K781" s="487" t="str">
        <f t="shared" si="47"/>
        <v>Q3 1617</v>
      </c>
      <c r="L781" s="488" t="str">
        <f t="shared" si="47"/>
        <v>Q4 1617</v>
      </c>
      <c r="M781" s="1000"/>
      <c r="N781" s="352"/>
    </row>
    <row r="782" spans="1:14" x14ac:dyDescent="0.25">
      <c r="A782" s="405"/>
      <c r="B782" s="413"/>
      <c r="C782" s="413"/>
      <c r="D782" s="486"/>
      <c r="E782" s="411"/>
      <c r="F782" s="411"/>
      <c r="G782" s="416"/>
      <c r="H782" s="985" t="s">
        <v>1880</v>
      </c>
      <c r="I782" s="1005" t="e">
        <f t="shared" ref="I782:L783" ca="1" si="48">SUM(I606+I608+I610+I612+I614+I616+I618+I620)</f>
        <v>#N/A</v>
      </c>
      <c r="J782" s="778">
        <f t="shared" ca="1" si="48"/>
        <v>0</v>
      </c>
      <c r="K782" s="778" t="e">
        <f t="shared" si="48"/>
        <v>#VALUE!</v>
      </c>
      <c r="L782" s="965" t="e">
        <f t="shared" si="48"/>
        <v>#VALUE!</v>
      </c>
      <c r="M782" s="1011"/>
      <c r="N782" s="995" t="e">
        <f t="shared" ref="N782:N783" ca="1" si="49">IF(I782=J782,"",J782-I782)</f>
        <v>#N/A</v>
      </c>
    </row>
    <row r="783" spans="1:14" x14ac:dyDescent="0.25">
      <c r="A783" s="405"/>
      <c r="B783" s="413"/>
      <c r="C783" s="413"/>
      <c r="D783" s="486"/>
      <c r="E783" s="411"/>
      <c r="F783" s="411"/>
      <c r="G783" s="416"/>
      <c r="H783" s="985" t="s">
        <v>1881</v>
      </c>
      <c r="I783" s="1005" t="e">
        <f t="shared" ca="1" si="48"/>
        <v>#N/A</v>
      </c>
      <c r="J783" s="778">
        <f t="shared" ca="1" si="48"/>
        <v>0</v>
      </c>
      <c r="K783" s="778" t="e">
        <f t="shared" si="48"/>
        <v>#VALUE!</v>
      </c>
      <c r="L783" s="965" t="e">
        <f t="shared" si="48"/>
        <v>#VALUE!</v>
      </c>
      <c r="M783" s="1011"/>
      <c r="N783" s="995" t="e">
        <f t="shared" ca="1" si="49"/>
        <v>#N/A</v>
      </c>
    </row>
    <row r="784" spans="1:14" x14ac:dyDescent="0.25">
      <c r="A784" s="409"/>
      <c r="B784" s="410"/>
      <c r="C784" s="410"/>
      <c r="D784" s="486"/>
      <c r="E784" s="411"/>
      <c r="F784" s="411"/>
      <c r="G784" s="416"/>
      <c r="H784" s="611"/>
      <c r="I784" s="486"/>
      <c r="J784" s="411"/>
      <c r="K784" s="411"/>
      <c r="L784" s="412"/>
      <c r="M784" s="1000"/>
      <c r="N784" s="352"/>
    </row>
    <row r="785" spans="1:14" x14ac:dyDescent="0.25">
      <c r="A785" s="409"/>
      <c r="B785" s="410"/>
      <c r="C785" s="410"/>
      <c r="D785" s="486"/>
      <c r="E785" s="411"/>
      <c r="F785" s="411"/>
      <c r="G785" s="416"/>
      <c r="H785" s="611"/>
      <c r="I785" s="486"/>
      <c r="J785" s="411"/>
      <c r="K785" s="411"/>
      <c r="L785" s="412"/>
      <c r="M785" s="1000"/>
      <c r="N785" s="352"/>
    </row>
    <row r="786" spans="1:14" x14ac:dyDescent="0.25">
      <c r="A786" s="405" t="s">
        <v>1883</v>
      </c>
      <c r="B786" s="413"/>
      <c r="C786" s="413"/>
      <c r="D786" s="427" t="str">
        <f>D745</f>
        <v>Q1 1516</v>
      </c>
      <c r="E786" s="407" t="str">
        <f>E745</f>
        <v>Q2 1516</v>
      </c>
      <c r="F786" s="407" t="str">
        <f>F745</f>
        <v>Q3 1516</v>
      </c>
      <c r="G786" s="407" t="str">
        <f>G745</f>
        <v>Q4 1516</v>
      </c>
      <c r="H786" s="985" t="s">
        <v>1883</v>
      </c>
      <c r="I786" s="1004" t="str">
        <f>I745</f>
        <v>Q1 1617</v>
      </c>
      <c r="J786" s="487" t="str">
        <f>J745</f>
        <v>Q2 1617</v>
      </c>
      <c r="K786" s="487" t="str">
        <f>K745</f>
        <v>Q3 1617</v>
      </c>
      <c r="L786" s="488" t="str">
        <f>L745</f>
        <v>Q4 1617</v>
      </c>
      <c r="M786" s="1000"/>
      <c r="N786" s="352"/>
    </row>
    <row r="787" spans="1:14" x14ac:dyDescent="0.25">
      <c r="A787" s="405" t="s">
        <v>1884</v>
      </c>
      <c r="B787" s="406"/>
      <c r="C787" s="408" t="str">
        <f t="shared" ref="C787:C795" si="50">A787</f>
        <v>Cashable TOTAL (Baseline)</v>
      </c>
      <c r="D787" s="1062">
        <f>SUM($D$622+$D$634+$D$646+$D$658+$D$670+$D$682+$D$694+$D$706)</f>
        <v>0</v>
      </c>
      <c r="E787" s="1063">
        <f>SUM($E$622+$E$634+$E$646+$E$658+$E$670+$E$682+$E$694+$E$706)</f>
        <v>0</v>
      </c>
      <c r="F787" s="1063">
        <f>SUM($F$622+$F$634+$F$646+$F$658+$F$670+$F$682+$F$694+$F$706)</f>
        <v>0</v>
      </c>
      <c r="G787" s="1063">
        <f>SUM($G$622+$G$634+$G$646+$G$658+$G$670+$G$682+$G$694+$G$706)</f>
        <v>0</v>
      </c>
      <c r="H787" s="985" t="s">
        <v>1884</v>
      </c>
      <c r="I787" s="485" t="e">
        <f ca="1">SUM($I$622+$I$634+$I$646+$I$658+$I$670+$I$682+$I$694+$I$706)</f>
        <v>#N/A</v>
      </c>
      <c r="J787" s="414">
        <f ca="1">SUM($J$622+$J$634+$J$646+$J$658+$J$670+$J$682+$J$694+$J$706)</f>
        <v>0</v>
      </c>
      <c r="K787" s="414" t="e">
        <f>SUM($K$622+$K$634+$K$646+$K$658+$K$670+$K$682+$K$694+$K$706)</f>
        <v>#VALUE!</v>
      </c>
      <c r="L787" s="566" t="e">
        <f>SUM($L$622+$L$634+$L$646+$L$658+$L$670+$L$682+$L$694+$L$706)</f>
        <v>#VALUE!</v>
      </c>
      <c r="M787" s="1011"/>
      <c r="N787" s="995" t="e">
        <f t="shared" ref="N787:N796" ca="1" si="51">IF(I787=J787,"",J787-I787)</f>
        <v>#N/A</v>
      </c>
    </row>
    <row r="788" spans="1:14" x14ac:dyDescent="0.25">
      <c r="A788" s="405" t="s">
        <v>1886</v>
      </c>
      <c r="B788" s="406"/>
      <c r="C788" s="408" t="str">
        <f t="shared" si="50"/>
        <v>Non-Cashable TOTAL (Baseline)</v>
      </c>
      <c r="D788" s="1062">
        <f>SUM($D$623+$D$635+$D$647+$D$659+$D$671+$D$683+$D$695+$D$707)</f>
        <v>0</v>
      </c>
      <c r="E788" s="1063">
        <f>SUM($E$623+$E$635+$E$647+$E$659+$E$671+$E$683+$E$695+$E$707)</f>
        <v>0</v>
      </c>
      <c r="F788" s="1063">
        <f>SUM($F$623+$F$635+$F$647+$F$659+$F$671+$F$683+$F$695+$F$707)</f>
        <v>0</v>
      </c>
      <c r="G788" s="1063">
        <f>SUM($G$623+$G$635+$G$647+$G$659+$G$671+$G$683+$G$695+$G$707)</f>
        <v>0</v>
      </c>
      <c r="H788" s="985" t="s">
        <v>1886</v>
      </c>
      <c r="I788" s="485" t="e">
        <f ca="1">SUM($I$623+$I$635+$I$647+$I$659+$I$671+$I$683+$I$695+$I$707)</f>
        <v>#N/A</v>
      </c>
      <c r="J788" s="414">
        <f ca="1">SUM($J$623+$J$635+$J$647+$J$659+$J$671+$J$683+$J$695+$J$707)</f>
        <v>0</v>
      </c>
      <c r="K788" s="414" t="e">
        <f>SUM($K$623+$K$635+$K$647+$K$659+$K$671+$K$683+$K$695+$K$707)</f>
        <v>#VALUE!</v>
      </c>
      <c r="L788" s="566" t="e">
        <f>SUM($L$623+$L$635+$L$647+$L$659+$L$671+$L$683+$L$695+$L$707)</f>
        <v>#VALUE!</v>
      </c>
      <c r="M788" s="1011"/>
      <c r="N788" s="995" t="e">
        <f t="shared" ca="1" si="51"/>
        <v>#N/A</v>
      </c>
    </row>
    <row r="789" spans="1:14" x14ac:dyDescent="0.25">
      <c r="A789" s="405" t="s">
        <v>1888</v>
      </c>
      <c r="B789" s="406"/>
      <c r="C789" s="408" t="str">
        <f t="shared" si="50"/>
        <v>Private Partner TOTAL (Baseline)</v>
      </c>
      <c r="D789" s="485">
        <f>SUM($D$624+$D$636+$D$648+$D$660+$D$672+$D$684+$D$696+$D$708)</f>
        <v>0</v>
      </c>
      <c r="E789" s="414">
        <f>SUM($E$624+$E$636+$E$648+$E$660+$E$672+$E$684+$E$696+$E$708)</f>
        <v>0</v>
      </c>
      <c r="F789" s="414">
        <f>SUM($F$624+$F$636+$F$648+$F$660+$F$672+$F$684+$F$696+$F$708)</f>
        <v>0</v>
      </c>
      <c r="G789" s="414">
        <f>SUM($G$624+$G$636+$G$648+$G$660+$G$672+$G$684+$G$696+$G$708)</f>
        <v>0</v>
      </c>
      <c r="H789" s="985" t="s">
        <v>2203</v>
      </c>
      <c r="I789" s="485" t="e">
        <f ca="1">SUM(I625+I637+I649+I661+I673+I685+I697+I709)</f>
        <v>#N/A</v>
      </c>
      <c r="J789" s="414">
        <f t="shared" ref="J789:L789" ca="1" si="52">SUM(J625+J637+J649+J661+J673+J685+J697+J709)</f>
        <v>0</v>
      </c>
      <c r="K789" s="414" t="e">
        <f t="shared" si="52"/>
        <v>#VALUE!</v>
      </c>
      <c r="L789" s="566" t="e">
        <f t="shared" si="52"/>
        <v>#VALUE!</v>
      </c>
      <c r="M789" s="1011"/>
      <c r="N789" s="995" t="e">
        <f t="shared" ca="1" si="51"/>
        <v>#N/A</v>
      </c>
    </row>
    <row r="790" spans="1:14" x14ac:dyDescent="0.25">
      <c r="A790" s="405" t="s">
        <v>1889</v>
      </c>
      <c r="B790" s="406"/>
      <c r="C790" s="408" t="str">
        <f t="shared" si="50"/>
        <v>UK Economic TOTAL (Baseline)</v>
      </c>
      <c r="D790" s="485">
        <f>SUM($D$625+$D$637+$D$649+$D$661+$D$673+$D$685+$D$697+$D$709)</f>
        <v>0</v>
      </c>
      <c r="E790" s="414">
        <f>SUM($E$625+$E$637+$E$649+$E$661+$E$673+$E$685+$E$697+$E$709)</f>
        <v>0</v>
      </c>
      <c r="F790" s="414">
        <f>SUM($F$625+$F$637+$F$649+$F$661+$F$673+$F$685+$F$697+$F$709)</f>
        <v>0</v>
      </c>
      <c r="G790" s="414">
        <f>SUM($G$625+$G$637+$G$649+$G$661+$G$673+$G$685+$G$697+$G$709)</f>
        <v>0</v>
      </c>
      <c r="H790" s="985" t="s">
        <v>2205</v>
      </c>
      <c r="I790" s="485" t="e">
        <f ca="1">SUM($I$626+$I$638+$I$650+$I$662+$I$674+$I$686+$I$698+$I$710)</f>
        <v>#N/A</v>
      </c>
      <c r="J790" s="414">
        <f ca="1">SUM($J$626+$J$638+$J$650+$J$662+$J$674+$J$686+$J$698+$J$710)</f>
        <v>0</v>
      </c>
      <c r="K790" s="414" t="e">
        <f>SUM($K$626+$K$638+$K$650+$K$662+$K$674+$K$686+$K$698+$K$710)</f>
        <v>#VALUE!</v>
      </c>
      <c r="L790" s="566" t="e">
        <f>SUM($L$626+$L$638+$L$650+$L$662+$L$674+$L$686+$L$698+$L$710)</f>
        <v>#VALUE!</v>
      </c>
      <c r="M790" s="1011"/>
      <c r="N790" s="995" t="e">
        <f t="shared" ca="1" si="51"/>
        <v>#N/A</v>
      </c>
    </row>
    <row r="791" spans="1:14" x14ac:dyDescent="0.25">
      <c r="A791" s="405" t="s">
        <v>1880</v>
      </c>
      <c r="B791" s="406"/>
      <c r="C791" s="408" t="str">
        <f t="shared" si="50"/>
        <v>Total TOTAL (Baseline)</v>
      </c>
      <c r="D791" s="485">
        <f>SUM($D$626+$D$638+$D$650+$D$662+$D$674+$D$686+$D$698+$D$710)</f>
        <v>0</v>
      </c>
      <c r="E791" s="414">
        <f>SUM($E$626+$E$638+$E$650+$E$662+$E$674+$E$686+$E$698+$E$710)</f>
        <v>0</v>
      </c>
      <c r="F791" s="414">
        <f>SUM($F$626+$F$638+$F$650+$F$662+$F$674+$F$686+$F$698+$F$710)</f>
        <v>0</v>
      </c>
      <c r="G791" s="414">
        <f>SUM($G$626+$G$638+$G$650+$G$662+$G$674+$G$686+$G$698+$G$710)</f>
        <v>0</v>
      </c>
      <c r="H791" s="988" t="s">
        <v>1880</v>
      </c>
      <c r="I791" s="485" t="e">
        <f ca="1">SUM($I$627+$I$639+$I$651+$I$663+$I$675+$I$687+$I$699+$I$711)</f>
        <v>#N/A</v>
      </c>
      <c r="J791" s="414">
        <f ca="1">SUM($J$627+$J$639+$J$651+$J$663+$J$675+$J$687+$J$699+$J$711)</f>
        <v>0</v>
      </c>
      <c r="K791" s="414" t="e">
        <f>SUM($K$627+$K$639+$K$651+$K$663+$K$675+$K$687+$K$699+$K$711)</f>
        <v>#VALUE!</v>
      </c>
      <c r="L791" s="566" t="e">
        <f>SUM($L$627+$L$639+$L$651+$L$663+$L$675+$L$687+$L$699+$L$711)</f>
        <v>#VALUE!</v>
      </c>
      <c r="M791" s="1011"/>
      <c r="N791" s="995" t="e">
        <f t="shared" ca="1" si="51"/>
        <v>#N/A</v>
      </c>
    </row>
    <row r="792" spans="1:14" x14ac:dyDescent="0.25">
      <c r="A792" s="405" t="s">
        <v>1885</v>
      </c>
      <c r="B792" s="406"/>
      <c r="C792" s="408" t="str">
        <f t="shared" si="50"/>
        <v>Cashable TOTAL (Forecast)</v>
      </c>
      <c r="D792" s="1062">
        <f>SUM($D$628+$D$640+$D$652+$D$664+$D$676+$D$688+$D$700+$D$712)</f>
        <v>0</v>
      </c>
      <c r="E792" s="1063">
        <f>SUM($E$628+$E$640+$E$652+$E$664+$E$676+$E$688+$E$700+$E$712)</f>
        <v>0</v>
      </c>
      <c r="F792" s="1063">
        <f>SUM($F$628+$F$640+$F$652+$F$664+$F$676+$F$688+$F$700+$F$712)</f>
        <v>0</v>
      </c>
      <c r="G792" s="1063">
        <f>SUM($G$628+$G$640+$G$652+$G$664+$G$676+$G$688+$G$700+$G$712)</f>
        <v>0</v>
      </c>
      <c r="H792" s="985" t="s">
        <v>1885</v>
      </c>
      <c r="I792" s="485" t="e">
        <f ca="1">SUM($I$628+$I$640+$I$652+$I$664+$I$676+$I$688+$I$700+$I$712)</f>
        <v>#N/A</v>
      </c>
      <c r="J792" s="414">
        <f ca="1">SUM($J$628+$J$640+$J$652+$J$664+$J$676+$J$688+$J$700+$J$712)</f>
        <v>0</v>
      </c>
      <c r="K792" s="414" t="e">
        <f>SUM($K$628+$K$640+$K$652+$K$664+$K$676+$K$688+$K$700+$K$712)</f>
        <v>#VALUE!</v>
      </c>
      <c r="L792" s="566" t="e">
        <f>SUM($L$628+$L$640+$L$652+$L$664+$L$676+$L$688+$L$700+$L$712)</f>
        <v>#VALUE!</v>
      </c>
      <c r="M792" s="1011"/>
      <c r="N792" s="995" t="e">
        <f t="shared" ca="1" si="51"/>
        <v>#N/A</v>
      </c>
    </row>
    <row r="793" spans="1:14" x14ac:dyDescent="0.25">
      <c r="A793" s="405" t="s">
        <v>1887</v>
      </c>
      <c r="B793" s="406"/>
      <c r="C793" s="408" t="str">
        <f t="shared" si="50"/>
        <v>Non-Cashable TOTAL (Forecast)</v>
      </c>
      <c r="D793" s="1062">
        <f>SUM($D$629+$D$641+$D$653+$D$665+$D$677+$D$689+$D$701+$D$713)</f>
        <v>0</v>
      </c>
      <c r="E793" s="1063">
        <f>SUM($E$629+$E$641+$E$653+$E$665+$E$677+$E$689+$E$701+$E$713)</f>
        <v>0</v>
      </c>
      <c r="F793" s="1063">
        <f>SUM($F$629+$F$641+$F$653+$F$665+$F$677+$F$689+$F$701+$F$713)</f>
        <v>0</v>
      </c>
      <c r="G793" s="1063">
        <f>SUM($G$629+$G$641+$G$653+$G$665+$G$677+$G$689+$G$701+$G$713)</f>
        <v>0</v>
      </c>
      <c r="H793" s="985" t="s">
        <v>1887</v>
      </c>
      <c r="I793" s="485" t="e">
        <f ca="1">SUM($I$629+$I$641+$I$653+$I$665+$I$677+$I$689+$I$701+$I$713)</f>
        <v>#N/A</v>
      </c>
      <c r="J793" s="414">
        <f ca="1">SUM($J$629+$J$641+$J$653+$J$665+$J$677+$J$689+$J$701+$J$713)</f>
        <v>0</v>
      </c>
      <c r="K793" s="414" t="e">
        <f>SUM($K$629+$K$641+$K$653+$K$665+$K$677+$K$689+$K$701+$K$713)</f>
        <v>#VALUE!</v>
      </c>
      <c r="L793" s="566" t="e">
        <f>SUM($L$629+$L$641+$L$653+$L$665+$L$677+$L$689+$L$701+$L$713)</f>
        <v>#VALUE!</v>
      </c>
      <c r="M793" s="1011"/>
      <c r="N793" s="995" t="e">
        <f t="shared" ca="1" si="51"/>
        <v>#N/A</v>
      </c>
    </row>
    <row r="794" spans="1:14" x14ac:dyDescent="0.25">
      <c r="A794" s="405" t="s">
        <v>1890</v>
      </c>
      <c r="B794" s="406"/>
      <c r="C794" s="408" t="str">
        <f t="shared" si="50"/>
        <v>Private Partner TOTAL (Forecast)</v>
      </c>
      <c r="D794" s="485">
        <f>SUM($D$629+$D$641+$D$653+$D$665+$D$677+$D$689+$D$701+$D$713)</f>
        <v>0</v>
      </c>
      <c r="E794" s="414">
        <f>SUM($E$629+$E$641+$E$653+$E$665+$E$677+$E$689+$E$701+$E$713)</f>
        <v>0</v>
      </c>
      <c r="F794" s="414">
        <f>SUM($F$629+$F$641+$F$653+$F$665+$F$677+$F$689+$F$701+$F$713)</f>
        <v>0</v>
      </c>
      <c r="G794" s="414">
        <f>SUM($G$629+$G$641+$G$653+$G$665+$G$677+$G$689+$G$701+$G$713)</f>
        <v>0</v>
      </c>
      <c r="H794" s="985" t="s">
        <v>2204</v>
      </c>
      <c r="I794" s="485" t="e">
        <f ca="1">SUM(I631+I643+I655+I667+I679+I691+I703+I715)</f>
        <v>#N/A</v>
      </c>
      <c r="J794" s="414">
        <f ca="1">SUM(J631+J643+J655+J667+J679+J691+J703+J715)</f>
        <v>0</v>
      </c>
      <c r="K794" s="414" t="e">
        <f>SUM(K631+K643+K655+K667+K679+K691+K703+K715)</f>
        <v>#VALUE!</v>
      </c>
      <c r="L794" s="566" t="e">
        <f>SUM(L631+L643+L655+L667+L679+L691+L703+L715)</f>
        <v>#VALUE!</v>
      </c>
      <c r="M794" s="1011"/>
      <c r="N794" s="995" t="e">
        <f t="shared" ca="1" si="51"/>
        <v>#N/A</v>
      </c>
    </row>
    <row r="795" spans="1:14" x14ac:dyDescent="0.25">
      <c r="A795" s="405" t="s">
        <v>1891</v>
      </c>
      <c r="B795" s="406"/>
      <c r="C795" s="408" t="str">
        <f t="shared" si="50"/>
        <v>UK Economic TOTAL (Forecast)</v>
      </c>
      <c r="D795" s="485">
        <f>SUM($D$630+$D$642+$D$654+$D$666+$D$678+$D$690+$D$702+$D$714)</f>
        <v>0</v>
      </c>
      <c r="E795" s="414">
        <f>SUM($E$630+$E$642+$E$654+$E$666+$E$678+$E$690+$E$702+$E$714)</f>
        <v>0</v>
      </c>
      <c r="F795" s="414">
        <f>SUM($F$630+$F$642+$F$654+$F$666+$F$678+$F$690+$F$702+$F$714)</f>
        <v>0</v>
      </c>
      <c r="G795" s="414">
        <f>SUM($G$630+$G$642+$G$654+$G$666+$G$678+$G$690+$G$702+$G$714)</f>
        <v>0</v>
      </c>
      <c r="H795" s="985" t="s">
        <v>2206</v>
      </c>
      <c r="I795" s="485" t="e">
        <f ca="1">SUM($I$632+$I$644+$I$656+$I$668+$I$680+$I$692+$I$704+$I$716)</f>
        <v>#N/A</v>
      </c>
      <c r="J795" s="414">
        <f ca="1">SUM($J$632+$J$644+$J$656+$J$668+$J$680+$J$692+$J$704+$J$716)</f>
        <v>0</v>
      </c>
      <c r="K795" s="414" t="e">
        <f>SUM($K$632+$K$644+$K$656+$K$668+$K$680+$K$692+$K$704+$K$716)</f>
        <v>#VALUE!</v>
      </c>
      <c r="L795" s="566" t="e">
        <f>SUM($L$632+$L$644+$L$656+$L$668+$L$680+$L$692+$L$704+$L$716)</f>
        <v>#VALUE!</v>
      </c>
      <c r="M795" s="1011"/>
      <c r="N795" s="995" t="e">
        <f t="shared" ca="1" si="51"/>
        <v>#N/A</v>
      </c>
    </row>
    <row r="796" spans="1:14" x14ac:dyDescent="0.25">
      <c r="A796" s="405" t="s">
        <v>1881</v>
      </c>
      <c r="B796" s="406"/>
      <c r="C796" s="408" t="str">
        <f>A796</f>
        <v>Total TOTAL (Forecast)</v>
      </c>
      <c r="D796" s="485">
        <f>SUM($D$631+$D$643+$D$655+$D$667+$D$679+$D$691+$D$703+$D$715)</f>
        <v>0</v>
      </c>
      <c r="E796" s="414">
        <f>SUM($E$631+$E$643+$E$655+$E$667+$E$679+$E$691+$E$703+$E$715)</f>
        <v>0</v>
      </c>
      <c r="F796" s="414">
        <f>SUM($F$631+$F$643+$F$655+$F$667+$F$679+$F$691+$F$703+$F$715)</f>
        <v>0</v>
      </c>
      <c r="G796" s="414">
        <f>SUM($G$631+$G$643+$G$655+$G$667+$G$679+$G$691+$G$703+$G$715)</f>
        <v>0</v>
      </c>
      <c r="H796" s="988" t="s">
        <v>1881</v>
      </c>
      <c r="I796" s="485" t="e">
        <f ca="1">SUM($I$633+$I$645+$I$657+$I$669+$I$681+$I$693+$I$705+$I$717)</f>
        <v>#N/A</v>
      </c>
      <c r="J796" s="414">
        <f ca="1">SUM($J$633+$J$645+$J$657+$J$669+$J$681+$J$693+$J$705+$J$717)</f>
        <v>0</v>
      </c>
      <c r="K796" s="414" t="e">
        <f>SUM($K$633+$K$645+$K$657+$K$669+$K$681+$K$693+$K$705+$K$717)</f>
        <v>#VALUE!</v>
      </c>
      <c r="L796" s="566" t="e">
        <f>SUM($L$633+$L$645+$L$657+$L$669+$L$681+$L$693+$L$705+$L$717)</f>
        <v>#VALUE!</v>
      </c>
      <c r="M796" s="1011"/>
      <c r="N796" s="995" t="e">
        <f t="shared" ca="1" si="51"/>
        <v>#N/A</v>
      </c>
    </row>
    <row r="797" spans="1:14" s="365" customFormat="1" x14ac:dyDescent="0.25">
      <c r="A797" s="405"/>
      <c r="B797" s="406"/>
      <c r="C797" s="781">
        <f>A797</f>
        <v>0</v>
      </c>
      <c r="D797" s="486"/>
      <c r="E797" s="411"/>
      <c r="F797" s="411"/>
      <c r="G797" s="411"/>
      <c r="H797" s="993"/>
      <c r="I797" s="485"/>
      <c r="J797" s="414"/>
      <c r="K797" s="414"/>
      <c r="L797" s="566"/>
      <c r="M797" s="1000"/>
      <c r="N797" s="354" t="str">
        <f t="shared" ref="N797" si="53">IF(I797="","",IFERROR((SUM(I797-G797)/G797),"ONE OR BOTH QUARTERS ZERO"))</f>
        <v/>
      </c>
    </row>
    <row r="798" spans="1:14" ht="15.75" thickBot="1" x14ac:dyDescent="0.3">
      <c r="A798" s="966"/>
      <c r="B798" s="779"/>
      <c r="C798" s="782"/>
      <c r="D798" s="779"/>
      <c r="E798" s="779"/>
      <c r="F798" s="779"/>
      <c r="G798" s="780"/>
      <c r="H798" s="992"/>
      <c r="I798" s="1006"/>
      <c r="J798" s="780"/>
      <c r="K798" s="780"/>
      <c r="L798" s="783"/>
      <c r="M798" s="1001"/>
      <c r="N798" s="784"/>
    </row>
  </sheetData>
  <sheetProtection algorithmName="SHA-512" hashValue="TlFlayIBfQ8yh1t/pNvW5wjqBH6f8PCAFYtK4HiafqttOlidT3eSzxPK1uNQK+51LfywGatxEVWDL6/y61SQ6Q==" saltValue="AaC9AAlrBkk0zvLRSF0Qcg==" spinCount="100000" sheet="1" objects="1" scenarios="1" formatColumns="0" formatRows="0" selectLockedCells="1" autoFilter="0"/>
  <autoFilter ref="A1:N741"/>
  <conditionalFormatting sqref="N441 N787:N796">
    <cfRule type="cellIs" dxfId="145" priority="691" operator="between">
      <formula>0.05</formula>
      <formula>0.09999999</formula>
    </cfRule>
    <cfRule type="cellIs" dxfId="144" priority="692" operator="between">
      <formula>0</formula>
      <formula>0.04999999</formula>
    </cfRule>
    <cfRule type="cellIs" dxfId="143" priority="693" operator="between">
      <formula>0.1</formula>
      <formula>1000000000</formula>
    </cfRule>
  </conditionalFormatting>
  <conditionalFormatting sqref="N441 N787:N796">
    <cfRule type="cellIs" dxfId="142" priority="688" operator="between">
      <formula>-0.1</formula>
      <formula>-1000000000000</formula>
    </cfRule>
    <cfRule type="cellIs" dxfId="141" priority="689" operator="between">
      <formula>-0.05</formula>
      <formula>-0.09999999</formula>
    </cfRule>
    <cfRule type="cellIs" dxfId="140" priority="690" operator="between">
      <formula>0</formula>
      <formula>-0.0499999</formula>
    </cfRule>
  </conditionalFormatting>
  <conditionalFormatting sqref="N441 N787:N796">
    <cfRule type="cellIs" dxfId="139" priority="687" operator="equal">
      <formula>"Both Qtrs zero"</formula>
    </cfRule>
  </conditionalFormatting>
  <conditionalFormatting sqref="N797">
    <cfRule type="cellIs" dxfId="138" priority="635" operator="between">
      <formula>0.05</formula>
      <formula>0.09999999</formula>
    </cfRule>
    <cfRule type="cellIs" dxfId="137" priority="636" operator="between">
      <formula>0</formula>
      <formula>0.04999999</formula>
    </cfRule>
    <cfRule type="cellIs" dxfId="136" priority="637" operator="between">
      <formula>0.1</formula>
      <formula>1000000000</formula>
    </cfRule>
  </conditionalFormatting>
  <conditionalFormatting sqref="N797">
    <cfRule type="cellIs" dxfId="135" priority="632" operator="between">
      <formula>-0.1</formula>
      <formula>-1000000000000</formula>
    </cfRule>
    <cfRule type="cellIs" dxfId="134" priority="633" operator="between">
      <formula>-0.05</formula>
      <formula>-0.09999999</formula>
    </cfRule>
    <cfRule type="cellIs" dxfId="133" priority="634" operator="between">
      <formula>0</formula>
      <formula>-0.0499999</formula>
    </cfRule>
  </conditionalFormatting>
  <conditionalFormatting sqref="N797">
    <cfRule type="cellIs" dxfId="132" priority="631" operator="equal">
      <formula>"Both Qtrs zero"</formula>
    </cfRule>
  </conditionalFormatting>
  <conditionalFormatting sqref="N452:N516">
    <cfRule type="cellIs" dxfId="131" priority="145" operator="between">
      <formula>0.05</formula>
      <formula>0.09999999</formula>
    </cfRule>
    <cfRule type="cellIs" dxfId="130" priority="146" operator="between">
      <formula>0</formula>
      <formula>0.04999999</formula>
    </cfRule>
    <cfRule type="cellIs" dxfId="129" priority="147" operator="between">
      <formula>0.1</formula>
      <formula>1000000000</formula>
    </cfRule>
  </conditionalFormatting>
  <conditionalFormatting sqref="N452:N516">
    <cfRule type="cellIs" dxfId="128" priority="142" operator="between">
      <formula>-0.1</formula>
      <formula>-1000000000000</formula>
    </cfRule>
    <cfRule type="cellIs" dxfId="127" priority="143" operator="between">
      <formula>-0.05</formula>
      <formula>-0.09999999</formula>
    </cfRule>
    <cfRule type="cellIs" dxfId="126" priority="144" operator="between">
      <formula>0</formula>
      <formula>-0.0499999</formula>
    </cfRule>
  </conditionalFormatting>
  <conditionalFormatting sqref="N452:N516">
    <cfRule type="cellIs" dxfId="125" priority="141" operator="equal">
      <formula>"Both Qtrs zero"</formula>
    </cfRule>
  </conditionalFormatting>
  <conditionalFormatting sqref="N522:N586">
    <cfRule type="cellIs" dxfId="124" priority="131" operator="between">
      <formula>0.05</formula>
      <formula>0.09999999</formula>
    </cfRule>
    <cfRule type="cellIs" dxfId="123" priority="132" operator="between">
      <formula>0</formula>
      <formula>0.04999999</formula>
    </cfRule>
    <cfRule type="cellIs" dxfId="122" priority="133" operator="between">
      <formula>0.1</formula>
      <formula>1000000000</formula>
    </cfRule>
  </conditionalFormatting>
  <conditionalFormatting sqref="N522:N586">
    <cfRule type="cellIs" dxfId="121" priority="128" operator="between">
      <formula>-0.1</formula>
      <formula>-1000000000000</formula>
    </cfRule>
    <cfRule type="cellIs" dxfId="120" priority="129" operator="between">
      <formula>-0.05</formula>
      <formula>-0.09999999</formula>
    </cfRule>
    <cfRule type="cellIs" dxfId="119" priority="130" operator="between">
      <formula>0</formula>
      <formula>-0.0499999</formula>
    </cfRule>
  </conditionalFormatting>
  <conditionalFormatting sqref="N522:N586">
    <cfRule type="cellIs" dxfId="118" priority="127" operator="equal">
      <formula>"Both Qtrs zero"</formula>
    </cfRule>
  </conditionalFormatting>
  <conditionalFormatting sqref="N589:N604">
    <cfRule type="cellIs" dxfId="117" priority="124" operator="between">
      <formula>0.05</formula>
      <formula>0.09999999</formula>
    </cfRule>
    <cfRule type="cellIs" dxfId="116" priority="125" operator="between">
      <formula>0</formula>
      <formula>0.04999999</formula>
    </cfRule>
    <cfRule type="cellIs" dxfId="115" priority="126" operator="between">
      <formula>0.1</formula>
      <formula>1000000000</formula>
    </cfRule>
  </conditionalFormatting>
  <conditionalFormatting sqref="N589:N604">
    <cfRule type="cellIs" dxfId="114" priority="121" operator="between">
      <formula>-0.1</formula>
      <formula>-1000000000000</formula>
    </cfRule>
    <cfRule type="cellIs" dxfId="113" priority="122" operator="between">
      <formula>-0.05</formula>
      <formula>-0.09999999</formula>
    </cfRule>
    <cfRule type="cellIs" dxfId="112" priority="123" operator="between">
      <formula>0</formula>
      <formula>-0.0499999</formula>
    </cfRule>
  </conditionalFormatting>
  <conditionalFormatting sqref="N589:N604">
    <cfRule type="cellIs" dxfId="111" priority="120" operator="equal">
      <formula>"Both Qtrs zero"</formula>
    </cfRule>
  </conditionalFormatting>
  <conditionalFormatting sqref="N606:N717">
    <cfRule type="cellIs" dxfId="110" priority="117" operator="between">
      <formula>0.05</formula>
      <formula>0.09999999</formula>
    </cfRule>
    <cfRule type="cellIs" dxfId="109" priority="118" operator="between">
      <formula>0</formula>
      <formula>0.04999999</formula>
    </cfRule>
    <cfRule type="cellIs" dxfId="108" priority="119" operator="between">
      <formula>0.1</formula>
      <formula>1000000000</formula>
    </cfRule>
  </conditionalFormatting>
  <conditionalFormatting sqref="N606:N717">
    <cfRule type="cellIs" dxfId="107" priority="114" operator="between">
      <formula>-0.1</formula>
      <formula>-1000000000000</formula>
    </cfRule>
    <cfRule type="cellIs" dxfId="106" priority="115" operator="between">
      <formula>-0.05</formula>
      <formula>-0.09999999</formula>
    </cfRule>
    <cfRule type="cellIs" dxfId="105" priority="116" operator="between">
      <formula>0</formula>
      <formula>-0.0499999</formula>
    </cfRule>
  </conditionalFormatting>
  <conditionalFormatting sqref="N606:N717">
    <cfRule type="cellIs" dxfId="104" priority="113" operator="equal">
      <formula>"Both Qtrs zero"</formula>
    </cfRule>
  </conditionalFormatting>
  <conditionalFormatting sqref="N720">
    <cfRule type="cellIs" dxfId="103" priority="110" operator="between">
      <formula>0.05</formula>
      <formula>0.09999999</formula>
    </cfRule>
    <cfRule type="cellIs" dxfId="102" priority="111" operator="between">
      <formula>0</formula>
      <formula>0.04999999</formula>
    </cfRule>
    <cfRule type="cellIs" dxfId="101" priority="112" operator="between">
      <formula>0.1</formula>
      <formula>1000000000</formula>
    </cfRule>
  </conditionalFormatting>
  <conditionalFormatting sqref="N720">
    <cfRule type="cellIs" dxfId="100" priority="107" operator="between">
      <formula>-0.1</formula>
      <formula>-1000000000000</formula>
    </cfRule>
    <cfRule type="cellIs" dxfId="99" priority="108" operator="between">
      <formula>-0.05</formula>
      <formula>-0.09999999</formula>
    </cfRule>
    <cfRule type="cellIs" dxfId="98" priority="109" operator="between">
      <formula>0</formula>
      <formula>-0.0499999</formula>
    </cfRule>
  </conditionalFormatting>
  <conditionalFormatting sqref="N720">
    <cfRule type="cellIs" dxfId="97" priority="106" operator="equal">
      <formula>"Both Qtrs zero"</formula>
    </cfRule>
  </conditionalFormatting>
  <conditionalFormatting sqref="N723">
    <cfRule type="cellIs" dxfId="96" priority="103" operator="between">
      <formula>0.05</formula>
      <formula>0.09999999</formula>
    </cfRule>
    <cfRule type="cellIs" dxfId="95" priority="104" operator="between">
      <formula>0</formula>
      <formula>0.04999999</formula>
    </cfRule>
    <cfRule type="cellIs" dxfId="94" priority="105" operator="between">
      <formula>0.1</formula>
      <formula>1000000000</formula>
    </cfRule>
  </conditionalFormatting>
  <conditionalFormatting sqref="N723">
    <cfRule type="cellIs" dxfId="93" priority="100" operator="between">
      <formula>-0.1</formula>
      <formula>-1000000000000</formula>
    </cfRule>
    <cfRule type="cellIs" dxfId="92" priority="101" operator="between">
      <formula>-0.05</formula>
      <formula>-0.09999999</formula>
    </cfRule>
    <cfRule type="cellIs" dxfId="91" priority="102" operator="between">
      <formula>0</formula>
      <formula>-0.0499999</formula>
    </cfRule>
  </conditionalFormatting>
  <conditionalFormatting sqref="N723">
    <cfRule type="cellIs" dxfId="90" priority="99" operator="equal">
      <formula>"Both Qtrs zero"</formula>
    </cfRule>
  </conditionalFormatting>
  <conditionalFormatting sqref="N727:N730">
    <cfRule type="cellIs" dxfId="89" priority="96" operator="between">
      <formula>0.05</formula>
      <formula>0.09999999</formula>
    </cfRule>
    <cfRule type="cellIs" dxfId="88" priority="97" operator="between">
      <formula>0</formula>
      <formula>0.04999999</formula>
    </cfRule>
    <cfRule type="cellIs" dxfId="87" priority="98" operator="between">
      <formula>0.1</formula>
      <formula>1000000000</formula>
    </cfRule>
  </conditionalFormatting>
  <conditionalFormatting sqref="N727:N730">
    <cfRule type="cellIs" dxfId="86" priority="93" operator="between">
      <formula>-0.1</formula>
      <formula>-1000000000000</formula>
    </cfRule>
    <cfRule type="cellIs" dxfId="85" priority="94" operator="between">
      <formula>-0.05</formula>
      <formula>-0.09999999</formula>
    </cfRule>
    <cfRule type="cellIs" dxfId="84" priority="95" operator="between">
      <formula>0</formula>
      <formula>-0.0499999</formula>
    </cfRule>
  </conditionalFormatting>
  <conditionalFormatting sqref="N727:N730">
    <cfRule type="cellIs" dxfId="83" priority="92" operator="equal">
      <formula>"Both Qtrs zero"</formula>
    </cfRule>
  </conditionalFormatting>
  <conditionalFormatting sqref="N748:N751">
    <cfRule type="cellIs" dxfId="82" priority="89" operator="between">
      <formula>0.05</formula>
      <formula>0.09999999</formula>
    </cfRule>
    <cfRule type="cellIs" dxfId="81" priority="90" operator="between">
      <formula>0</formula>
      <formula>0.04999999</formula>
    </cfRule>
    <cfRule type="cellIs" dxfId="80" priority="91" operator="between">
      <formula>0.1</formula>
      <formula>1000000000</formula>
    </cfRule>
  </conditionalFormatting>
  <conditionalFormatting sqref="N748:N751">
    <cfRule type="cellIs" dxfId="79" priority="86" operator="between">
      <formula>-0.1</formula>
      <formula>-1000000000000</formula>
    </cfRule>
    <cfRule type="cellIs" dxfId="78" priority="87" operator="between">
      <formula>-0.05</formula>
      <formula>-0.09999999</formula>
    </cfRule>
    <cfRule type="cellIs" dxfId="77" priority="88" operator="between">
      <formula>0</formula>
      <formula>-0.0499999</formula>
    </cfRule>
  </conditionalFormatting>
  <conditionalFormatting sqref="N748:N751">
    <cfRule type="cellIs" dxfId="76" priority="85" operator="equal">
      <formula>"Both Qtrs zero"</formula>
    </cfRule>
  </conditionalFormatting>
  <conditionalFormatting sqref="N732:N733">
    <cfRule type="cellIs" dxfId="75" priority="82" operator="between">
      <formula>0.05</formula>
      <formula>0.09999999</formula>
    </cfRule>
    <cfRule type="cellIs" dxfId="74" priority="83" operator="between">
      <formula>0</formula>
      <formula>0.04999999</formula>
    </cfRule>
    <cfRule type="cellIs" dxfId="73" priority="84" operator="between">
      <formula>0.1</formula>
      <formula>1000000000</formula>
    </cfRule>
  </conditionalFormatting>
  <conditionalFormatting sqref="N732:N733">
    <cfRule type="cellIs" dxfId="72" priority="79" operator="between">
      <formula>-0.1</formula>
      <formula>-1000000000000</formula>
    </cfRule>
    <cfRule type="cellIs" dxfId="71" priority="80" operator="between">
      <formula>-0.05</formula>
      <formula>-0.09999999</formula>
    </cfRule>
    <cfRule type="cellIs" dxfId="70" priority="81" operator="between">
      <formula>0</formula>
      <formula>-0.0499999</formula>
    </cfRule>
  </conditionalFormatting>
  <conditionalFormatting sqref="N732:N733">
    <cfRule type="cellIs" dxfId="69" priority="78" operator="equal">
      <formula>"Both Qtrs zero"</formula>
    </cfRule>
  </conditionalFormatting>
  <conditionalFormatting sqref="N735:N736">
    <cfRule type="cellIs" dxfId="68" priority="75" operator="between">
      <formula>0.05</formula>
      <formula>0.09999999</formula>
    </cfRule>
    <cfRule type="cellIs" dxfId="67" priority="76" operator="between">
      <formula>0</formula>
      <formula>0.04999999</formula>
    </cfRule>
    <cfRule type="cellIs" dxfId="66" priority="77" operator="between">
      <formula>0.1</formula>
      <formula>1000000000</formula>
    </cfRule>
  </conditionalFormatting>
  <conditionalFormatting sqref="N735:N736">
    <cfRule type="cellIs" dxfId="65" priority="72" operator="between">
      <formula>-0.1</formula>
      <formula>-1000000000000</formula>
    </cfRule>
    <cfRule type="cellIs" dxfId="64" priority="73" operator="between">
      <formula>-0.05</formula>
      <formula>-0.09999999</formula>
    </cfRule>
    <cfRule type="cellIs" dxfId="63" priority="74" operator="between">
      <formula>0</formula>
      <formula>-0.0499999</formula>
    </cfRule>
  </conditionalFormatting>
  <conditionalFormatting sqref="N735:N736">
    <cfRule type="cellIs" dxfId="62" priority="71" operator="equal">
      <formula>"Both Qtrs zero"</formula>
    </cfRule>
  </conditionalFormatting>
  <conditionalFormatting sqref="N738:N739">
    <cfRule type="cellIs" dxfId="61" priority="68" operator="between">
      <formula>0.05</formula>
      <formula>0.09999999</formula>
    </cfRule>
    <cfRule type="cellIs" dxfId="60" priority="69" operator="between">
      <formula>0</formula>
      <formula>0.04999999</formula>
    </cfRule>
    <cfRule type="cellIs" dxfId="59" priority="70" operator="between">
      <formula>0.1</formula>
      <formula>1000000000</formula>
    </cfRule>
  </conditionalFormatting>
  <conditionalFormatting sqref="N738:N739">
    <cfRule type="cellIs" dxfId="58" priority="65" operator="between">
      <formula>-0.1</formula>
      <formula>-1000000000000</formula>
    </cfRule>
    <cfRule type="cellIs" dxfId="57" priority="66" operator="between">
      <formula>-0.05</formula>
      <formula>-0.09999999</formula>
    </cfRule>
    <cfRule type="cellIs" dxfId="56" priority="67" operator="between">
      <formula>0</formula>
      <formula>-0.0499999</formula>
    </cfRule>
  </conditionalFormatting>
  <conditionalFormatting sqref="N738:N739">
    <cfRule type="cellIs" dxfId="55" priority="64" operator="equal">
      <formula>"Both Qtrs zero"</formula>
    </cfRule>
  </conditionalFormatting>
  <conditionalFormatting sqref="N755:N762">
    <cfRule type="cellIs" dxfId="54" priority="54" operator="between">
      <formula>0.05</formula>
      <formula>0.09999999</formula>
    </cfRule>
    <cfRule type="cellIs" dxfId="53" priority="55" operator="between">
      <formula>0</formula>
      <formula>0.04999999</formula>
    </cfRule>
    <cfRule type="cellIs" dxfId="52" priority="56" operator="between">
      <formula>0.1</formula>
      <formula>1000000000</formula>
    </cfRule>
  </conditionalFormatting>
  <conditionalFormatting sqref="N755:N762">
    <cfRule type="cellIs" dxfId="51" priority="51" operator="between">
      <formula>-0.1</formula>
      <formula>-1000000000000</formula>
    </cfRule>
    <cfRule type="cellIs" dxfId="50" priority="52" operator="between">
      <formula>-0.05</formula>
      <formula>-0.09999999</formula>
    </cfRule>
    <cfRule type="cellIs" dxfId="49" priority="53" operator="between">
      <formula>0</formula>
      <formula>-0.0499999</formula>
    </cfRule>
  </conditionalFormatting>
  <conditionalFormatting sqref="N755:N762">
    <cfRule type="cellIs" dxfId="48" priority="50" operator="equal">
      <formula>"Both Qtrs zero"</formula>
    </cfRule>
  </conditionalFormatting>
  <conditionalFormatting sqref="N766:N773">
    <cfRule type="cellIs" dxfId="47" priority="47" operator="between">
      <formula>0.05</formula>
      <formula>0.09999999</formula>
    </cfRule>
    <cfRule type="cellIs" dxfId="46" priority="48" operator="between">
      <formula>0</formula>
      <formula>0.04999999</formula>
    </cfRule>
    <cfRule type="cellIs" dxfId="45" priority="49" operator="between">
      <formula>0.1</formula>
      <formula>1000000000</formula>
    </cfRule>
  </conditionalFormatting>
  <conditionalFormatting sqref="N766:N773">
    <cfRule type="cellIs" dxfId="44" priority="44" operator="between">
      <formula>-0.1</formula>
      <formula>-1000000000000</formula>
    </cfRule>
    <cfRule type="cellIs" dxfId="43" priority="45" operator="between">
      <formula>-0.05</formula>
      <formula>-0.09999999</formula>
    </cfRule>
    <cfRule type="cellIs" dxfId="42" priority="46" operator="between">
      <formula>0</formula>
      <formula>-0.0499999</formula>
    </cfRule>
  </conditionalFormatting>
  <conditionalFormatting sqref="N766:N773">
    <cfRule type="cellIs" dxfId="41" priority="43" operator="equal">
      <formula>"Both Qtrs zero"</formula>
    </cfRule>
  </conditionalFormatting>
  <conditionalFormatting sqref="N777:N778">
    <cfRule type="cellIs" dxfId="40" priority="40" operator="between">
      <formula>0.05</formula>
      <formula>0.09999999</formula>
    </cfRule>
    <cfRule type="cellIs" dxfId="39" priority="41" operator="between">
      <formula>0</formula>
      <formula>0.04999999</formula>
    </cfRule>
    <cfRule type="cellIs" dxfId="38" priority="42" operator="between">
      <formula>0.1</formula>
      <formula>1000000000</formula>
    </cfRule>
  </conditionalFormatting>
  <conditionalFormatting sqref="N777:N778">
    <cfRule type="cellIs" dxfId="37" priority="37" operator="between">
      <formula>-0.1</formula>
      <formula>-1000000000000</formula>
    </cfRule>
    <cfRule type="cellIs" dxfId="36" priority="38" operator="between">
      <formula>-0.05</formula>
      <formula>-0.09999999</formula>
    </cfRule>
    <cfRule type="cellIs" dxfId="35" priority="39" operator="between">
      <formula>0</formula>
      <formula>-0.0499999</formula>
    </cfRule>
  </conditionalFormatting>
  <conditionalFormatting sqref="N777:N778">
    <cfRule type="cellIs" dxfId="34" priority="36" operator="equal">
      <formula>"Both Qtrs zero"</formula>
    </cfRule>
  </conditionalFormatting>
  <conditionalFormatting sqref="N782:N783">
    <cfRule type="cellIs" dxfId="33" priority="33" operator="between">
      <formula>0.05</formula>
      <formula>0.09999999</formula>
    </cfRule>
    <cfRule type="cellIs" dxfId="32" priority="34" operator="between">
      <formula>0</formula>
      <formula>0.04999999</formula>
    </cfRule>
    <cfRule type="cellIs" dxfId="31" priority="35" operator="between">
      <formula>0.1</formula>
      <formula>1000000000</formula>
    </cfRule>
  </conditionalFormatting>
  <conditionalFormatting sqref="N782:N783">
    <cfRule type="cellIs" dxfId="30" priority="30" operator="between">
      <formula>-0.1</formula>
      <formula>-1000000000000</formula>
    </cfRule>
    <cfRule type="cellIs" dxfId="29" priority="31" operator="between">
      <formula>-0.05</formula>
      <formula>-0.09999999</formula>
    </cfRule>
    <cfRule type="cellIs" dxfId="28" priority="32" operator="between">
      <formula>0</formula>
      <formula>-0.0499999</formula>
    </cfRule>
  </conditionalFormatting>
  <conditionalFormatting sqref="N782:N783">
    <cfRule type="cellIs" dxfId="27" priority="29" operator="equal">
      <formula>"Both Qtrs zero"</formula>
    </cfRule>
  </conditionalFormatting>
  <conditionalFormatting sqref="N746">
    <cfRule type="cellIs" dxfId="26" priority="19" operator="between">
      <formula>0.05</formula>
      <formula>0.09999999</formula>
    </cfRule>
    <cfRule type="cellIs" dxfId="25" priority="20" operator="between">
      <formula>0</formula>
      <formula>0.04999999</formula>
    </cfRule>
    <cfRule type="cellIs" dxfId="24" priority="21" operator="between">
      <formula>0.1</formula>
      <formula>1000000000</formula>
    </cfRule>
  </conditionalFormatting>
  <conditionalFormatting sqref="N746">
    <cfRule type="cellIs" dxfId="23" priority="16" operator="between">
      <formula>-0.1</formula>
      <formula>-1000000000000</formula>
    </cfRule>
    <cfRule type="cellIs" dxfId="22" priority="17" operator="between">
      <formula>-0.05</formula>
      <formula>-0.09999999</formula>
    </cfRule>
    <cfRule type="cellIs" dxfId="21" priority="18" operator="between">
      <formula>0</formula>
      <formula>-0.0499999</formula>
    </cfRule>
  </conditionalFormatting>
  <conditionalFormatting sqref="N746">
    <cfRule type="cellIs" dxfId="20" priority="15" operator="equal">
      <formula>"Both Qtrs zero"</formula>
    </cfRule>
  </conditionalFormatting>
  <conditionalFormatting sqref="N747">
    <cfRule type="cellIs" dxfId="19" priority="12" operator="between">
      <formula>0.05</formula>
      <formula>0.09999999</formula>
    </cfRule>
    <cfRule type="cellIs" dxfId="18" priority="13" operator="between">
      <formula>0</formula>
      <formula>0.04999999</formula>
    </cfRule>
    <cfRule type="cellIs" dxfId="17" priority="14" operator="between">
      <formula>0.1</formula>
      <formula>1000000000</formula>
    </cfRule>
  </conditionalFormatting>
  <conditionalFormatting sqref="N747">
    <cfRule type="cellIs" dxfId="16" priority="9" operator="between">
      <formula>-0.1</formula>
      <formula>-1000000000000</formula>
    </cfRule>
    <cfRule type="cellIs" dxfId="15" priority="10" operator="between">
      <formula>-0.05</formula>
      <formula>-0.09999999</formula>
    </cfRule>
    <cfRule type="cellIs" dxfId="14" priority="11" operator="between">
      <formula>0</formula>
      <formula>-0.0499999</formula>
    </cfRule>
  </conditionalFormatting>
  <conditionalFormatting sqref="N747">
    <cfRule type="cellIs" dxfId="13" priority="8" operator="equal">
      <formula>"Both Qtrs zero"</formula>
    </cfRule>
  </conditionalFormatting>
  <conditionalFormatting sqref="N442:N446">
    <cfRule type="cellIs" dxfId="12" priority="5" operator="between">
      <formula>0.05</formula>
      <formula>0.09999999</formula>
    </cfRule>
    <cfRule type="cellIs" dxfId="11" priority="6" operator="between">
      <formula>0</formula>
      <formula>0.04999999</formula>
    </cfRule>
    <cfRule type="cellIs" dxfId="10" priority="7" operator="between">
      <formula>0.1</formula>
      <formula>1000000000</formula>
    </cfRule>
  </conditionalFormatting>
  <conditionalFormatting sqref="N442:N446">
    <cfRule type="cellIs" dxfId="9" priority="2" operator="between">
      <formula>-0.1</formula>
      <formula>-1000000000000</formula>
    </cfRule>
    <cfRule type="cellIs" dxfId="8" priority="3" operator="between">
      <formula>-0.05</formula>
      <formula>-0.09999999</formula>
    </cfRule>
    <cfRule type="cellIs" dxfId="7" priority="4" operator="between">
      <formula>0</formula>
      <formula>-0.0499999</formula>
    </cfRule>
  </conditionalFormatting>
  <conditionalFormatting sqref="N442:N446">
    <cfRule type="cellIs" dxfId="6" priority="1" operator="equal">
      <formula>"Both Qtrs zero"</formula>
    </cfRule>
  </conditionalFormatting>
  <pageMargins left="0.39370078740157483" right="0.43307086614173229" top="0.27559055118110237" bottom="0.74803149606299213" header="0.19685039370078741" footer="0.31496062992125984"/>
  <pageSetup paperSize="8" scale="59" fitToHeight="0" orientation="landscape" verticalDpi="0" r:id="rId1"/>
  <rowBreaks count="7" manualBreakCount="7">
    <brk id="49" max="8" man="1"/>
    <brk id="85" max="8" man="1"/>
    <brk id="122" max="8" man="1"/>
    <brk id="412" max="8" man="1"/>
    <brk id="434" max="8" man="1"/>
    <brk id="517" max="8" man="1"/>
    <brk id="621" max="8" man="1"/>
  </rowBreaks>
  <legacyDrawing r:id="rId2"/>
  <extLst>
    <ext xmlns:x14="http://schemas.microsoft.com/office/spreadsheetml/2009/9/main" uri="{05C60535-1F16-4fd2-B633-F4F36F0B64E0}">
      <x14:sparklineGroups xmlns:xm="http://schemas.microsoft.com/office/excel/2006/main">
        <x14:sparklineGroup manualMax="0" manualMin="0" displayEmptyCellsAs="gap">
          <x14:colorSeries rgb="FF376092"/>
          <x14:colorNegative rgb="FFD00000"/>
          <x14:colorAxis rgb="FF000000"/>
          <x14:colorMarkers rgb="FFD00000"/>
          <x14:colorFirst rgb="FFD00000"/>
          <x14:colorLast rgb="FFD00000"/>
          <x14:colorHigh rgb="FFD00000"/>
          <x14:colorLow rgb="FFD00000"/>
          <x14:sparklines>
            <x14:sparkline>
              <xm:f>Accuracy!D606:F606</xm:f>
              <xm:sqref>M606</xm:sqref>
            </x14:sparkline>
            <x14:sparkline>
              <xm:f>Accuracy!D607:F607</xm:f>
              <xm:sqref>M607</xm:sqref>
            </x14:sparkline>
            <x14:sparkline>
              <xm:f>Accuracy!D608:F608</xm:f>
              <xm:sqref>M608</xm:sqref>
            </x14:sparkline>
            <x14:sparkline>
              <xm:f>Accuracy!D609:F609</xm:f>
              <xm:sqref>M609</xm:sqref>
            </x14:sparkline>
            <x14:sparkline>
              <xm:f>Accuracy!D610:F610</xm:f>
              <xm:sqref>M610</xm:sqref>
            </x14:sparkline>
            <x14:sparkline>
              <xm:f>Accuracy!D611:F611</xm:f>
              <xm:sqref>M611</xm:sqref>
            </x14:sparkline>
            <x14:sparkline>
              <xm:f>Accuracy!D612:F612</xm:f>
              <xm:sqref>M612</xm:sqref>
            </x14:sparkline>
            <x14:sparkline>
              <xm:f>Accuracy!D613:F613</xm:f>
              <xm:sqref>M613</xm:sqref>
            </x14:sparkline>
            <x14:sparkline>
              <xm:f>Accuracy!D614:F614</xm:f>
              <xm:sqref>M614</xm:sqref>
            </x14:sparkline>
            <x14:sparkline>
              <xm:f>Accuracy!D615:F615</xm:f>
              <xm:sqref>M615</xm:sqref>
            </x14:sparkline>
            <x14:sparkline>
              <xm:f>Accuracy!D616:F616</xm:f>
              <xm:sqref>M616</xm:sqref>
            </x14:sparkline>
            <x14:sparkline>
              <xm:f>Accuracy!D617:F617</xm:f>
              <xm:sqref>M617</xm:sqref>
            </x14:sparkline>
            <x14:sparkline>
              <xm:f>Accuracy!D618:F618</xm:f>
              <xm:sqref>M618</xm:sqref>
            </x14:sparkline>
            <x14:sparkline>
              <xm:f>Accuracy!D619:F619</xm:f>
              <xm:sqref>M619</xm:sqref>
            </x14:sparkline>
            <x14:sparkline>
              <xm:f>Accuracy!D620:F620</xm:f>
              <xm:sqref>M620</xm:sqref>
            </x14:sparkline>
            <x14:sparkline>
              <xm:f>Accuracy!D621:F621</xm:f>
              <xm:sqref>M621</xm:sqref>
            </x14:sparkline>
          </x14:sparklines>
        </x14:sparklineGroup>
        <x14:sparklineGroup manualMax="0" manualMin="0" displayEmptyCellsAs="gap">
          <x14:colorSeries rgb="FF376092"/>
          <x14:colorNegative rgb="FFD00000"/>
          <x14:colorAxis rgb="FF000000"/>
          <x14:colorMarkers rgb="FFD00000"/>
          <x14:colorFirst rgb="FFD00000"/>
          <x14:colorLast rgb="FFD00000"/>
          <x14:colorHigh rgb="FFD00000"/>
          <x14:colorLow rgb="FFD00000"/>
          <x14:sparklines>
            <x14:sparkline>
              <xm:f>Accuracy!D441:F441</xm:f>
              <xm:sqref>M441</xm:sqref>
            </x14:sparkline>
            <x14:sparkline>
              <xm:f>Accuracy!D442:F442</xm:f>
              <xm:sqref>M442</xm:sqref>
            </x14:sparkline>
            <x14:sparkline>
              <xm:f>Accuracy!D443:F443</xm:f>
              <xm:sqref>M443</xm:sqref>
            </x14:sparkline>
            <x14:sparkline>
              <xm:f>Accuracy!D444:F444</xm:f>
              <xm:sqref>M444</xm:sqref>
            </x14:sparkline>
            <x14:sparkline>
              <xm:f>Accuracy!D445:F445</xm:f>
              <xm:sqref>M445</xm:sqref>
            </x14:sparkline>
            <x14:sparkline>
              <xm:f>Accuracy!D446:F446</xm:f>
              <xm:sqref>M446</xm:sqref>
            </x14:sparkline>
          </x14:sparklines>
        </x14:sparklineGroup>
        <x14:sparklineGroup manualMax="0" manualMin="0" displayEmptyCellsAs="gap">
          <x14:colorSeries rgb="FF376092"/>
          <x14:colorNegative rgb="FFD00000"/>
          <x14:colorAxis rgb="FF000000"/>
          <x14:colorMarkers rgb="FFD00000"/>
          <x14:colorFirst rgb="FFD00000"/>
          <x14:colorLast rgb="FFD00000"/>
          <x14:colorHigh rgb="FFD00000"/>
          <x14:colorLow rgb="FFD00000"/>
          <x14:sparklines>
            <x14:sparkline>
              <xm:f>Accuracy!D516:F516</xm:f>
              <xm:sqref>M516</xm:sqref>
            </x14:sparkline>
            <x14:sparkline>
              <xm:f>Accuracy!D515:F515</xm:f>
              <xm:sqref>M515</xm:sqref>
            </x14:sparkline>
            <x14:sparkline>
              <xm:f>Accuracy!D514:F514</xm:f>
              <xm:sqref>M514</xm:sqref>
            </x14:sparkline>
            <x14:sparkline>
              <xm:f>Accuracy!D513:F513</xm:f>
              <xm:sqref>M513</xm:sqref>
            </x14:sparkline>
            <x14:sparkline>
              <xm:f>Accuracy!D512:F512</xm:f>
              <xm:sqref>M512</xm:sqref>
            </x14:sparkline>
            <x14:sparkline>
              <xm:f>Accuracy!D511:F511</xm:f>
              <xm:sqref>M511</xm:sqref>
            </x14:sparkline>
            <x14:sparkline>
              <xm:f>Accuracy!D510:F510</xm:f>
              <xm:sqref>M510</xm:sqref>
            </x14:sparkline>
            <x14:sparkline>
              <xm:f>Accuracy!D509:F509</xm:f>
              <xm:sqref>M509</xm:sqref>
            </x14:sparkline>
            <x14:sparkline>
              <xm:f>Accuracy!D508:F508</xm:f>
              <xm:sqref>M508</xm:sqref>
            </x14:sparkline>
            <x14:sparkline>
              <xm:f>Accuracy!D507:F507</xm:f>
              <xm:sqref>M507</xm:sqref>
            </x14:sparkline>
            <x14:sparkline>
              <xm:f>Accuracy!D506:F506</xm:f>
              <xm:sqref>M506</xm:sqref>
            </x14:sparkline>
            <x14:sparkline>
              <xm:f>Accuracy!D505:F505</xm:f>
              <xm:sqref>M505</xm:sqref>
            </x14:sparkline>
            <x14:sparkline>
              <xm:f>Accuracy!D504:F504</xm:f>
              <xm:sqref>M504</xm:sqref>
            </x14:sparkline>
            <x14:sparkline>
              <xm:f>Accuracy!D503:F503</xm:f>
              <xm:sqref>M503</xm:sqref>
            </x14:sparkline>
            <x14:sparkline>
              <xm:f>Accuracy!D502:F502</xm:f>
              <xm:sqref>M502</xm:sqref>
            </x14:sparkline>
            <x14:sparkline>
              <xm:f>Accuracy!D501:F501</xm:f>
              <xm:sqref>M501</xm:sqref>
            </x14:sparkline>
            <x14:sparkline>
              <xm:f>Accuracy!D500:F500</xm:f>
              <xm:sqref>M500</xm:sqref>
            </x14:sparkline>
            <x14:sparkline>
              <xm:f>Accuracy!D499:F499</xm:f>
              <xm:sqref>M499</xm:sqref>
            </x14:sparkline>
            <x14:sparkline>
              <xm:f>Accuracy!D498:F498</xm:f>
              <xm:sqref>M498</xm:sqref>
            </x14:sparkline>
            <x14:sparkline>
              <xm:f>Accuracy!D497:F497</xm:f>
              <xm:sqref>M497</xm:sqref>
            </x14:sparkline>
            <x14:sparkline>
              <xm:f>Accuracy!D496:F496</xm:f>
              <xm:sqref>M496</xm:sqref>
            </x14:sparkline>
            <x14:sparkline>
              <xm:f>Accuracy!D495:F495</xm:f>
              <xm:sqref>M495</xm:sqref>
            </x14:sparkline>
            <x14:sparkline>
              <xm:f>Accuracy!D494:F494</xm:f>
              <xm:sqref>M494</xm:sqref>
            </x14:sparkline>
            <x14:sparkline>
              <xm:f>Accuracy!D493:F493</xm:f>
              <xm:sqref>M493</xm:sqref>
            </x14:sparkline>
            <x14:sparkline>
              <xm:f>Accuracy!D492:F492</xm:f>
              <xm:sqref>M492</xm:sqref>
            </x14:sparkline>
            <x14:sparkline>
              <xm:f>Accuracy!D491:F491</xm:f>
              <xm:sqref>M491</xm:sqref>
            </x14:sparkline>
            <x14:sparkline>
              <xm:f>Accuracy!D490:F490</xm:f>
              <xm:sqref>M490</xm:sqref>
            </x14:sparkline>
            <x14:sparkline>
              <xm:f>Accuracy!D489:F489</xm:f>
              <xm:sqref>M489</xm:sqref>
            </x14:sparkline>
            <x14:sparkline>
              <xm:f>Accuracy!D488:F488</xm:f>
              <xm:sqref>M488</xm:sqref>
            </x14:sparkline>
            <x14:sparkline>
              <xm:f>Accuracy!D487:F487</xm:f>
              <xm:sqref>M487</xm:sqref>
            </x14:sparkline>
            <x14:sparkline>
              <xm:f>Accuracy!D486:F486</xm:f>
              <xm:sqref>M486</xm:sqref>
            </x14:sparkline>
            <x14:sparkline>
              <xm:f>Accuracy!D485:F485</xm:f>
              <xm:sqref>M485</xm:sqref>
            </x14:sparkline>
            <x14:sparkline>
              <xm:f>Accuracy!D484:F484</xm:f>
              <xm:sqref>M484</xm:sqref>
            </x14:sparkline>
            <x14:sparkline>
              <xm:f>Accuracy!D483:F483</xm:f>
              <xm:sqref>M483</xm:sqref>
            </x14:sparkline>
            <x14:sparkline>
              <xm:f>Accuracy!D482:F482</xm:f>
              <xm:sqref>M482</xm:sqref>
            </x14:sparkline>
            <x14:sparkline>
              <xm:f>Accuracy!D481:F481</xm:f>
              <xm:sqref>M481</xm:sqref>
            </x14:sparkline>
            <x14:sparkline>
              <xm:f>Accuracy!D480:F480</xm:f>
              <xm:sqref>M480</xm:sqref>
            </x14:sparkline>
            <x14:sparkline>
              <xm:f>Accuracy!D479:F479</xm:f>
              <xm:sqref>M479</xm:sqref>
            </x14:sparkline>
            <x14:sparkline>
              <xm:f>Accuracy!D478:F478</xm:f>
              <xm:sqref>M478</xm:sqref>
            </x14:sparkline>
            <x14:sparkline>
              <xm:f>Accuracy!D477:F477</xm:f>
              <xm:sqref>M477</xm:sqref>
            </x14:sparkline>
            <x14:sparkline>
              <xm:f>Accuracy!D476:F476</xm:f>
              <xm:sqref>M476</xm:sqref>
            </x14:sparkline>
            <x14:sparkline>
              <xm:f>Accuracy!D475:F475</xm:f>
              <xm:sqref>M475</xm:sqref>
            </x14:sparkline>
            <x14:sparkline>
              <xm:f>Accuracy!D474:F474</xm:f>
              <xm:sqref>M474</xm:sqref>
            </x14:sparkline>
            <x14:sparkline>
              <xm:f>Accuracy!D473:F473</xm:f>
              <xm:sqref>M473</xm:sqref>
            </x14:sparkline>
            <x14:sparkline>
              <xm:f>Accuracy!D472:F472</xm:f>
              <xm:sqref>M472</xm:sqref>
            </x14:sparkline>
            <x14:sparkline>
              <xm:f>Accuracy!D471:F471</xm:f>
              <xm:sqref>M471</xm:sqref>
            </x14:sparkline>
            <x14:sparkline>
              <xm:f>Accuracy!D470:F470</xm:f>
              <xm:sqref>M470</xm:sqref>
            </x14:sparkline>
            <x14:sparkline>
              <xm:f>Accuracy!D469:F469</xm:f>
              <xm:sqref>M469</xm:sqref>
            </x14:sparkline>
            <x14:sparkline>
              <xm:f>Accuracy!D468:F468</xm:f>
              <xm:sqref>M468</xm:sqref>
            </x14:sparkline>
            <x14:sparkline>
              <xm:f>Accuracy!D467:F467</xm:f>
              <xm:sqref>M467</xm:sqref>
            </x14:sparkline>
            <x14:sparkline>
              <xm:f>Accuracy!D466:F466</xm:f>
              <xm:sqref>M466</xm:sqref>
            </x14:sparkline>
            <x14:sparkline>
              <xm:f>Accuracy!D465:F465</xm:f>
              <xm:sqref>M465</xm:sqref>
            </x14:sparkline>
            <x14:sparkline>
              <xm:f>Accuracy!D464:F464</xm:f>
              <xm:sqref>M464</xm:sqref>
            </x14:sparkline>
            <x14:sparkline>
              <xm:f>Accuracy!D463:F463</xm:f>
              <xm:sqref>M463</xm:sqref>
            </x14:sparkline>
            <x14:sparkline>
              <xm:f>Accuracy!D462:F462</xm:f>
              <xm:sqref>M462</xm:sqref>
            </x14:sparkline>
            <x14:sparkline>
              <xm:f>Accuracy!D461:F461</xm:f>
              <xm:sqref>M461</xm:sqref>
            </x14:sparkline>
            <x14:sparkline>
              <xm:f>Accuracy!D460:F460</xm:f>
              <xm:sqref>M460</xm:sqref>
            </x14:sparkline>
            <x14:sparkline>
              <xm:f>Accuracy!D459:F459</xm:f>
              <xm:sqref>M459</xm:sqref>
            </x14:sparkline>
            <x14:sparkline>
              <xm:f>Accuracy!D458:F458</xm:f>
              <xm:sqref>M458</xm:sqref>
            </x14:sparkline>
            <x14:sparkline>
              <xm:f>Accuracy!D457:F457</xm:f>
              <xm:sqref>M457</xm:sqref>
            </x14:sparkline>
            <x14:sparkline>
              <xm:f>Accuracy!D456:F456</xm:f>
              <xm:sqref>M456</xm:sqref>
            </x14:sparkline>
            <x14:sparkline>
              <xm:f>Accuracy!D455:F455</xm:f>
              <xm:sqref>M455</xm:sqref>
            </x14:sparkline>
            <x14:sparkline>
              <xm:f>Accuracy!D454:F454</xm:f>
              <xm:sqref>M454</xm:sqref>
            </x14:sparkline>
            <x14:sparkline>
              <xm:f>Accuracy!D453:F453</xm:f>
              <xm:sqref>M453</xm:sqref>
            </x14:sparkline>
            <x14:sparkline>
              <xm:f>Accuracy!D452:F452</xm:f>
              <xm:sqref>M452</xm:sqref>
            </x14:sparkline>
          </x14:sparklines>
        </x14:sparklineGroup>
        <x14:sparklineGroup manualMax="0" manualMin="0" displayEmptyCellsAs="gap">
          <x14:colorSeries rgb="FF376092"/>
          <x14:colorNegative rgb="FFD00000"/>
          <x14:colorAxis rgb="FF000000"/>
          <x14:colorMarkers rgb="FFD00000"/>
          <x14:colorFirst rgb="FFD00000"/>
          <x14:colorLast rgb="FFD00000"/>
          <x14:colorHigh rgb="FFD00000"/>
          <x14:colorLow rgb="FFD00000"/>
          <x14:sparklines>
            <x14:sparkline>
              <xm:f>Accuracy!D586:F586</xm:f>
              <xm:sqref>M586</xm:sqref>
            </x14:sparkline>
            <x14:sparkline>
              <xm:f>Accuracy!D585:F585</xm:f>
              <xm:sqref>M585</xm:sqref>
            </x14:sparkline>
            <x14:sparkline>
              <xm:f>Accuracy!D584:F584</xm:f>
              <xm:sqref>M584</xm:sqref>
            </x14:sparkline>
            <x14:sparkline>
              <xm:f>Accuracy!D583:F583</xm:f>
              <xm:sqref>M583</xm:sqref>
            </x14:sparkline>
            <x14:sparkline>
              <xm:f>Accuracy!D582:F582</xm:f>
              <xm:sqref>M582</xm:sqref>
            </x14:sparkline>
            <x14:sparkline>
              <xm:f>Accuracy!D581:F581</xm:f>
              <xm:sqref>M581</xm:sqref>
            </x14:sparkline>
            <x14:sparkline>
              <xm:f>Accuracy!D580:F580</xm:f>
              <xm:sqref>M580</xm:sqref>
            </x14:sparkline>
            <x14:sparkline>
              <xm:f>Accuracy!D579:F579</xm:f>
              <xm:sqref>M579</xm:sqref>
            </x14:sparkline>
            <x14:sparkline>
              <xm:f>Accuracy!D578:F578</xm:f>
              <xm:sqref>M578</xm:sqref>
            </x14:sparkline>
            <x14:sparkline>
              <xm:f>Accuracy!D577:F577</xm:f>
              <xm:sqref>M577</xm:sqref>
            </x14:sparkline>
            <x14:sparkline>
              <xm:f>Accuracy!D576:F576</xm:f>
              <xm:sqref>M576</xm:sqref>
            </x14:sparkline>
            <x14:sparkline>
              <xm:f>Accuracy!D575:F575</xm:f>
              <xm:sqref>M575</xm:sqref>
            </x14:sparkline>
            <x14:sparkline>
              <xm:f>Accuracy!D574:F574</xm:f>
              <xm:sqref>M574</xm:sqref>
            </x14:sparkline>
            <x14:sparkline>
              <xm:f>Accuracy!D573:F573</xm:f>
              <xm:sqref>M573</xm:sqref>
            </x14:sparkline>
            <x14:sparkline>
              <xm:f>Accuracy!D572:F572</xm:f>
              <xm:sqref>M572</xm:sqref>
            </x14:sparkline>
            <x14:sparkline>
              <xm:f>Accuracy!D571:F571</xm:f>
              <xm:sqref>M571</xm:sqref>
            </x14:sparkline>
            <x14:sparkline>
              <xm:f>Accuracy!D570:F570</xm:f>
              <xm:sqref>M570</xm:sqref>
            </x14:sparkline>
            <x14:sparkline>
              <xm:f>Accuracy!D569:F569</xm:f>
              <xm:sqref>M569</xm:sqref>
            </x14:sparkline>
            <x14:sparkline>
              <xm:f>Accuracy!D568:F568</xm:f>
              <xm:sqref>M568</xm:sqref>
            </x14:sparkline>
            <x14:sparkline>
              <xm:f>Accuracy!D567:F567</xm:f>
              <xm:sqref>M567</xm:sqref>
            </x14:sparkline>
            <x14:sparkline>
              <xm:f>Accuracy!D566:F566</xm:f>
              <xm:sqref>M566</xm:sqref>
            </x14:sparkline>
            <x14:sparkline>
              <xm:f>Accuracy!D565:F565</xm:f>
              <xm:sqref>M565</xm:sqref>
            </x14:sparkline>
            <x14:sparkline>
              <xm:f>Accuracy!D564:F564</xm:f>
              <xm:sqref>M564</xm:sqref>
            </x14:sparkline>
            <x14:sparkline>
              <xm:f>Accuracy!D563:F563</xm:f>
              <xm:sqref>M563</xm:sqref>
            </x14:sparkline>
            <x14:sparkline>
              <xm:f>Accuracy!D562:F562</xm:f>
              <xm:sqref>M562</xm:sqref>
            </x14:sparkline>
            <x14:sparkline>
              <xm:f>Accuracy!D561:F561</xm:f>
              <xm:sqref>M561</xm:sqref>
            </x14:sparkline>
            <x14:sparkline>
              <xm:f>Accuracy!D560:F560</xm:f>
              <xm:sqref>M560</xm:sqref>
            </x14:sparkline>
            <x14:sparkline>
              <xm:f>Accuracy!D559:F559</xm:f>
              <xm:sqref>M559</xm:sqref>
            </x14:sparkline>
            <x14:sparkline>
              <xm:f>Accuracy!D558:F558</xm:f>
              <xm:sqref>M558</xm:sqref>
            </x14:sparkline>
            <x14:sparkline>
              <xm:f>Accuracy!D557:F557</xm:f>
              <xm:sqref>M557</xm:sqref>
            </x14:sparkline>
            <x14:sparkline>
              <xm:f>Accuracy!D556:F556</xm:f>
              <xm:sqref>M556</xm:sqref>
            </x14:sparkline>
            <x14:sparkline>
              <xm:f>Accuracy!D555:F555</xm:f>
              <xm:sqref>M555</xm:sqref>
            </x14:sparkline>
            <x14:sparkline>
              <xm:f>Accuracy!D554:F554</xm:f>
              <xm:sqref>M554</xm:sqref>
            </x14:sparkline>
            <x14:sparkline>
              <xm:f>Accuracy!D553:F553</xm:f>
              <xm:sqref>M553</xm:sqref>
            </x14:sparkline>
            <x14:sparkline>
              <xm:f>Accuracy!D552:F552</xm:f>
              <xm:sqref>M552</xm:sqref>
            </x14:sparkline>
            <x14:sparkline>
              <xm:f>Accuracy!D551:F551</xm:f>
              <xm:sqref>M551</xm:sqref>
            </x14:sparkline>
            <x14:sparkline>
              <xm:f>Accuracy!D550:F550</xm:f>
              <xm:sqref>M550</xm:sqref>
            </x14:sparkline>
            <x14:sparkline>
              <xm:f>Accuracy!D549:F549</xm:f>
              <xm:sqref>M549</xm:sqref>
            </x14:sparkline>
            <x14:sparkline>
              <xm:f>Accuracy!D548:F548</xm:f>
              <xm:sqref>M548</xm:sqref>
            </x14:sparkline>
            <x14:sparkline>
              <xm:f>Accuracy!D547:F547</xm:f>
              <xm:sqref>M547</xm:sqref>
            </x14:sparkline>
            <x14:sparkline>
              <xm:f>Accuracy!D546:F546</xm:f>
              <xm:sqref>M546</xm:sqref>
            </x14:sparkline>
            <x14:sparkline>
              <xm:f>Accuracy!D545:F545</xm:f>
              <xm:sqref>M545</xm:sqref>
            </x14:sparkline>
            <x14:sparkline>
              <xm:f>Accuracy!D544:F544</xm:f>
              <xm:sqref>M544</xm:sqref>
            </x14:sparkline>
            <x14:sparkline>
              <xm:f>Accuracy!D543:F543</xm:f>
              <xm:sqref>M543</xm:sqref>
            </x14:sparkline>
            <x14:sparkline>
              <xm:f>Accuracy!D542:F542</xm:f>
              <xm:sqref>M542</xm:sqref>
            </x14:sparkline>
            <x14:sparkline>
              <xm:f>Accuracy!D541:F541</xm:f>
              <xm:sqref>M541</xm:sqref>
            </x14:sparkline>
            <x14:sparkline>
              <xm:f>Accuracy!D540:F540</xm:f>
              <xm:sqref>M540</xm:sqref>
            </x14:sparkline>
            <x14:sparkline>
              <xm:f>Accuracy!D539:F539</xm:f>
              <xm:sqref>M539</xm:sqref>
            </x14:sparkline>
            <x14:sparkline>
              <xm:f>Accuracy!D538:F538</xm:f>
              <xm:sqref>M538</xm:sqref>
            </x14:sparkline>
            <x14:sparkline>
              <xm:f>Accuracy!D537:F537</xm:f>
              <xm:sqref>M537</xm:sqref>
            </x14:sparkline>
            <x14:sparkline>
              <xm:f>Accuracy!D536:F536</xm:f>
              <xm:sqref>M536</xm:sqref>
            </x14:sparkline>
            <x14:sparkline>
              <xm:f>Accuracy!D535:F535</xm:f>
              <xm:sqref>M535</xm:sqref>
            </x14:sparkline>
            <x14:sparkline>
              <xm:f>Accuracy!D534:F534</xm:f>
              <xm:sqref>M534</xm:sqref>
            </x14:sparkline>
            <x14:sparkline>
              <xm:f>Accuracy!D533:F533</xm:f>
              <xm:sqref>M533</xm:sqref>
            </x14:sparkline>
            <x14:sparkline>
              <xm:f>Accuracy!D532:F532</xm:f>
              <xm:sqref>M532</xm:sqref>
            </x14:sparkline>
            <x14:sparkline>
              <xm:f>Accuracy!D531:F531</xm:f>
              <xm:sqref>M531</xm:sqref>
            </x14:sparkline>
            <x14:sparkline>
              <xm:f>Accuracy!D530:F530</xm:f>
              <xm:sqref>M530</xm:sqref>
            </x14:sparkline>
            <x14:sparkline>
              <xm:f>Accuracy!D529:F529</xm:f>
              <xm:sqref>M529</xm:sqref>
            </x14:sparkline>
            <x14:sparkline>
              <xm:f>Accuracy!D528:F528</xm:f>
              <xm:sqref>M528</xm:sqref>
            </x14:sparkline>
            <x14:sparkline>
              <xm:f>Accuracy!D527:F527</xm:f>
              <xm:sqref>M527</xm:sqref>
            </x14:sparkline>
            <x14:sparkline>
              <xm:f>Accuracy!D526:F526</xm:f>
              <xm:sqref>M526</xm:sqref>
            </x14:sparkline>
            <x14:sparkline>
              <xm:f>Accuracy!D525:F525</xm:f>
              <xm:sqref>M525</xm:sqref>
            </x14:sparkline>
            <x14:sparkline>
              <xm:f>Accuracy!D524:F524</xm:f>
              <xm:sqref>M524</xm:sqref>
            </x14:sparkline>
            <x14:sparkline>
              <xm:f>Accuracy!D523:F523</xm:f>
              <xm:sqref>M523</xm:sqref>
            </x14:sparkline>
            <x14:sparkline>
              <xm:f>Accuracy!D522:F522</xm:f>
              <xm:sqref>M522</xm:sqref>
            </x14:sparkline>
          </x14:sparklines>
        </x14:sparklineGroup>
        <x14:sparklineGroup manualMax="0" manualMin="0" displayEmptyCellsAs="gap">
          <x14:colorSeries rgb="FF376092"/>
          <x14:colorNegative rgb="FFD00000"/>
          <x14:colorAxis rgb="FF000000"/>
          <x14:colorMarkers rgb="FFD00000"/>
          <x14:colorFirst rgb="FFD00000"/>
          <x14:colorLast rgb="FFD00000"/>
          <x14:colorHigh rgb="FFD00000"/>
          <x14:colorLow rgb="FFD00000"/>
          <x14:sparklines>
            <x14:sparkline>
              <xm:f>Accuracy!D738:F738</xm:f>
              <xm:sqref>M738</xm:sqref>
            </x14:sparkline>
            <x14:sparkline>
              <xm:f>Accuracy!D739:F739</xm:f>
              <xm:sqref>M739</xm:sqref>
            </x14:sparkline>
          </x14:sparklines>
        </x14:sparklineGroup>
        <x14:sparklineGroup manualMax="0" manualMin="0" displayEmptyCellsAs="gap">
          <x14:colorSeries rgb="FF376092"/>
          <x14:colorNegative rgb="FFD00000"/>
          <x14:colorAxis rgb="FF000000"/>
          <x14:colorMarkers rgb="FFD00000"/>
          <x14:colorFirst rgb="FFD00000"/>
          <x14:colorLast rgb="FFD00000"/>
          <x14:colorHigh rgb="FFD00000"/>
          <x14:colorLow rgb="FFD00000"/>
          <x14:sparklines>
            <x14:sparkline>
              <xm:f>Accuracy!D732:F732</xm:f>
              <xm:sqref>M732</xm:sqref>
            </x14:sparkline>
            <x14:sparkline>
              <xm:f>Accuracy!D733:F733</xm:f>
              <xm:sqref>M733</xm:sqref>
            </x14:sparkline>
            <x14:sparkline>
              <xm:f>Accuracy!D734:F734</xm:f>
              <xm:sqref>M734</xm:sqref>
            </x14:sparkline>
            <x14:sparkline>
              <xm:f>Accuracy!D735:F735</xm:f>
              <xm:sqref>M735</xm:sqref>
            </x14:sparkline>
            <x14:sparkline>
              <xm:f>Accuracy!D736:F736</xm:f>
              <xm:sqref>M736</xm:sqref>
            </x14:sparkline>
          </x14:sparklines>
        </x14:sparklineGroup>
        <x14:sparklineGroup manualMax="0" manualMin="0" displayEmptyCellsAs="gap">
          <x14:colorSeries rgb="FF376092"/>
          <x14:colorNegative rgb="FFD00000"/>
          <x14:colorAxis rgb="FF000000"/>
          <x14:colorMarkers rgb="FFD00000"/>
          <x14:colorFirst rgb="FFD00000"/>
          <x14:colorLast rgb="FFD00000"/>
          <x14:colorHigh rgb="FFD00000"/>
          <x14:colorLow rgb="FFD00000"/>
          <x14:sparklines>
            <x14:sparkline>
              <xm:f>Accuracy!D727:F727</xm:f>
              <xm:sqref>M727</xm:sqref>
            </x14:sparkline>
            <x14:sparkline>
              <xm:f>Accuracy!D728:F728</xm:f>
              <xm:sqref>M728</xm:sqref>
            </x14:sparkline>
            <x14:sparkline>
              <xm:f>Accuracy!D729:F729</xm:f>
              <xm:sqref>M729</xm:sqref>
            </x14:sparkline>
            <x14:sparkline>
              <xm:f>Accuracy!D730:F730</xm:f>
              <xm:sqref>M730</xm:sqref>
            </x14:sparkline>
          </x14:sparklines>
        </x14:sparklineGroup>
        <x14:sparklineGroup manualMax="0" manualMin="0" displayEmptyCellsAs="gap">
          <x14:colorSeries rgb="FF376092"/>
          <x14:colorNegative rgb="FFD00000"/>
          <x14:colorAxis rgb="FF000000"/>
          <x14:colorMarkers rgb="FFD00000"/>
          <x14:colorFirst rgb="FFD00000"/>
          <x14:colorLast rgb="FFD00000"/>
          <x14:colorHigh rgb="FFD00000"/>
          <x14:colorLow rgb="FFD00000"/>
          <x14:sparklines>
            <x14:sparkline>
              <xm:f>Accuracy!D589:F589</xm:f>
              <xm:sqref>M589</xm:sqref>
            </x14:sparkline>
            <x14:sparkline>
              <xm:f>Accuracy!D590:F590</xm:f>
              <xm:sqref>M590</xm:sqref>
            </x14:sparkline>
            <x14:sparkline>
              <xm:f>Accuracy!D591:F591</xm:f>
              <xm:sqref>M591</xm:sqref>
            </x14:sparkline>
            <x14:sparkline>
              <xm:f>Accuracy!D592:F592</xm:f>
              <xm:sqref>M592</xm:sqref>
            </x14:sparkline>
            <x14:sparkline>
              <xm:f>Accuracy!D593:F593</xm:f>
              <xm:sqref>M593</xm:sqref>
            </x14:sparkline>
            <x14:sparkline>
              <xm:f>Accuracy!D594:F594</xm:f>
              <xm:sqref>M594</xm:sqref>
            </x14:sparkline>
            <x14:sparkline>
              <xm:f>Accuracy!D595:F595</xm:f>
              <xm:sqref>M595</xm:sqref>
            </x14:sparkline>
            <x14:sparkline>
              <xm:f>Accuracy!D596:F596</xm:f>
              <xm:sqref>M596</xm:sqref>
            </x14:sparkline>
            <x14:sparkline>
              <xm:f>Accuracy!D597:F597</xm:f>
              <xm:sqref>M597</xm:sqref>
            </x14:sparkline>
            <x14:sparkline>
              <xm:f>Accuracy!D598:F598</xm:f>
              <xm:sqref>M598</xm:sqref>
            </x14:sparkline>
            <x14:sparkline>
              <xm:f>Accuracy!D599:F599</xm:f>
              <xm:sqref>M599</xm:sqref>
            </x14:sparkline>
            <x14:sparkline>
              <xm:f>Accuracy!D600:F600</xm:f>
              <xm:sqref>M600</xm:sqref>
            </x14:sparkline>
            <x14:sparkline>
              <xm:f>Accuracy!D601:F601</xm:f>
              <xm:sqref>M601</xm:sqref>
            </x14:sparkline>
            <x14:sparkline>
              <xm:f>Accuracy!D602:F602</xm:f>
              <xm:sqref>M602</xm:sqref>
            </x14:sparkline>
            <x14:sparkline>
              <xm:f>Accuracy!D603:F603</xm:f>
              <xm:sqref>M603</xm:sqref>
            </x14:sparkline>
            <x14:sparkline>
              <xm:f>Accuracy!D604:F604</xm:f>
              <xm:sqref>M604</xm:sqref>
            </x14:sparkline>
            <x14:sparkline>
              <xm:f>Accuracy!D622:F622</xm:f>
              <xm:sqref>M622</xm:sqref>
            </x14:sparkline>
            <x14:sparkline>
              <xm:f>Accuracy!D623:F623</xm:f>
              <xm:sqref>M623</xm:sqref>
            </x14:sparkline>
            <x14:sparkline>
              <xm:f>Accuracy!D624:F624</xm:f>
              <xm:sqref>M624</xm:sqref>
            </x14:sparkline>
            <x14:sparkline>
              <xm:f>Accuracy!D626:F626</xm:f>
              <xm:sqref>M626</xm:sqref>
            </x14:sparkline>
            <x14:sparkline>
              <xm:f>Accuracy!D627:F627</xm:f>
              <xm:sqref>M627</xm:sqref>
            </x14:sparkline>
            <x14:sparkline>
              <xm:f>Accuracy!D625:F625</xm:f>
              <xm:sqref>M625</xm:sqref>
            </x14:sparkline>
            <x14:sparkline>
              <xm:f>Accuracy!D628:F628</xm:f>
              <xm:sqref>M628</xm:sqref>
            </x14:sparkline>
            <x14:sparkline>
              <xm:f>Accuracy!D629:F629</xm:f>
              <xm:sqref>M629</xm:sqref>
            </x14:sparkline>
            <x14:sparkline>
              <xm:f>Accuracy!D630:F630</xm:f>
              <xm:sqref>M630</xm:sqref>
            </x14:sparkline>
            <x14:sparkline>
              <xm:f>Accuracy!D632:F632</xm:f>
              <xm:sqref>M632</xm:sqref>
            </x14:sparkline>
            <x14:sparkline>
              <xm:f>Accuracy!D633:F633</xm:f>
              <xm:sqref>M633</xm:sqref>
            </x14:sparkline>
            <x14:sparkline>
              <xm:f>Accuracy!D631:F631</xm:f>
              <xm:sqref>M631</xm:sqref>
            </x14:sparkline>
            <x14:sparkline>
              <xm:f>Accuracy!D634:F634</xm:f>
              <xm:sqref>M634</xm:sqref>
            </x14:sparkline>
            <x14:sparkline>
              <xm:f>Accuracy!D635:F635</xm:f>
              <xm:sqref>M635</xm:sqref>
            </x14:sparkline>
            <x14:sparkline>
              <xm:f>Accuracy!D636:F636</xm:f>
              <xm:sqref>M636</xm:sqref>
            </x14:sparkline>
            <x14:sparkline>
              <xm:f>Accuracy!D638:F638</xm:f>
              <xm:sqref>M638</xm:sqref>
            </x14:sparkline>
            <x14:sparkline>
              <xm:f>Accuracy!D639:F639</xm:f>
              <xm:sqref>M639</xm:sqref>
            </x14:sparkline>
            <x14:sparkline>
              <xm:f>Accuracy!D637:F637</xm:f>
              <xm:sqref>M637</xm:sqref>
            </x14:sparkline>
            <x14:sparkline>
              <xm:f>Accuracy!D640:F640</xm:f>
              <xm:sqref>M640</xm:sqref>
            </x14:sparkline>
            <x14:sparkline>
              <xm:f>Accuracy!D641:F641</xm:f>
              <xm:sqref>M641</xm:sqref>
            </x14:sparkline>
            <x14:sparkline>
              <xm:f>Accuracy!D642:F642</xm:f>
              <xm:sqref>M642</xm:sqref>
            </x14:sparkline>
            <x14:sparkline>
              <xm:f>Accuracy!D644:F644</xm:f>
              <xm:sqref>M644</xm:sqref>
            </x14:sparkline>
            <x14:sparkline>
              <xm:f>Accuracy!D645:F645</xm:f>
              <xm:sqref>M645</xm:sqref>
            </x14:sparkline>
            <x14:sparkline>
              <xm:f>Accuracy!D643:F643</xm:f>
              <xm:sqref>M643</xm:sqref>
            </x14:sparkline>
            <x14:sparkline>
              <xm:f>Accuracy!D646:F646</xm:f>
              <xm:sqref>M646</xm:sqref>
            </x14:sparkline>
            <x14:sparkline>
              <xm:f>Accuracy!D647:F647</xm:f>
              <xm:sqref>M647</xm:sqref>
            </x14:sparkline>
            <x14:sparkline>
              <xm:f>Accuracy!D648:F648</xm:f>
              <xm:sqref>M648</xm:sqref>
            </x14:sparkline>
            <x14:sparkline>
              <xm:f>Accuracy!D650:F650</xm:f>
              <xm:sqref>M650</xm:sqref>
            </x14:sparkline>
            <x14:sparkline>
              <xm:f>Accuracy!D651:F651</xm:f>
              <xm:sqref>M651</xm:sqref>
            </x14:sparkline>
            <x14:sparkline>
              <xm:f>Accuracy!D649:F649</xm:f>
              <xm:sqref>M649</xm:sqref>
            </x14:sparkline>
            <x14:sparkline>
              <xm:f>Accuracy!D652:F652</xm:f>
              <xm:sqref>M652</xm:sqref>
            </x14:sparkline>
            <x14:sparkline>
              <xm:f>Accuracy!D653:F653</xm:f>
              <xm:sqref>M653</xm:sqref>
            </x14:sparkline>
            <x14:sparkline>
              <xm:f>Accuracy!D654:F654</xm:f>
              <xm:sqref>M654</xm:sqref>
            </x14:sparkline>
            <x14:sparkline>
              <xm:f>Accuracy!D656:F656</xm:f>
              <xm:sqref>M656</xm:sqref>
            </x14:sparkline>
            <x14:sparkline>
              <xm:f>Accuracy!D657:F657</xm:f>
              <xm:sqref>M657</xm:sqref>
            </x14:sparkline>
            <x14:sparkline>
              <xm:f>Accuracy!D655:F655</xm:f>
              <xm:sqref>M655</xm:sqref>
            </x14:sparkline>
            <x14:sparkline>
              <xm:f>Accuracy!D658:F658</xm:f>
              <xm:sqref>M658</xm:sqref>
            </x14:sparkline>
            <x14:sparkline>
              <xm:f>Accuracy!D659:F659</xm:f>
              <xm:sqref>M659</xm:sqref>
            </x14:sparkline>
            <x14:sparkline>
              <xm:f>Accuracy!D660:F660</xm:f>
              <xm:sqref>M660</xm:sqref>
            </x14:sparkline>
            <x14:sparkline>
              <xm:f>Accuracy!D662:F662</xm:f>
              <xm:sqref>M662</xm:sqref>
            </x14:sparkline>
            <x14:sparkline>
              <xm:f>Accuracy!D663:F663</xm:f>
              <xm:sqref>M663</xm:sqref>
            </x14:sparkline>
            <x14:sparkline>
              <xm:f>Accuracy!D661:F661</xm:f>
              <xm:sqref>M661</xm:sqref>
            </x14:sparkline>
            <x14:sparkline>
              <xm:f>Accuracy!D664:F664</xm:f>
              <xm:sqref>M664</xm:sqref>
            </x14:sparkline>
            <x14:sparkline>
              <xm:f>Accuracy!D665:F665</xm:f>
              <xm:sqref>M665</xm:sqref>
            </x14:sparkline>
            <x14:sparkline>
              <xm:f>Accuracy!D666:F666</xm:f>
              <xm:sqref>M666</xm:sqref>
            </x14:sparkline>
            <x14:sparkline>
              <xm:f>Accuracy!D668:F668</xm:f>
              <xm:sqref>M668</xm:sqref>
            </x14:sparkline>
            <x14:sparkline>
              <xm:f>Accuracy!D669:F669</xm:f>
              <xm:sqref>M669</xm:sqref>
            </x14:sparkline>
            <x14:sparkline>
              <xm:f>Accuracy!D667:F667</xm:f>
              <xm:sqref>M667</xm:sqref>
            </x14:sparkline>
            <x14:sparkline>
              <xm:f>Accuracy!D670:F670</xm:f>
              <xm:sqref>M670</xm:sqref>
            </x14:sparkline>
            <x14:sparkline>
              <xm:f>Accuracy!D671:F671</xm:f>
              <xm:sqref>M671</xm:sqref>
            </x14:sparkline>
            <x14:sparkline>
              <xm:f>Accuracy!D672:F672</xm:f>
              <xm:sqref>M672</xm:sqref>
            </x14:sparkline>
            <x14:sparkline>
              <xm:f>Accuracy!D674:F674</xm:f>
              <xm:sqref>M674</xm:sqref>
            </x14:sparkline>
            <x14:sparkline>
              <xm:f>Accuracy!D675:F675</xm:f>
              <xm:sqref>M675</xm:sqref>
            </x14:sparkline>
            <x14:sparkline>
              <xm:f>Accuracy!D673:F673</xm:f>
              <xm:sqref>M673</xm:sqref>
            </x14:sparkline>
            <x14:sparkline>
              <xm:f>Accuracy!D676:F676</xm:f>
              <xm:sqref>M676</xm:sqref>
            </x14:sparkline>
            <x14:sparkline>
              <xm:f>Accuracy!D677:F677</xm:f>
              <xm:sqref>M677</xm:sqref>
            </x14:sparkline>
            <x14:sparkline>
              <xm:f>Accuracy!D678:F678</xm:f>
              <xm:sqref>M678</xm:sqref>
            </x14:sparkline>
            <x14:sparkline>
              <xm:f>Accuracy!D680:F680</xm:f>
              <xm:sqref>M680</xm:sqref>
            </x14:sparkline>
            <x14:sparkline>
              <xm:f>Accuracy!D681:F681</xm:f>
              <xm:sqref>M681</xm:sqref>
            </x14:sparkline>
            <x14:sparkline>
              <xm:f>Accuracy!D679:F679</xm:f>
              <xm:sqref>M679</xm:sqref>
            </x14:sparkline>
            <x14:sparkline>
              <xm:f>Accuracy!D682:F682</xm:f>
              <xm:sqref>M682</xm:sqref>
            </x14:sparkline>
            <x14:sparkline>
              <xm:f>Accuracy!D683:F683</xm:f>
              <xm:sqref>M683</xm:sqref>
            </x14:sparkline>
            <x14:sparkline>
              <xm:f>Accuracy!D684:F684</xm:f>
              <xm:sqref>M684</xm:sqref>
            </x14:sparkline>
            <x14:sparkline>
              <xm:f>Accuracy!D686:F686</xm:f>
              <xm:sqref>M686</xm:sqref>
            </x14:sparkline>
            <x14:sparkline>
              <xm:f>Accuracy!D687:F687</xm:f>
              <xm:sqref>M687</xm:sqref>
            </x14:sparkline>
            <x14:sparkline>
              <xm:f>Accuracy!D685:F685</xm:f>
              <xm:sqref>M685</xm:sqref>
            </x14:sparkline>
            <x14:sparkline>
              <xm:f>Accuracy!D688:F688</xm:f>
              <xm:sqref>M688</xm:sqref>
            </x14:sparkline>
            <x14:sparkline>
              <xm:f>Accuracy!D689:F689</xm:f>
              <xm:sqref>M689</xm:sqref>
            </x14:sparkline>
            <x14:sparkline>
              <xm:f>Accuracy!D690:F690</xm:f>
              <xm:sqref>M690</xm:sqref>
            </x14:sparkline>
            <x14:sparkline>
              <xm:f>Accuracy!D692:F692</xm:f>
              <xm:sqref>M692</xm:sqref>
            </x14:sparkline>
            <x14:sparkline>
              <xm:f>Accuracy!D693:F693</xm:f>
              <xm:sqref>M693</xm:sqref>
            </x14:sparkline>
            <x14:sparkline>
              <xm:f>Accuracy!D691:F691</xm:f>
              <xm:sqref>M691</xm:sqref>
            </x14:sparkline>
            <x14:sparkline>
              <xm:f>Accuracy!D694:F694</xm:f>
              <xm:sqref>M694</xm:sqref>
            </x14:sparkline>
            <x14:sparkline>
              <xm:f>Accuracy!D695:F695</xm:f>
              <xm:sqref>M695</xm:sqref>
            </x14:sparkline>
            <x14:sparkline>
              <xm:f>Accuracy!D696:F696</xm:f>
              <xm:sqref>M696</xm:sqref>
            </x14:sparkline>
            <x14:sparkline>
              <xm:f>Accuracy!D698:F698</xm:f>
              <xm:sqref>M698</xm:sqref>
            </x14:sparkline>
            <x14:sparkline>
              <xm:f>Accuracy!D699:F699</xm:f>
              <xm:sqref>M699</xm:sqref>
            </x14:sparkline>
            <x14:sparkline>
              <xm:f>Accuracy!D697:F697</xm:f>
              <xm:sqref>M697</xm:sqref>
            </x14:sparkline>
            <x14:sparkline>
              <xm:f>Accuracy!D700:F700</xm:f>
              <xm:sqref>M700</xm:sqref>
            </x14:sparkline>
            <x14:sparkline>
              <xm:f>Accuracy!D701:F701</xm:f>
              <xm:sqref>M701</xm:sqref>
            </x14:sparkline>
            <x14:sparkline>
              <xm:f>Accuracy!D702:F702</xm:f>
              <xm:sqref>M702</xm:sqref>
            </x14:sparkline>
            <x14:sparkline>
              <xm:f>Accuracy!D704:F704</xm:f>
              <xm:sqref>M704</xm:sqref>
            </x14:sparkline>
            <x14:sparkline>
              <xm:f>Accuracy!D705:F705</xm:f>
              <xm:sqref>M705</xm:sqref>
            </x14:sparkline>
            <x14:sparkline>
              <xm:f>Accuracy!D703:F703</xm:f>
              <xm:sqref>M703</xm:sqref>
            </x14:sparkline>
            <x14:sparkline>
              <xm:f>Accuracy!D706:F706</xm:f>
              <xm:sqref>M706</xm:sqref>
            </x14:sparkline>
            <x14:sparkline>
              <xm:f>Accuracy!D707:F707</xm:f>
              <xm:sqref>M707</xm:sqref>
            </x14:sparkline>
            <x14:sparkline>
              <xm:f>Accuracy!D708:F708</xm:f>
              <xm:sqref>M708</xm:sqref>
            </x14:sparkline>
            <x14:sparkline>
              <xm:f>Accuracy!D710:F710</xm:f>
              <xm:sqref>M710</xm:sqref>
            </x14:sparkline>
            <x14:sparkline>
              <xm:f>Accuracy!D711:F711</xm:f>
              <xm:sqref>M711</xm:sqref>
            </x14:sparkline>
            <x14:sparkline>
              <xm:f>Accuracy!D709:F709</xm:f>
              <xm:sqref>M709</xm:sqref>
            </x14:sparkline>
            <x14:sparkline>
              <xm:f>Accuracy!D712:F712</xm:f>
              <xm:sqref>M712</xm:sqref>
            </x14:sparkline>
            <x14:sparkline>
              <xm:f>Accuracy!D713:F713</xm:f>
              <xm:sqref>M713</xm:sqref>
            </x14:sparkline>
            <x14:sparkline>
              <xm:f>Accuracy!D714:F714</xm:f>
              <xm:sqref>M714</xm:sqref>
            </x14:sparkline>
            <x14:sparkline>
              <xm:f>Accuracy!D716:F716</xm:f>
              <xm:sqref>M716</xm:sqref>
            </x14:sparkline>
            <x14:sparkline>
              <xm:f>Accuracy!D717:F717</xm:f>
              <xm:sqref>M717</xm:sqref>
            </x14:sparkline>
            <x14:sparkline>
              <xm:f>Accuracy!D715:F715</xm:f>
              <xm:sqref>M715</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2:H48"/>
  <sheetViews>
    <sheetView workbookViewId="0">
      <selection activeCell="E5" sqref="E5"/>
    </sheetView>
  </sheetViews>
  <sheetFormatPr defaultRowHeight="15" x14ac:dyDescent="0.25"/>
  <cols>
    <col min="1" max="1" width="10.85546875" style="283" customWidth="1"/>
    <col min="2" max="2" width="23" style="283" customWidth="1"/>
    <col min="3" max="3" width="25.85546875" style="283" customWidth="1"/>
    <col min="4" max="4" width="25" style="283" customWidth="1"/>
    <col min="5" max="5" width="30.5703125" style="283" customWidth="1"/>
    <col min="6" max="7" width="32.85546875" style="283" customWidth="1"/>
    <col min="8" max="8" width="35.42578125" style="283" customWidth="1"/>
    <col min="9" max="16384" width="9.140625" style="283"/>
  </cols>
  <sheetData>
    <row r="2" spans="2:8" ht="15.75" x14ac:dyDescent="0.25">
      <c r="B2" s="623" t="s">
        <v>1967</v>
      </c>
      <c r="C2" s="623" t="s">
        <v>1968</v>
      </c>
      <c r="D2" s="623" t="s">
        <v>1972</v>
      </c>
      <c r="E2" s="624" t="s">
        <v>1970</v>
      </c>
      <c r="F2" s="624" t="s">
        <v>1971</v>
      </c>
      <c r="G2" s="624" t="s">
        <v>1977</v>
      </c>
      <c r="H2" s="623" t="s">
        <v>1969</v>
      </c>
    </row>
    <row r="3" spans="2:8" ht="15.75" x14ac:dyDescent="0.25">
      <c r="B3" s="623"/>
      <c r="C3" s="623"/>
      <c r="D3" s="623"/>
      <c r="E3" s="624"/>
      <c r="F3" s="643"/>
      <c r="G3" s="645"/>
      <c r="H3" s="25"/>
    </row>
    <row r="4" spans="2:8" x14ac:dyDescent="0.25">
      <c r="B4" s="1259" t="s">
        <v>1975</v>
      </c>
      <c r="C4" s="629" t="s">
        <v>2046</v>
      </c>
      <c r="D4" s="663">
        <v>100</v>
      </c>
      <c r="E4" s="657">
        <f>'GMPP Return'!F217</f>
        <v>0</v>
      </c>
      <c r="F4" s="643">
        <f t="shared" ref="F4:F35" si="0">E4-D4</f>
        <v>-100</v>
      </c>
      <c r="G4" s="645">
        <f>F4/D4</f>
        <v>-1</v>
      </c>
      <c r="H4" s="637"/>
    </row>
    <row r="5" spans="2:8" ht="25.5" x14ac:dyDescent="0.25">
      <c r="B5" s="1259"/>
      <c r="C5" s="629" t="s">
        <v>2045</v>
      </c>
      <c r="D5" s="663">
        <v>80</v>
      </c>
      <c r="E5" s="657">
        <f>'GMPP Return'!F217-'GMPP Return'!F216</f>
        <v>0</v>
      </c>
      <c r="F5" s="643">
        <f t="shared" si="0"/>
        <v>-80</v>
      </c>
      <c r="G5" s="645">
        <f>F5/D5</f>
        <v>-1</v>
      </c>
      <c r="H5" s="637"/>
    </row>
    <row r="6" spans="2:8" ht="25.5" x14ac:dyDescent="0.25">
      <c r="B6" s="1259"/>
      <c r="C6" s="629" t="s">
        <v>2044</v>
      </c>
      <c r="D6" s="662">
        <v>40</v>
      </c>
      <c r="E6" s="658">
        <f>'GMPP Return'!D241+'GMPP Return'!D265</f>
        <v>0</v>
      </c>
      <c r="F6" s="643">
        <f t="shared" si="0"/>
        <v>-40</v>
      </c>
      <c r="G6" s="645">
        <f>F6/D6</f>
        <v>-1</v>
      </c>
      <c r="H6" s="637"/>
    </row>
    <row r="7" spans="2:8" x14ac:dyDescent="0.25">
      <c r="B7" s="1260"/>
      <c r="C7" s="630" t="s">
        <v>1973</v>
      </c>
      <c r="D7" s="664">
        <v>75</v>
      </c>
      <c r="E7" s="659">
        <f>'GMPP Return'!E241+'GMPP Return'!E265</f>
        <v>0</v>
      </c>
      <c r="F7" s="644">
        <f t="shared" si="0"/>
        <v>-75</v>
      </c>
      <c r="G7" s="646">
        <f>F7/D7</f>
        <v>-1</v>
      </c>
      <c r="H7" s="638"/>
    </row>
    <row r="8" spans="2:8" ht="38.25" x14ac:dyDescent="0.25">
      <c r="B8" s="647" t="s">
        <v>1976</v>
      </c>
      <c r="C8" s="635" t="s">
        <v>1974</v>
      </c>
      <c r="D8" s="625"/>
      <c r="E8" s="282"/>
      <c r="F8" s="636"/>
      <c r="G8" s="636"/>
      <c r="H8" s="639"/>
    </row>
    <row r="9" spans="2:8" x14ac:dyDescent="0.25">
      <c r="B9" s="626">
        <v>1</v>
      </c>
      <c r="C9" s="631"/>
      <c r="D9" s="655">
        <v>42461</v>
      </c>
      <c r="E9" s="655">
        <v>42494</v>
      </c>
      <c r="F9" s="636">
        <f t="shared" si="0"/>
        <v>33</v>
      </c>
      <c r="G9" s="656">
        <f>F9/D9</f>
        <v>7.7718376863474719E-4</v>
      </c>
      <c r="H9" s="639"/>
    </row>
    <row r="10" spans="2:8" x14ac:dyDescent="0.25">
      <c r="B10" s="626">
        <v>2</v>
      </c>
      <c r="C10" s="631"/>
      <c r="D10" s="282"/>
      <c r="E10" s="282"/>
      <c r="F10" s="636">
        <f t="shared" si="0"/>
        <v>0</v>
      </c>
      <c r="G10" s="656" t="e">
        <f t="shared" ref="G10:G23" si="1">F10/D10</f>
        <v>#DIV/0!</v>
      </c>
      <c r="H10" s="639"/>
    </row>
    <row r="11" spans="2:8" x14ac:dyDescent="0.25">
      <c r="B11" s="626">
        <v>3</v>
      </c>
      <c r="C11" s="631"/>
      <c r="D11" s="282"/>
      <c r="E11" s="282"/>
      <c r="F11" s="636">
        <f t="shared" si="0"/>
        <v>0</v>
      </c>
      <c r="G11" s="656" t="e">
        <f t="shared" si="1"/>
        <v>#DIV/0!</v>
      </c>
      <c r="H11" s="639"/>
    </row>
    <row r="12" spans="2:8" x14ac:dyDescent="0.25">
      <c r="B12" s="626">
        <v>4</v>
      </c>
      <c r="C12" s="631"/>
      <c r="D12" s="282"/>
      <c r="E12" s="282"/>
      <c r="F12" s="636">
        <f t="shared" si="0"/>
        <v>0</v>
      </c>
      <c r="G12" s="656" t="e">
        <f t="shared" si="1"/>
        <v>#DIV/0!</v>
      </c>
      <c r="H12" s="639"/>
    </row>
    <row r="13" spans="2:8" x14ac:dyDescent="0.25">
      <c r="B13" s="626">
        <v>5</v>
      </c>
      <c r="C13" s="631"/>
      <c r="D13" s="282"/>
      <c r="E13" s="282"/>
      <c r="F13" s="636">
        <f t="shared" si="0"/>
        <v>0</v>
      </c>
      <c r="G13" s="656" t="e">
        <f t="shared" si="1"/>
        <v>#DIV/0!</v>
      </c>
      <c r="H13" s="639"/>
    </row>
    <row r="14" spans="2:8" x14ac:dyDescent="0.25">
      <c r="B14" s="626">
        <v>6</v>
      </c>
      <c r="C14" s="631"/>
      <c r="D14" s="282"/>
      <c r="E14" s="282"/>
      <c r="F14" s="636">
        <f t="shared" si="0"/>
        <v>0</v>
      </c>
      <c r="G14" s="656" t="e">
        <f t="shared" si="1"/>
        <v>#DIV/0!</v>
      </c>
      <c r="H14" s="639"/>
    </row>
    <row r="15" spans="2:8" x14ac:dyDescent="0.25">
      <c r="B15" s="626">
        <v>7</v>
      </c>
      <c r="C15" s="631"/>
      <c r="D15" s="282"/>
      <c r="E15" s="282"/>
      <c r="F15" s="636">
        <f t="shared" si="0"/>
        <v>0</v>
      </c>
      <c r="G15" s="656" t="e">
        <f t="shared" si="1"/>
        <v>#DIV/0!</v>
      </c>
      <c r="H15" s="639"/>
    </row>
    <row r="16" spans="2:8" x14ac:dyDescent="0.25">
      <c r="B16" s="626">
        <v>8</v>
      </c>
      <c r="C16" s="631"/>
      <c r="D16" s="282"/>
      <c r="E16" s="282"/>
      <c r="F16" s="636">
        <f t="shared" si="0"/>
        <v>0</v>
      </c>
      <c r="G16" s="656" t="e">
        <f t="shared" si="1"/>
        <v>#DIV/0!</v>
      </c>
      <c r="H16" s="639"/>
    </row>
    <row r="17" spans="2:8" x14ac:dyDescent="0.25">
      <c r="B17" s="626">
        <v>9</v>
      </c>
      <c r="C17" s="631"/>
      <c r="D17" s="282"/>
      <c r="E17" s="282"/>
      <c r="F17" s="636">
        <f t="shared" si="0"/>
        <v>0</v>
      </c>
      <c r="G17" s="656" t="e">
        <f t="shared" si="1"/>
        <v>#DIV/0!</v>
      </c>
      <c r="H17" s="639"/>
    </row>
    <row r="18" spans="2:8" x14ac:dyDescent="0.25">
      <c r="B18" s="626">
        <v>10</v>
      </c>
      <c r="C18" s="631"/>
      <c r="D18" s="282"/>
      <c r="E18" s="282"/>
      <c r="F18" s="636">
        <f t="shared" si="0"/>
        <v>0</v>
      </c>
      <c r="G18" s="656" t="e">
        <f t="shared" si="1"/>
        <v>#DIV/0!</v>
      </c>
      <c r="H18" s="639"/>
    </row>
    <row r="19" spans="2:8" x14ac:dyDescent="0.25">
      <c r="B19" s="626">
        <v>11</v>
      </c>
      <c r="C19" s="631"/>
      <c r="D19" s="282"/>
      <c r="E19" s="282"/>
      <c r="F19" s="636">
        <f t="shared" si="0"/>
        <v>0</v>
      </c>
      <c r="G19" s="656" t="e">
        <f t="shared" si="1"/>
        <v>#DIV/0!</v>
      </c>
      <c r="H19" s="639"/>
    </row>
    <row r="20" spans="2:8" x14ac:dyDescent="0.25">
      <c r="B20" s="626">
        <v>12</v>
      </c>
      <c r="C20" s="631"/>
      <c r="D20" s="282"/>
      <c r="E20" s="282"/>
      <c r="F20" s="636">
        <f t="shared" si="0"/>
        <v>0</v>
      </c>
      <c r="G20" s="656" t="e">
        <f t="shared" si="1"/>
        <v>#DIV/0!</v>
      </c>
      <c r="H20" s="639"/>
    </row>
    <row r="21" spans="2:8" x14ac:dyDescent="0.25">
      <c r="B21" s="626">
        <v>13</v>
      </c>
      <c r="C21" s="631"/>
      <c r="D21" s="282"/>
      <c r="E21" s="282"/>
      <c r="F21" s="636">
        <f t="shared" si="0"/>
        <v>0</v>
      </c>
      <c r="G21" s="656" t="e">
        <f t="shared" si="1"/>
        <v>#DIV/0!</v>
      </c>
      <c r="H21" s="639"/>
    </row>
    <row r="22" spans="2:8" x14ac:dyDescent="0.25">
      <c r="B22" s="626">
        <v>14</v>
      </c>
      <c r="C22" s="631"/>
      <c r="D22" s="282"/>
      <c r="E22" s="282"/>
      <c r="F22" s="636">
        <f t="shared" si="0"/>
        <v>0</v>
      </c>
      <c r="G22" s="656" t="e">
        <f t="shared" si="1"/>
        <v>#DIV/0!</v>
      </c>
      <c r="H22" s="639"/>
    </row>
    <row r="23" spans="2:8" x14ac:dyDescent="0.25">
      <c r="B23" s="653">
        <v>15</v>
      </c>
      <c r="C23" s="629"/>
      <c r="D23" s="628"/>
      <c r="E23" s="628"/>
      <c r="F23" s="654">
        <f t="shared" si="0"/>
        <v>0</v>
      </c>
      <c r="G23" s="656" t="e">
        <f t="shared" si="1"/>
        <v>#DIV/0!</v>
      </c>
      <c r="H23" s="637"/>
    </row>
    <row r="24" spans="2:8" ht="25.5" x14ac:dyDescent="0.25">
      <c r="B24" s="653"/>
      <c r="C24" s="629" t="s">
        <v>2047</v>
      </c>
      <c r="D24" s="627"/>
      <c r="E24" s="628"/>
      <c r="F24" s="642">
        <f>COUNTIF(F9:F23,"&lt;0")</f>
        <v>0</v>
      </c>
      <c r="G24" s="646">
        <f>COUNTIF(G9:G23,"&lt;0")</f>
        <v>0</v>
      </c>
      <c r="H24" s="637"/>
    </row>
    <row r="25" spans="2:8" ht="15.75" customHeight="1" x14ac:dyDescent="0.25">
      <c r="B25" s="1262" t="s">
        <v>2053</v>
      </c>
      <c r="C25" s="633" t="s">
        <v>2048</v>
      </c>
      <c r="D25" s="661">
        <v>4</v>
      </c>
      <c r="E25" s="660">
        <f>'GMPP Return'!D291</f>
        <v>0</v>
      </c>
      <c r="F25" s="666">
        <f t="shared" si="0"/>
        <v>-4</v>
      </c>
      <c r="G25" s="667">
        <f>F25/D25</f>
        <v>-1</v>
      </c>
      <c r="H25" s="641"/>
    </row>
    <row r="26" spans="2:8" ht="15.75" customHeight="1" x14ac:dyDescent="0.25">
      <c r="B26" s="1259"/>
      <c r="C26" s="629" t="s">
        <v>2049</v>
      </c>
      <c r="D26" s="662">
        <v>3</v>
      </c>
      <c r="E26" s="658">
        <f>'GMPP Return'!E291</f>
        <v>0</v>
      </c>
      <c r="F26" s="668">
        <f t="shared" si="0"/>
        <v>-3</v>
      </c>
      <c r="G26" s="669">
        <f t="shared" ref="G26:G35" si="2">F26/D26</f>
        <v>-1</v>
      </c>
      <c r="H26" s="637"/>
    </row>
    <row r="27" spans="2:8" s="632" customFormat="1" ht="15.75" customHeight="1" x14ac:dyDescent="0.25">
      <c r="B27" s="1259"/>
      <c r="C27" s="629" t="s">
        <v>2050</v>
      </c>
      <c r="D27" s="662">
        <v>2.5</v>
      </c>
      <c r="E27" s="658">
        <f>'GMPP Return'!G291</f>
        <v>0</v>
      </c>
      <c r="F27" s="668">
        <f t="shared" si="0"/>
        <v>-2.5</v>
      </c>
      <c r="G27" s="669">
        <f t="shared" si="2"/>
        <v>-1</v>
      </c>
      <c r="H27" s="637"/>
    </row>
    <row r="28" spans="2:8" s="632" customFormat="1" ht="15.75" customHeight="1" x14ac:dyDescent="0.25">
      <c r="B28" s="1259"/>
      <c r="C28" s="629" t="s">
        <v>2052</v>
      </c>
      <c r="D28" s="662">
        <v>4</v>
      </c>
      <c r="E28" s="658">
        <f>'GMPP Return'!D275</f>
        <v>0</v>
      </c>
      <c r="F28" s="668">
        <f t="shared" si="0"/>
        <v>-4</v>
      </c>
      <c r="G28" s="669">
        <f t="shared" si="2"/>
        <v>-1</v>
      </c>
      <c r="H28" s="637"/>
    </row>
    <row r="29" spans="2:8" s="632" customFormat="1" ht="15.75" customHeight="1" x14ac:dyDescent="0.25">
      <c r="B29" s="1259"/>
      <c r="C29" s="665">
        <v>1617</v>
      </c>
      <c r="D29" s="662">
        <v>12</v>
      </c>
      <c r="E29" s="658">
        <f>'GMPP Return'!D277</f>
        <v>0</v>
      </c>
      <c r="F29" s="668">
        <f t="shared" si="0"/>
        <v>-12</v>
      </c>
      <c r="G29" s="669">
        <f t="shared" si="2"/>
        <v>-1</v>
      </c>
      <c r="H29" s="637"/>
    </row>
    <row r="30" spans="2:8" s="632" customFormat="1" ht="15.75" customHeight="1" x14ac:dyDescent="0.25">
      <c r="B30" s="1259"/>
      <c r="C30" s="665">
        <v>1718</v>
      </c>
      <c r="D30" s="662">
        <v>6</v>
      </c>
      <c r="E30" s="658">
        <f>'GMPP Return'!D279</f>
        <v>0</v>
      </c>
      <c r="F30" s="668">
        <f t="shared" si="0"/>
        <v>-6</v>
      </c>
      <c r="G30" s="669">
        <f t="shared" si="2"/>
        <v>-1</v>
      </c>
      <c r="H30" s="637"/>
    </row>
    <row r="31" spans="2:8" s="632" customFormat="1" ht="15.75" customHeight="1" x14ac:dyDescent="0.25">
      <c r="B31" s="1259"/>
      <c r="C31" s="665">
        <v>1819</v>
      </c>
      <c r="D31" s="662">
        <v>8</v>
      </c>
      <c r="E31" s="658">
        <f>'GMPP Return'!D281</f>
        <v>0</v>
      </c>
      <c r="F31" s="668">
        <f t="shared" si="0"/>
        <v>-8</v>
      </c>
      <c r="G31" s="669">
        <f t="shared" si="2"/>
        <v>-1</v>
      </c>
      <c r="H31" s="637"/>
    </row>
    <row r="32" spans="2:8" s="632" customFormat="1" ht="15.75" customHeight="1" x14ac:dyDescent="0.25">
      <c r="B32" s="1259"/>
      <c r="C32" s="665">
        <v>1920</v>
      </c>
      <c r="D32" s="662">
        <v>4</v>
      </c>
      <c r="E32" s="658">
        <f>'GMPP Return'!D283</f>
        <v>0</v>
      </c>
      <c r="F32" s="668">
        <f t="shared" si="0"/>
        <v>-4</v>
      </c>
      <c r="G32" s="669">
        <f t="shared" si="2"/>
        <v>-1</v>
      </c>
      <c r="H32" s="637"/>
    </row>
    <row r="33" spans="1:8" s="632" customFormat="1" ht="15.75" customHeight="1" x14ac:dyDescent="0.25">
      <c r="B33" s="1259"/>
      <c r="C33" s="665">
        <v>2021</v>
      </c>
      <c r="D33" s="662">
        <v>67</v>
      </c>
      <c r="E33" s="658">
        <f>'GMPP Return'!D285</f>
        <v>0</v>
      </c>
      <c r="F33" s="668">
        <f t="shared" si="0"/>
        <v>-67</v>
      </c>
      <c r="G33" s="669">
        <f t="shared" si="2"/>
        <v>-1</v>
      </c>
      <c r="H33" s="637"/>
    </row>
    <row r="34" spans="1:8" s="632" customFormat="1" ht="15.75" customHeight="1" x14ac:dyDescent="0.25">
      <c r="B34" s="1259"/>
      <c r="C34" s="665">
        <v>2122</v>
      </c>
      <c r="D34" s="662">
        <v>1</v>
      </c>
      <c r="E34" s="658">
        <f>'GMPP Return'!D287</f>
        <v>0</v>
      </c>
      <c r="F34" s="668">
        <f t="shared" si="0"/>
        <v>-1</v>
      </c>
      <c r="G34" s="669">
        <f t="shared" si="2"/>
        <v>-1</v>
      </c>
      <c r="H34" s="637"/>
    </row>
    <row r="35" spans="1:8" s="632" customFormat="1" ht="15.75" customHeight="1" x14ac:dyDescent="0.25">
      <c r="B35" s="1260"/>
      <c r="C35" s="670" t="s">
        <v>2051</v>
      </c>
      <c r="D35" s="664">
        <v>7</v>
      </c>
      <c r="E35" s="659">
        <f>'GMPP Return'!D289</f>
        <v>0</v>
      </c>
      <c r="F35" s="644">
        <f t="shared" si="0"/>
        <v>-7</v>
      </c>
      <c r="G35" s="646">
        <f t="shared" si="2"/>
        <v>-1</v>
      </c>
      <c r="H35" s="638"/>
    </row>
    <row r="36" spans="1:8" ht="15.75" customHeight="1" x14ac:dyDescent="0.25">
      <c r="B36" s="1259" t="s">
        <v>440</v>
      </c>
      <c r="C36" s="631" t="s">
        <v>2055</v>
      </c>
      <c r="D36" s="671">
        <v>3</v>
      </c>
      <c r="E36" s="671">
        <f>'GMPP Return'!C69:I69</f>
        <v>0</v>
      </c>
      <c r="F36" s="636">
        <f t="shared" ref="F36:F41" si="3">D36-E36</f>
        <v>3</v>
      </c>
      <c r="G36" s="672">
        <f>F36/5</f>
        <v>0.6</v>
      </c>
      <c r="H36" s="639"/>
    </row>
    <row r="37" spans="1:8" ht="15.75" customHeight="1" x14ac:dyDescent="0.25">
      <c r="B37" s="1259"/>
      <c r="C37" s="631" t="s">
        <v>2054</v>
      </c>
      <c r="D37" s="671">
        <v>1</v>
      </c>
      <c r="E37" s="671">
        <f>'GMPP Return'!C70:I70</f>
        <v>0</v>
      </c>
      <c r="F37" s="636">
        <f t="shared" si="3"/>
        <v>1</v>
      </c>
      <c r="G37" s="672">
        <f>F37/5</f>
        <v>0.2</v>
      </c>
      <c r="H37" s="639"/>
    </row>
    <row r="38" spans="1:8" ht="15.75" customHeight="1" x14ac:dyDescent="0.25">
      <c r="B38" s="1259"/>
      <c r="C38" s="631" t="s">
        <v>2056</v>
      </c>
      <c r="D38" s="671">
        <v>3</v>
      </c>
      <c r="E38" s="671"/>
      <c r="F38" s="636">
        <f t="shared" si="3"/>
        <v>3</v>
      </c>
      <c r="G38" s="672">
        <f>F38/5</f>
        <v>0.6</v>
      </c>
      <c r="H38" s="639"/>
    </row>
    <row r="39" spans="1:8" ht="15.75" customHeight="1" x14ac:dyDescent="0.25">
      <c r="B39" s="1259"/>
      <c r="C39" s="631" t="s">
        <v>2057</v>
      </c>
      <c r="D39" s="671">
        <v>3</v>
      </c>
      <c r="E39" s="671"/>
      <c r="F39" s="636">
        <f t="shared" si="3"/>
        <v>3</v>
      </c>
      <c r="G39" s="672">
        <f>F39/5</f>
        <v>0.6</v>
      </c>
      <c r="H39" s="639"/>
    </row>
    <row r="40" spans="1:8" x14ac:dyDescent="0.25">
      <c r="B40" s="1261"/>
      <c r="C40" s="634" t="s">
        <v>2058</v>
      </c>
      <c r="F40" s="636">
        <f t="shared" si="3"/>
        <v>0</v>
      </c>
      <c r="G40" s="640"/>
    </row>
    <row r="41" spans="1:8" x14ac:dyDescent="0.25">
      <c r="C41" s="634" t="s">
        <v>2059</v>
      </c>
      <c r="F41" s="636">
        <f t="shared" si="3"/>
        <v>0</v>
      </c>
      <c r="G41" s="640"/>
    </row>
    <row r="44" spans="1:8" x14ac:dyDescent="0.25">
      <c r="A44" s="673" t="s">
        <v>12</v>
      </c>
      <c r="B44" s="283">
        <v>1</v>
      </c>
    </row>
    <row r="45" spans="1:8" x14ac:dyDescent="0.25">
      <c r="A45" s="673" t="s">
        <v>13</v>
      </c>
      <c r="B45" s="283">
        <v>2</v>
      </c>
    </row>
    <row r="46" spans="1:8" x14ac:dyDescent="0.25">
      <c r="A46" s="673" t="s">
        <v>14</v>
      </c>
      <c r="B46" s="283">
        <v>3</v>
      </c>
    </row>
    <row r="47" spans="1:8" x14ac:dyDescent="0.25">
      <c r="A47" s="673" t="s">
        <v>15</v>
      </c>
      <c r="B47" s="283">
        <v>4</v>
      </c>
    </row>
    <row r="48" spans="1:8" x14ac:dyDescent="0.25">
      <c r="A48" s="673" t="s">
        <v>11</v>
      </c>
      <c r="B48" s="283">
        <v>5</v>
      </c>
    </row>
  </sheetData>
  <mergeCells count="3">
    <mergeCell ref="B4:B7"/>
    <mergeCell ref="B36:B40"/>
    <mergeCell ref="B25:B35"/>
  </mergeCells>
  <conditionalFormatting sqref="D4:F7">
    <cfRule type="cellIs" dxfId="5" priority="6" operator="lessThan">
      <formula>0</formula>
    </cfRule>
  </conditionalFormatting>
  <conditionalFormatting sqref="F25:F35">
    <cfRule type="cellIs" dxfId="4" priority="5" operator="lessThan">
      <formula>0</formula>
    </cfRule>
  </conditionalFormatting>
  <conditionalFormatting sqref="G25:G35">
    <cfRule type="cellIs" dxfId="3" priority="4" operator="lessThan">
      <formula>0</formula>
    </cfRule>
  </conditionalFormatting>
  <conditionalFormatting sqref="F9:G24">
    <cfRule type="cellIs" dxfId="2" priority="3" operator="greaterThan">
      <formula>0</formula>
    </cfRule>
  </conditionalFormatting>
  <conditionalFormatting sqref="F36:F41">
    <cfRule type="cellIs" dxfId="1" priority="2" operator="lessThan">
      <formula>0</formula>
    </cfRule>
  </conditionalFormatting>
  <conditionalFormatting sqref="G36:G41">
    <cfRule type="cellIs" dxfId="0" priority="1" operator="lessThan">
      <formula>0</formula>
    </cfRule>
  </conditionalFormatting>
  <pageMargins left="0.28000000000000003" right="0.25" top="0.75" bottom="0.75" header="0.3" footer="0.3"/>
  <pageSetup paperSize="9" scale="63" orientation="landscape"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B2"/>
  <sheetViews>
    <sheetView topLeftCell="A157" zoomScale="80" zoomScaleNormal="80" workbookViewId="0">
      <selection activeCell="G197" sqref="G197"/>
    </sheetView>
  </sheetViews>
  <sheetFormatPr defaultRowHeight="15" x14ac:dyDescent="0.25"/>
  <cols>
    <col min="2" max="2" width="12.140625" customWidth="1"/>
  </cols>
  <sheetData>
    <row r="2" spans="2:2" x14ac:dyDescent="0.25">
      <c r="B2" s="366"/>
    </row>
  </sheetData>
  <sheetProtection algorithmName="SHA-512" hashValue="sTGFX5mPKJpsgKs1H2b1vB0LkT/gXzhEbBMIGXG8OFVJbWCApgDWBphzgM6DQ9sfvpqmlONAdDmHmciNTcPeqw==" saltValue="1GeWaVpc+casG+YJQ0soag==" spinCount="100000" sheet="1" objects="1" scenarios="1"/>
  <pageMargins left="0.2" right="0.33" top="0.46" bottom="0.4" header="0.3" footer="0.3"/>
  <pageSetup paperSize="9" scale="89" fitToHeight="0" orientation="landscape" verticalDpi="0" r:id="rId1"/>
  <rowBreaks count="4" manualBreakCount="4">
    <brk id="32" min="1" max="17" man="1"/>
    <brk id="64" min="1" max="17" man="1"/>
    <brk id="96" min="1" max="17" man="1"/>
    <brk id="129" min="1" max="17"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BC96"/>
  <sheetViews>
    <sheetView zoomScale="80" zoomScaleNormal="80" workbookViewId="0">
      <pane xSplit="2" ySplit="2" topLeftCell="C3" activePane="bottomRight" state="frozen"/>
      <selection pane="topRight" activeCell="C1" sqref="C1"/>
      <selection pane="bottomLeft" activeCell="A3" sqref="A3"/>
      <selection pane="bottomRight" activeCell="V81" sqref="V81"/>
    </sheetView>
  </sheetViews>
  <sheetFormatPr defaultRowHeight="15" x14ac:dyDescent="0.25"/>
  <cols>
    <col min="1" max="1" width="3.42578125" customWidth="1"/>
    <col min="2" max="2" width="34.5703125" customWidth="1"/>
    <col min="3" max="3" width="14.42578125" customWidth="1"/>
    <col min="4" max="4" width="14.42578125" style="283" customWidth="1"/>
    <col min="5" max="5" width="14" customWidth="1"/>
    <col min="6" max="6" width="14" style="283" customWidth="1"/>
    <col min="7" max="7" width="12.140625" customWidth="1"/>
    <col min="8" max="8" width="12.140625" style="283" customWidth="1"/>
    <col min="9" max="9" width="13.7109375" customWidth="1"/>
    <col min="10" max="10" width="13.7109375" style="283" customWidth="1"/>
    <col min="11" max="11" width="14.85546875" customWidth="1"/>
    <col min="12" max="12" width="14.85546875" style="283" customWidth="1"/>
    <col min="13" max="13" width="13.85546875" customWidth="1"/>
    <col min="14" max="14" width="13.85546875" style="283" customWidth="1"/>
    <col min="15" max="15" width="12.5703125" customWidth="1"/>
    <col min="16" max="16" width="12.5703125" style="283" customWidth="1"/>
    <col min="17" max="17" width="12" customWidth="1"/>
    <col min="18" max="18" width="11.5703125" style="283" customWidth="1"/>
    <col min="19" max="19" width="14.42578125" customWidth="1"/>
    <col min="20" max="22" width="14.42578125" style="283" customWidth="1"/>
    <col min="23" max="23" width="10.28515625" customWidth="1"/>
    <col min="24" max="24" width="10.42578125" style="283" customWidth="1"/>
    <col min="26" max="26" width="9.140625" style="283"/>
    <col min="28" max="28" width="9.140625" style="283"/>
    <col min="29" max="29" width="12.85546875" customWidth="1"/>
    <col min="30" max="30" width="9.140625" style="283"/>
    <col min="31" max="31" width="13.140625" customWidth="1"/>
    <col min="33" max="34" width="12" customWidth="1"/>
  </cols>
  <sheetData>
    <row r="1" spans="1:55" s="293" customFormat="1" ht="77.25" customHeight="1" x14ac:dyDescent="0.2">
      <c r="A1" s="288"/>
      <c r="B1" s="288"/>
      <c r="C1" s="289" t="str">
        <f>'GMPP Return'!D223</f>
        <v>One off new costs - Investment in change</v>
      </c>
      <c r="D1" s="289"/>
      <c r="E1" s="289" t="str">
        <f>'GMPP Return'!E223</f>
        <v>Recurring new costs - Investment in change</v>
      </c>
      <c r="F1" s="289"/>
      <c r="G1" s="289" t="str">
        <f>'GMPP Return'!F223</f>
        <v>Recurring old costs</v>
      </c>
      <c r="H1" s="289"/>
      <c r="I1" s="289" t="str">
        <f>'GMPP Return'!G223</f>
        <v>Whole Life Cost breakdown</v>
      </c>
      <c r="J1" s="289"/>
      <c r="K1" s="289" t="str">
        <f>'GMPP Return'!I223</f>
        <v>Non-Gov (£m) - both Revenue  and Capital</v>
      </c>
      <c r="L1" s="289"/>
      <c r="M1" s="290" t="str">
        <f>'GMPP Return'!D247</f>
        <v>One off new costs - Investment in change</v>
      </c>
      <c r="N1" s="290"/>
      <c r="O1" s="290" t="str">
        <f>'GMPP Return'!E247</f>
        <v>Recurring new costs - Investment in change</v>
      </c>
      <c r="P1" s="290"/>
      <c r="Q1" s="290" t="str">
        <f>'GMPP Return'!F247</f>
        <v>Recurring old costs</v>
      </c>
      <c r="R1" s="290"/>
      <c r="S1" s="290" t="str">
        <f>'GMPP Return'!G247</f>
        <v>Whole Life Cost breakdown</v>
      </c>
      <c r="T1" s="290"/>
      <c r="U1" s="290" t="s">
        <v>2128</v>
      </c>
      <c r="V1" s="290"/>
      <c r="W1" s="291" t="str">
        <f>'GMPP Return'!D274</f>
        <v>Gov. cashable</v>
      </c>
      <c r="X1" s="291"/>
      <c r="Y1" s="291" t="str">
        <f>'GMPP Return'!E274</f>
        <v>Gov. non-cashable</v>
      </c>
      <c r="Z1" s="291"/>
      <c r="AA1" s="291" t="str">
        <f>'GMPP Return'!F274</f>
        <v xml:space="preserve"> </v>
      </c>
      <c r="AB1" s="291"/>
      <c r="AC1" s="291" t="str">
        <f>'GMPP Return'!G274</f>
        <v>UK Economic (inc Private Partner)</v>
      </c>
      <c r="AD1" s="291"/>
      <c r="AE1" s="291" t="str">
        <f>'GMPP Return'!H274</f>
        <v>Total Monetised Benefits</v>
      </c>
      <c r="AF1" s="292"/>
      <c r="AG1" s="291" t="s">
        <v>2130</v>
      </c>
      <c r="BC1" s="288"/>
    </row>
    <row r="2" spans="1:55" s="282" customFormat="1" ht="30.75" customHeight="1" x14ac:dyDescent="0.25">
      <c r="A2" s="294"/>
      <c r="B2" s="294"/>
      <c r="C2" s="295" t="str">
        <f>'GMPP Return'!$C$224</f>
        <v>Baseline</v>
      </c>
      <c r="D2" s="295" t="str">
        <f>CONCATENATE('GMPP Return'!$C$225, " / ",'GMPP Return'!$C$228)</f>
        <v>Actual / Forecast</v>
      </c>
      <c r="E2" s="295" t="str">
        <f>'GMPP Return'!$C$224</f>
        <v>Baseline</v>
      </c>
      <c r="F2" s="295" t="str">
        <f>CONCATENATE('GMPP Return'!$C$225, " / ",'GMPP Return'!$C$228)</f>
        <v>Actual / Forecast</v>
      </c>
      <c r="G2" s="295" t="str">
        <f>'GMPP Return'!$C$224</f>
        <v>Baseline</v>
      </c>
      <c r="H2" s="295" t="str">
        <f>CONCATENATE('GMPP Return'!$C$225, " / ",'GMPP Return'!$C$228)</f>
        <v>Actual / Forecast</v>
      </c>
      <c r="I2" s="295" t="str">
        <f>'GMPP Return'!$C$224</f>
        <v>Baseline</v>
      </c>
      <c r="J2" s="295" t="str">
        <f>CONCATENATE('GMPP Return'!$C$225, " / ",'GMPP Return'!$C$228)</f>
        <v>Actual / Forecast</v>
      </c>
      <c r="K2" s="295" t="str">
        <f>'GMPP Return'!$C$224</f>
        <v>Baseline</v>
      </c>
      <c r="L2" s="295" t="str">
        <f>CONCATENATE('GMPP Return'!$C$225, " / ",'GMPP Return'!$C$228)</f>
        <v>Actual / Forecast</v>
      </c>
      <c r="M2" s="295" t="str">
        <f>'GMPP Return'!$C$224</f>
        <v>Baseline</v>
      </c>
      <c r="N2" s="295" t="str">
        <f>CONCATENATE('GMPP Return'!$C$225, " / ",'GMPP Return'!$C$228)</f>
        <v>Actual / Forecast</v>
      </c>
      <c r="O2" s="295" t="str">
        <f>'GMPP Return'!$C$224</f>
        <v>Baseline</v>
      </c>
      <c r="P2" s="295" t="str">
        <f>CONCATENATE('GMPP Return'!$C$225, " / ",'GMPP Return'!$C$228)</f>
        <v>Actual / Forecast</v>
      </c>
      <c r="Q2" s="295" t="str">
        <f>'GMPP Return'!$C$224</f>
        <v>Baseline</v>
      </c>
      <c r="R2" s="295" t="str">
        <f>CONCATENATE('GMPP Return'!$C$225, " / ",'GMPP Return'!$C$228)</f>
        <v>Actual / Forecast</v>
      </c>
      <c r="S2" s="295" t="str">
        <f>'GMPP Return'!$C$224</f>
        <v>Baseline</v>
      </c>
      <c r="T2" s="295" t="str">
        <f>CONCATENATE('GMPP Return'!$C$225, " / ",'GMPP Return'!$C$228)</f>
        <v>Actual / Forecast</v>
      </c>
      <c r="U2" s="295" t="str">
        <f>'GMPP Return'!$C$224</f>
        <v>Baseline</v>
      </c>
      <c r="V2" s="295" t="str">
        <f>CONCATENATE('GMPP Return'!$C$225, " / ",'GMPP Return'!$C$228)</f>
        <v>Actual / Forecast</v>
      </c>
      <c r="W2" s="295" t="str">
        <f>'GMPP Return'!$C$224</f>
        <v>Baseline</v>
      </c>
      <c r="X2" s="295" t="str">
        <f>CONCATENATE('GMPP Return'!$C$225, " / ",'GMPP Return'!$C$228)</f>
        <v>Actual / Forecast</v>
      </c>
      <c r="Y2" s="295" t="str">
        <f>'GMPP Return'!$C$224</f>
        <v>Baseline</v>
      </c>
      <c r="Z2" s="295" t="str">
        <f>CONCATENATE('GMPP Return'!$C$225, " / ",'GMPP Return'!$C$228)</f>
        <v>Actual / Forecast</v>
      </c>
      <c r="AA2" s="295" t="str">
        <f>'GMPP Return'!$C$224</f>
        <v>Baseline</v>
      </c>
      <c r="AB2" s="295" t="str">
        <f>CONCATENATE('GMPP Return'!$C$225, " / ",'GMPP Return'!$C$228)</f>
        <v>Actual / Forecast</v>
      </c>
      <c r="AC2" s="295" t="str">
        <f>'GMPP Return'!$C$224</f>
        <v>Baseline</v>
      </c>
      <c r="AD2" s="295" t="str">
        <f>CONCATENATE('GMPP Return'!$C$225, " / ",'GMPP Return'!$C$228)</f>
        <v>Actual / Forecast</v>
      </c>
      <c r="AE2" s="295" t="str">
        <f>'GMPP Return'!$C$224</f>
        <v>Baseline</v>
      </c>
      <c r="AF2" s="295" t="str">
        <f>CONCATENATE('GMPP Return'!$C$225, " / ",'GMPP Return'!$C$228)</f>
        <v>Actual / Forecast</v>
      </c>
      <c r="AG2" s="751" t="s">
        <v>2</v>
      </c>
      <c r="AH2" s="752" t="s">
        <v>2129</v>
      </c>
      <c r="BC2" s="294"/>
    </row>
    <row r="3" spans="1:55" x14ac:dyDescent="0.25">
      <c r="B3" s="285" t="str">
        <f>'GMPP Return'!B224</f>
        <v>Pre-2016/2017</v>
      </c>
      <c r="C3" s="286">
        <f>'GMPP Return'!D224</f>
        <v>0</v>
      </c>
      <c r="D3" s="286">
        <f>'GMPP Return'!D225</f>
        <v>0</v>
      </c>
      <c r="E3" s="286">
        <f>'GMPP Return'!E224</f>
        <v>0</v>
      </c>
      <c r="F3" s="286">
        <f>'GMPP Return'!E225</f>
        <v>0</v>
      </c>
      <c r="G3" s="286">
        <f>'GMPP Return'!F224</f>
        <v>0</v>
      </c>
      <c r="H3" s="286">
        <f>'GMPP Return'!F225</f>
        <v>0</v>
      </c>
      <c r="I3" s="286">
        <f>'GMPP Return'!G224</f>
        <v>0</v>
      </c>
      <c r="J3" s="286">
        <f>'GMPP Return'!G225</f>
        <v>0</v>
      </c>
      <c r="K3" s="287">
        <f>'GMPP Return'!I224</f>
        <v>0</v>
      </c>
      <c r="L3" s="287">
        <f>'GMPP Return'!I225</f>
        <v>0</v>
      </c>
      <c r="M3" s="307">
        <f>'GMPP Return'!D248</f>
        <v>0</v>
      </c>
      <c r="N3" s="307">
        <f>'GMPP Return'!D249</f>
        <v>0</v>
      </c>
      <c r="O3" s="307">
        <f>'GMPP Return'!E248</f>
        <v>0</v>
      </c>
      <c r="P3" s="307">
        <f>'GMPP Return'!E249</f>
        <v>0</v>
      </c>
      <c r="Q3" s="307">
        <f>'GMPP Return'!F248</f>
        <v>0</v>
      </c>
      <c r="R3" s="307">
        <f>'GMPP Return'!F249</f>
        <v>0</v>
      </c>
      <c r="S3" s="307">
        <f>'GMPP Return'!G248</f>
        <v>0</v>
      </c>
      <c r="T3" s="307">
        <f>'GMPP Return'!G249</f>
        <v>0</v>
      </c>
      <c r="U3" s="307">
        <f>'GMPP Return'!I248</f>
        <v>0</v>
      </c>
      <c r="V3" s="307">
        <f>'GMPP Return'!I249</f>
        <v>0</v>
      </c>
      <c r="W3" s="307">
        <f>'GMPP Return'!D275</f>
        <v>0</v>
      </c>
      <c r="X3" s="307">
        <f>'GMPP Return'!D276</f>
        <v>0</v>
      </c>
      <c r="Y3" s="307">
        <f>'GMPP Return'!E275</f>
        <v>0</v>
      </c>
      <c r="Z3" s="307">
        <f>'GMPP Return'!E276</f>
        <v>0</v>
      </c>
      <c r="AA3" s="307">
        <f>'GMPP Return'!F275</f>
        <v>0</v>
      </c>
      <c r="AB3" s="307">
        <f>'GMPP Return'!F276</f>
        <v>0</v>
      </c>
      <c r="AC3" s="307">
        <f>'GMPP Return'!G275</f>
        <v>0</v>
      </c>
      <c r="AD3" s="307">
        <f>'GMPP Return'!G276</f>
        <v>0</v>
      </c>
      <c r="AE3" s="307">
        <f>'GMPP Return'!H275</f>
        <v>0</v>
      </c>
      <c r="AF3" s="307">
        <f>'GMPP Return'!H276</f>
        <v>0</v>
      </c>
      <c r="AG3" s="287">
        <f>'GMPP Return'!I275</f>
        <v>0</v>
      </c>
      <c r="AH3" s="287">
        <f>'GMPP Return'!I276</f>
        <v>0</v>
      </c>
      <c r="BC3" s="99"/>
    </row>
    <row r="4" spans="1:55" x14ac:dyDescent="0.25">
      <c r="B4" s="285" t="str">
        <f>'GMPP Return'!B227</f>
        <v>2016/2017</v>
      </c>
      <c r="C4" s="286">
        <f>'GMPP Return'!D227</f>
        <v>0</v>
      </c>
      <c r="D4" s="286">
        <f>'GMPP Return'!D228</f>
        <v>0</v>
      </c>
      <c r="E4" s="286">
        <f>'GMPP Return'!E227</f>
        <v>0</v>
      </c>
      <c r="F4" s="286">
        <f>'GMPP Return'!E228</f>
        <v>0</v>
      </c>
      <c r="G4" s="286">
        <f>'GMPP Return'!F227</f>
        <v>0</v>
      </c>
      <c r="H4" s="286">
        <f>'GMPP Return'!F228</f>
        <v>0</v>
      </c>
      <c r="I4" s="286">
        <f>'GMPP Return'!G227</f>
        <v>0</v>
      </c>
      <c r="J4" s="286">
        <f>'GMPP Return'!G228</f>
        <v>0</v>
      </c>
      <c r="K4" s="287">
        <f>'GMPP Return'!I227</f>
        <v>0</v>
      </c>
      <c r="L4" s="287">
        <f>'GMPP Return'!I228</f>
        <v>0</v>
      </c>
      <c r="M4" s="307">
        <f>'GMPP Return'!D251</f>
        <v>0</v>
      </c>
      <c r="N4" s="307">
        <f>'GMPP Return'!D252</f>
        <v>0</v>
      </c>
      <c r="O4" s="307">
        <f>'GMPP Return'!E251</f>
        <v>0</v>
      </c>
      <c r="P4" s="307">
        <f>'GMPP Return'!E252</f>
        <v>0</v>
      </c>
      <c r="Q4" s="307">
        <f>'GMPP Return'!F251</f>
        <v>0</v>
      </c>
      <c r="R4" s="307">
        <f>'GMPP Return'!F252</f>
        <v>0</v>
      </c>
      <c r="S4" s="307">
        <f>'GMPP Return'!G251</f>
        <v>0</v>
      </c>
      <c r="T4" s="307">
        <f>'GMPP Return'!G252</f>
        <v>0</v>
      </c>
      <c r="U4" s="307">
        <f>'GMPP Return'!I251</f>
        <v>0</v>
      </c>
      <c r="V4" s="307">
        <f>'GMPP Return'!I252</f>
        <v>0</v>
      </c>
      <c r="W4" s="307">
        <f>'GMPP Return'!D277</f>
        <v>0</v>
      </c>
      <c r="X4" s="307">
        <f>'GMPP Return'!D278</f>
        <v>0</v>
      </c>
      <c r="Y4" s="307">
        <f>'GMPP Return'!E277</f>
        <v>0</v>
      </c>
      <c r="Z4" s="307">
        <f>'GMPP Return'!E278</f>
        <v>0</v>
      </c>
      <c r="AA4" s="307">
        <f>'GMPP Return'!F277</f>
        <v>0</v>
      </c>
      <c r="AB4" s="307">
        <f>'GMPP Return'!F278</f>
        <v>0</v>
      </c>
      <c r="AC4" s="307">
        <f>'GMPP Return'!G277</f>
        <v>0</v>
      </c>
      <c r="AD4" s="307">
        <f>'GMPP Return'!G278</f>
        <v>0</v>
      </c>
      <c r="AE4" s="307">
        <f>'GMPP Return'!H277</f>
        <v>0</v>
      </c>
      <c r="AF4" s="307">
        <f>'GMPP Return'!H278</f>
        <v>0</v>
      </c>
      <c r="AG4" s="287">
        <f>'GMPP Return'!I277</f>
        <v>0</v>
      </c>
      <c r="AH4" s="287">
        <f>'GMPP Return'!I278</f>
        <v>0</v>
      </c>
      <c r="BC4" s="99"/>
    </row>
    <row r="5" spans="1:55" x14ac:dyDescent="0.25">
      <c r="B5" s="285" t="str">
        <f>'GMPP Return'!B229</f>
        <v>2017/2018</v>
      </c>
      <c r="C5" s="286">
        <f>'GMPP Return'!D229</f>
        <v>0</v>
      </c>
      <c r="D5" s="286">
        <f>'GMPP Return'!D230</f>
        <v>0</v>
      </c>
      <c r="E5" s="286">
        <f>'GMPP Return'!E229</f>
        <v>0</v>
      </c>
      <c r="F5" s="286">
        <f>'GMPP Return'!E230</f>
        <v>0</v>
      </c>
      <c r="G5" s="286">
        <f>'GMPP Return'!F229</f>
        <v>0</v>
      </c>
      <c r="H5" s="286">
        <f>'GMPP Return'!F230</f>
        <v>0</v>
      </c>
      <c r="I5" s="286">
        <f>'GMPP Return'!G229</f>
        <v>0</v>
      </c>
      <c r="J5" s="286">
        <f>'GMPP Return'!G230</f>
        <v>0</v>
      </c>
      <c r="K5" s="287">
        <f>'GMPP Return'!I229</f>
        <v>0</v>
      </c>
      <c r="L5" s="287">
        <f>'GMPP Return'!I230</f>
        <v>0</v>
      </c>
      <c r="M5" s="307">
        <f>'GMPP Return'!D253</f>
        <v>0</v>
      </c>
      <c r="N5" s="307">
        <f>'GMPP Return'!D254</f>
        <v>0</v>
      </c>
      <c r="O5" s="307">
        <f>'GMPP Return'!E253</f>
        <v>0</v>
      </c>
      <c r="P5" s="307">
        <f>'GMPP Return'!E254</f>
        <v>0</v>
      </c>
      <c r="Q5" s="307">
        <f>'GMPP Return'!F253</f>
        <v>0</v>
      </c>
      <c r="R5" s="307">
        <f>'GMPP Return'!F254</f>
        <v>0</v>
      </c>
      <c r="S5" s="307">
        <f>'GMPP Return'!G253</f>
        <v>0</v>
      </c>
      <c r="T5" s="307">
        <f>'GMPP Return'!G254</f>
        <v>0</v>
      </c>
      <c r="U5" s="307">
        <f>'GMPP Return'!I253</f>
        <v>0</v>
      </c>
      <c r="V5" s="307">
        <f>'GMPP Return'!I254</f>
        <v>0</v>
      </c>
      <c r="W5" s="307">
        <f>'GMPP Return'!D279</f>
        <v>0</v>
      </c>
      <c r="X5" s="307">
        <f>'GMPP Return'!D280</f>
        <v>0</v>
      </c>
      <c r="Y5" s="307">
        <f>'GMPP Return'!E279</f>
        <v>0</v>
      </c>
      <c r="Z5" s="307">
        <f>'GMPP Return'!E280</f>
        <v>0</v>
      </c>
      <c r="AA5" s="307">
        <f>'GMPP Return'!F279</f>
        <v>0</v>
      </c>
      <c r="AB5" s="307">
        <f>'GMPP Return'!F280</f>
        <v>0</v>
      </c>
      <c r="AC5" s="307">
        <f>'GMPP Return'!G279</f>
        <v>0</v>
      </c>
      <c r="AD5" s="307">
        <f>'GMPP Return'!G280</f>
        <v>0</v>
      </c>
      <c r="AE5" s="307">
        <f>'GMPP Return'!H279</f>
        <v>0</v>
      </c>
      <c r="AF5" s="307">
        <f>'GMPP Return'!H280</f>
        <v>0</v>
      </c>
      <c r="AG5" s="287">
        <f>'GMPP Return'!I279</f>
        <v>0</v>
      </c>
      <c r="AH5" s="287">
        <f>'GMPP Return'!I280</f>
        <v>0</v>
      </c>
      <c r="BC5" s="99"/>
    </row>
    <row r="6" spans="1:55" x14ac:dyDescent="0.25">
      <c r="B6" s="285" t="str">
        <f>'GMPP Return'!B231</f>
        <v>2018/2019</v>
      </c>
      <c r="C6" s="286">
        <f>'GMPP Return'!D231</f>
        <v>0</v>
      </c>
      <c r="D6" s="286">
        <f>'GMPP Return'!D232</f>
        <v>0</v>
      </c>
      <c r="E6" s="286">
        <f>'GMPP Return'!E231</f>
        <v>0</v>
      </c>
      <c r="F6" s="286">
        <f>'GMPP Return'!E232</f>
        <v>0</v>
      </c>
      <c r="G6" s="286">
        <f>'GMPP Return'!F231</f>
        <v>0</v>
      </c>
      <c r="H6" s="286">
        <f>'GMPP Return'!F232</f>
        <v>0</v>
      </c>
      <c r="I6" s="286">
        <f>'GMPP Return'!G231</f>
        <v>0</v>
      </c>
      <c r="J6" s="286">
        <f>'GMPP Return'!G232</f>
        <v>0</v>
      </c>
      <c r="K6" s="287">
        <f>'GMPP Return'!I231</f>
        <v>0</v>
      </c>
      <c r="L6" s="287">
        <f>'GMPP Return'!I232</f>
        <v>0</v>
      </c>
      <c r="M6" s="307">
        <f>'GMPP Return'!D255</f>
        <v>0</v>
      </c>
      <c r="N6" s="307">
        <f>'GMPP Return'!D256</f>
        <v>0</v>
      </c>
      <c r="O6" s="307">
        <f>'GMPP Return'!E255</f>
        <v>0</v>
      </c>
      <c r="P6" s="307">
        <f>'GMPP Return'!E256</f>
        <v>0</v>
      </c>
      <c r="Q6" s="307">
        <f>'GMPP Return'!F255</f>
        <v>0</v>
      </c>
      <c r="R6" s="307">
        <f>'GMPP Return'!F256</f>
        <v>0</v>
      </c>
      <c r="S6" s="307">
        <f>'GMPP Return'!G255</f>
        <v>0</v>
      </c>
      <c r="T6" s="307">
        <f>'GMPP Return'!G256</f>
        <v>0</v>
      </c>
      <c r="U6" s="307">
        <f>'GMPP Return'!I255</f>
        <v>0</v>
      </c>
      <c r="V6" s="307">
        <f>'GMPP Return'!I256</f>
        <v>0</v>
      </c>
      <c r="W6" s="307">
        <f>'GMPP Return'!D281</f>
        <v>0</v>
      </c>
      <c r="X6" s="307">
        <f>'GMPP Return'!D282</f>
        <v>0</v>
      </c>
      <c r="Y6" s="307">
        <f>'GMPP Return'!E281</f>
        <v>0</v>
      </c>
      <c r="Z6" s="307">
        <f>'GMPP Return'!E282</f>
        <v>0</v>
      </c>
      <c r="AA6" s="307">
        <f>'GMPP Return'!F281</f>
        <v>0</v>
      </c>
      <c r="AB6" s="307">
        <f>'GMPP Return'!F282</f>
        <v>0</v>
      </c>
      <c r="AC6" s="307">
        <f>'GMPP Return'!G281</f>
        <v>0</v>
      </c>
      <c r="AD6" s="307">
        <f>'GMPP Return'!G282</f>
        <v>0</v>
      </c>
      <c r="AE6" s="307">
        <f>'GMPP Return'!H281</f>
        <v>0</v>
      </c>
      <c r="AF6" s="307">
        <f>'GMPP Return'!H282</f>
        <v>0</v>
      </c>
      <c r="AG6" s="287">
        <f>'GMPP Return'!I281</f>
        <v>0</v>
      </c>
      <c r="AH6" s="287">
        <f>'GMPP Return'!I282</f>
        <v>0</v>
      </c>
      <c r="BC6" s="99"/>
    </row>
    <row r="7" spans="1:55" x14ac:dyDescent="0.25">
      <c r="A7" s="99"/>
      <c r="B7" s="285" t="str">
        <f>'GMPP Return'!B233</f>
        <v>2019/2020</v>
      </c>
      <c r="C7" s="286">
        <f>'GMPP Return'!D233</f>
        <v>0</v>
      </c>
      <c r="D7" s="286">
        <f>'GMPP Return'!D234</f>
        <v>0</v>
      </c>
      <c r="E7" s="286">
        <f>'GMPP Return'!E233</f>
        <v>0</v>
      </c>
      <c r="F7" s="286">
        <f>'GMPP Return'!E234</f>
        <v>0</v>
      </c>
      <c r="G7" s="286">
        <f>'GMPP Return'!F233</f>
        <v>0</v>
      </c>
      <c r="H7" s="286">
        <f>'GMPP Return'!F234</f>
        <v>0</v>
      </c>
      <c r="I7" s="286">
        <f>'GMPP Return'!G233</f>
        <v>0</v>
      </c>
      <c r="J7" s="286">
        <f>'GMPP Return'!G234</f>
        <v>0</v>
      </c>
      <c r="K7" s="287">
        <f>'GMPP Return'!I233</f>
        <v>0</v>
      </c>
      <c r="L7" s="287">
        <f>'GMPP Return'!I234</f>
        <v>0</v>
      </c>
      <c r="M7" s="307">
        <f>'GMPP Return'!D257</f>
        <v>0</v>
      </c>
      <c r="N7" s="307">
        <f>'GMPP Return'!D258</f>
        <v>0</v>
      </c>
      <c r="O7" s="307">
        <f>'GMPP Return'!E257</f>
        <v>0</v>
      </c>
      <c r="P7" s="307">
        <f>'GMPP Return'!E258</f>
        <v>0</v>
      </c>
      <c r="Q7" s="307">
        <f>'GMPP Return'!F257</f>
        <v>0</v>
      </c>
      <c r="R7" s="307">
        <f>'GMPP Return'!F258</f>
        <v>0</v>
      </c>
      <c r="S7" s="307">
        <f>'GMPP Return'!G257</f>
        <v>0</v>
      </c>
      <c r="T7" s="307">
        <f>'GMPP Return'!G258</f>
        <v>0</v>
      </c>
      <c r="U7" s="307">
        <f>'GMPP Return'!I257</f>
        <v>0</v>
      </c>
      <c r="V7" s="307">
        <f>'GMPP Return'!I258</f>
        <v>0</v>
      </c>
      <c r="W7" s="307">
        <f>'GMPP Return'!D283</f>
        <v>0</v>
      </c>
      <c r="X7" s="307">
        <f>'GMPP Return'!D284</f>
        <v>0</v>
      </c>
      <c r="Y7" s="307">
        <f>'GMPP Return'!E283</f>
        <v>0</v>
      </c>
      <c r="Z7" s="307">
        <f>'GMPP Return'!E284</f>
        <v>0</v>
      </c>
      <c r="AA7" s="307">
        <f>'GMPP Return'!F283</f>
        <v>0</v>
      </c>
      <c r="AB7" s="307">
        <f>'GMPP Return'!F284</f>
        <v>0</v>
      </c>
      <c r="AC7" s="307">
        <f>'GMPP Return'!G283</f>
        <v>0</v>
      </c>
      <c r="AD7" s="307">
        <f>'GMPP Return'!G284</f>
        <v>0</v>
      </c>
      <c r="AE7" s="307">
        <f>'GMPP Return'!H283</f>
        <v>0</v>
      </c>
      <c r="AF7" s="307">
        <f>'GMPP Return'!H284</f>
        <v>0</v>
      </c>
      <c r="AG7" s="287">
        <f>'GMPP Return'!I283</f>
        <v>0</v>
      </c>
      <c r="AH7" s="287">
        <f>'GMPP Return'!I284</f>
        <v>0</v>
      </c>
      <c r="BC7" s="99"/>
    </row>
    <row r="8" spans="1:55" x14ac:dyDescent="0.25">
      <c r="A8" s="99"/>
      <c r="B8" s="285" t="str">
        <f>'GMPP Return'!B235</f>
        <v>2020/2021</v>
      </c>
      <c r="C8" s="286">
        <f>'GMPP Return'!D235</f>
        <v>0</v>
      </c>
      <c r="D8" s="286">
        <f>'GMPP Return'!D236</f>
        <v>0</v>
      </c>
      <c r="E8" s="286">
        <f>'GMPP Return'!E235</f>
        <v>0</v>
      </c>
      <c r="F8" s="286">
        <f>'GMPP Return'!E236</f>
        <v>0</v>
      </c>
      <c r="G8" s="286">
        <f>'GMPP Return'!F235</f>
        <v>0</v>
      </c>
      <c r="H8" s="286">
        <f>'GMPP Return'!F236</f>
        <v>0</v>
      </c>
      <c r="I8" s="286">
        <f>'GMPP Return'!G235</f>
        <v>0</v>
      </c>
      <c r="J8" s="286">
        <f>'GMPP Return'!G236</f>
        <v>0</v>
      </c>
      <c r="K8" s="287">
        <f>'GMPP Return'!I235</f>
        <v>0</v>
      </c>
      <c r="L8" s="287">
        <f>'GMPP Return'!I236</f>
        <v>0</v>
      </c>
      <c r="M8" s="307">
        <f>'GMPP Return'!D259</f>
        <v>0</v>
      </c>
      <c r="N8" s="307">
        <f>'GMPP Return'!D260</f>
        <v>0</v>
      </c>
      <c r="O8" s="307">
        <f>'GMPP Return'!E259</f>
        <v>0</v>
      </c>
      <c r="P8" s="307">
        <f>'GMPP Return'!E260</f>
        <v>0</v>
      </c>
      <c r="Q8" s="307">
        <f>'GMPP Return'!F259</f>
        <v>0</v>
      </c>
      <c r="R8" s="307">
        <f>'GMPP Return'!F260</f>
        <v>0</v>
      </c>
      <c r="S8" s="307">
        <f>'GMPP Return'!G259</f>
        <v>0</v>
      </c>
      <c r="T8" s="307">
        <f>'GMPP Return'!G260</f>
        <v>0</v>
      </c>
      <c r="U8" s="307">
        <f>'GMPP Return'!I259</f>
        <v>0</v>
      </c>
      <c r="V8" s="307">
        <f>'GMPP Return'!I260</f>
        <v>0</v>
      </c>
      <c r="W8" s="307">
        <f>'GMPP Return'!D285</f>
        <v>0</v>
      </c>
      <c r="X8" s="307">
        <f>'GMPP Return'!D286</f>
        <v>0</v>
      </c>
      <c r="Y8" s="307">
        <f>'GMPP Return'!E285</f>
        <v>0</v>
      </c>
      <c r="Z8" s="307">
        <f>'GMPP Return'!E286</f>
        <v>0</v>
      </c>
      <c r="AA8" s="307">
        <f>'GMPP Return'!F285</f>
        <v>0</v>
      </c>
      <c r="AB8" s="307">
        <f>'GMPP Return'!F286</f>
        <v>0</v>
      </c>
      <c r="AC8" s="307">
        <f>'GMPP Return'!G285</f>
        <v>0</v>
      </c>
      <c r="AD8" s="307">
        <f>'GMPP Return'!G286</f>
        <v>0</v>
      </c>
      <c r="AE8" s="307">
        <f>'GMPP Return'!H285</f>
        <v>0</v>
      </c>
      <c r="AF8" s="307">
        <f>'GMPP Return'!H286</f>
        <v>0</v>
      </c>
      <c r="AG8" s="287">
        <f>'GMPP Return'!I285</f>
        <v>0</v>
      </c>
      <c r="AH8" s="287">
        <f>'GMPP Return'!I286</f>
        <v>0</v>
      </c>
      <c r="BC8" s="99"/>
    </row>
    <row r="9" spans="1:55" x14ac:dyDescent="0.25">
      <c r="B9" s="285" t="str">
        <f>'GMPP Return'!B237</f>
        <v>2021/2022</v>
      </c>
      <c r="C9" s="286">
        <f>'GMPP Return'!D237</f>
        <v>0</v>
      </c>
      <c r="D9" s="286">
        <f>'GMPP Return'!D238</f>
        <v>0</v>
      </c>
      <c r="E9" s="286">
        <f>'GMPP Return'!E237</f>
        <v>0</v>
      </c>
      <c r="F9" s="286">
        <f>'GMPP Return'!E238</f>
        <v>0</v>
      </c>
      <c r="G9" s="286">
        <f>'GMPP Return'!F237</f>
        <v>0</v>
      </c>
      <c r="H9" s="286">
        <f>'GMPP Return'!F238</f>
        <v>0</v>
      </c>
      <c r="I9" s="286">
        <f>'GMPP Return'!G237</f>
        <v>0</v>
      </c>
      <c r="J9" s="286">
        <f>'GMPP Return'!G238</f>
        <v>0</v>
      </c>
      <c r="K9" s="287">
        <f>'GMPP Return'!I237</f>
        <v>0</v>
      </c>
      <c r="L9" s="287">
        <f>'GMPP Return'!I238</f>
        <v>0</v>
      </c>
      <c r="M9" s="307">
        <f>'GMPP Return'!D261</f>
        <v>0</v>
      </c>
      <c r="N9" s="307">
        <f>'GMPP Return'!D262</f>
        <v>0</v>
      </c>
      <c r="O9" s="307">
        <f>'GMPP Return'!E261</f>
        <v>0</v>
      </c>
      <c r="P9" s="307">
        <f>'GMPP Return'!E262</f>
        <v>0</v>
      </c>
      <c r="Q9" s="307">
        <f>'GMPP Return'!F261</f>
        <v>0</v>
      </c>
      <c r="R9" s="307">
        <f>'GMPP Return'!F262</f>
        <v>0</v>
      </c>
      <c r="S9" s="307">
        <f>'GMPP Return'!G261</f>
        <v>0</v>
      </c>
      <c r="T9" s="307">
        <f>'GMPP Return'!G262</f>
        <v>0</v>
      </c>
      <c r="U9" s="307">
        <f>'GMPP Return'!I261</f>
        <v>0</v>
      </c>
      <c r="V9" s="307">
        <f>'GMPP Return'!I262</f>
        <v>0</v>
      </c>
      <c r="W9" s="307">
        <f>'GMPP Return'!D287</f>
        <v>0</v>
      </c>
      <c r="X9" s="307">
        <f>'GMPP Return'!D288</f>
        <v>0</v>
      </c>
      <c r="Y9" s="307">
        <f>'GMPP Return'!E287</f>
        <v>0</v>
      </c>
      <c r="Z9" s="307">
        <f>'GMPP Return'!E288</f>
        <v>0</v>
      </c>
      <c r="AA9" s="307">
        <f>'GMPP Return'!F287</f>
        <v>0</v>
      </c>
      <c r="AB9" s="307">
        <f>'GMPP Return'!F288</f>
        <v>0</v>
      </c>
      <c r="AC9" s="307">
        <f>'GMPP Return'!G287</f>
        <v>0</v>
      </c>
      <c r="AD9" s="307">
        <f>'GMPP Return'!G288</f>
        <v>0</v>
      </c>
      <c r="AE9" s="307">
        <f>'GMPP Return'!H287</f>
        <v>0</v>
      </c>
      <c r="AF9" s="307">
        <f>'GMPP Return'!H288</f>
        <v>0</v>
      </c>
      <c r="AG9" s="287">
        <f>'GMPP Return'!I287</f>
        <v>0</v>
      </c>
      <c r="AH9" s="287">
        <f>'GMPP Return'!I288</f>
        <v>0</v>
      </c>
      <c r="BC9" s="99"/>
    </row>
    <row r="10" spans="1:55" x14ac:dyDescent="0.25">
      <c r="B10" s="285" t="str">
        <f>'GMPP Return'!B239</f>
        <v>Remaining Spend</v>
      </c>
      <c r="C10" s="286">
        <f>'GMPP Return'!D239</f>
        <v>0</v>
      </c>
      <c r="D10" s="286">
        <f>'GMPP Return'!D240</f>
        <v>0</v>
      </c>
      <c r="E10" s="286">
        <f>'GMPP Return'!E239</f>
        <v>0</v>
      </c>
      <c r="F10" s="286">
        <f>'GMPP Return'!E240</f>
        <v>0</v>
      </c>
      <c r="G10" s="286">
        <f>'GMPP Return'!F239</f>
        <v>0</v>
      </c>
      <c r="H10" s="286">
        <f>'GMPP Return'!F240</f>
        <v>0</v>
      </c>
      <c r="I10" s="286">
        <f>'GMPP Return'!G239</f>
        <v>0</v>
      </c>
      <c r="J10" s="286">
        <f>'GMPP Return'!G240</f>
        <v>0</v>
      </c>
      <c r="K10" s="287">
        <f>'GMPP Return'!I239</f>
        <v>0</v>
      </c>
      <c r="L10" s="287">
        <f>'GMPP Return'!I240</f>
        <v>0</v>
      </c>
      <c r="M10" s="307">
        <f>'GMPP Return'!D263</f>
        <v>0</v>
      </c>
      <c r="N10" s="307">
        <f>'GMPP Return'!D264</f>
        <v>0</v>
      </c>
      <c r="O10" s="307">
        <f>'GMPP Return'!E263</f>
        <v>0</v>
      </c>
      <c r="P10" s="307">
        <f>'GMPP Return'!E264</f>
        <v>0</v>
      </c>
      <c r="Q10" s="307">
        <f>'GMPP Return'!F263</f>
        <v>0</v>
      </c>
      <c r="R10" s="307">
        <f>'GMPP Return'!F264</f>
        <v>0</v>
      </c>
      <c r="S10" s="307">
        <f>'GMPP Return'!G263</f>
        <v>0</v>
      </c>
      <c r="T10" s="307">
        <f>'GMPP Return'!G264</f>
        <v>0</v>
      </c>
      <c r="U10" s="307">
        <f>'GMPP Return'!I263</f>
        <v>0</v>
      </c>
      <c r="V10" s="307">
        <f>'GMPP Return'!I264</f>
        <v>0</v>
      </c>
      <c r="W10" s="307">
        <f>'GMPP Return'!D289</f>
        <v>0</v>
      </c>
      <c r="X10" s="307">
        <f>'GMPP Return'!D290</f>
        <v>0</v>
      </c>
      <c r="Y10" s="307">
        <f>'GMPP Return'!E289</f>
        <v>0</v>
      </c>
      <c r="Z10" s="307">
        <f>'GMPP Return'!E290</f>
        <v>0</v>
      </c>
      <c r="AA10" s="307">
        <f>'GMPP Return'!F289</f>
        <v>0</v>
      </c>
      <c r="AB10" s="307">
        <f>'GMPP Return'!F290</f>
        <v>0</v>
      </c>
      <c r="AC10" s="307">
        <f>'GMPP Return'!G289</f>
        <v>0</v>
      </c>
      <c r="AD10" s="307">
        <f>'GMPP Return'!G290</f>
        <v>0</v>
      </c>
      <c r="AE10" s="307">
        <f>'GMPP Return'!H289</f>
        <v>0</v>
      </c>
      <c r="AF10" s="307">
        <f>'GMPP Return'!H290</f>
        <v>0</v>
      </c>
      <c r="AG10" s="287">
        <f>'GMPP Return'!I289</f>
        <v>0</v>
      </c>
      <c r="AH10" s="287">
        <f>'GMPP Return'!I290</f>
        <v>0</v>
      </c>
    </row>
    <row r="11" spans="1:55" s="283" customFormat="1" x14ac:dyDescent="0.25">
      <c r="B11" s="285"/>
      <c r="C11" s="286"/>
      <c r="D11" s="286"/>
      <c r="E11" s="286"/>
      <c r="F11" s="286"/>
      <c r="G11" s="286"/>
      <c r="H11" s="286"/>
      <c r="I11" s="286"/>
      <c r="J11" s="286"/>
      <c r="K11" s="287"/>
      <c r="L11" s="287"/>
      <c r="M11" s="307"/>
      <c r="N11" s="307"/>
      <c r="O11" s="307"/>
      <c r="P11" s="307"/>
      <c r="Q11" s="307"/>
      <c r="R11" s="307"/>
      <c r="S11" s="307"/>
      <c r="T11" s="307"/>
      <c r="U11" s="307"/>
      <c r="V11" s="307"/>
      <c r="W11" s="307"/>
      <c r="X11" s="307"/>
      <c r="Y11" s="307"/>
      <c r="Z11" s="307"/>
      <c r="AA11" s="307"/>
      <c r="AB11" s="307"/>
      <c r="AC11" s="307"/>
      <c r="AD11" s="307"/>
      <c r="AE11" s="307"/>
      <c r="AF11" s="307"/>
    </row>
    <row r="12" spans="1:55" s="283" customFormat="1" ht="15.75" thickBot="1" x14ac:dyDescent="0.3">
      <c r="B12" s="285"/>
      <c r="C12" s="339" t="s">
        <v>1854</v>
      </c>
      <c r="D12" s="286"/>
      <c r="E12" s="286"/>
      <c r="F12" s="286"/>
      <c r="G12" s="286"/>
      <c r="H12" s="286"/>
      <c r="I12" s="286"/>
      <c r="J12" s="286"/>
      <c r="K12" s="287"/>
      <c r="L12" s="287"/>
      <c r="M12" s="307"/>
      <c r="N12" s="307"/>
      <c r="O12" s="307"/>
      <c r="P12" s="307"/>
      <c r="Q12" s="307"/>
      <c r="R12" s="307"/>
      <c r="S12" s="307"/>
      <c r="T12" s="307"/>
      <c r="U12" s="307"/>
      <c r="V12" s="307"/>
      <c r="W12" s="307"/>
      <c r="X12" s="307"/>
      <c r="Y12" s="307"/>
      <c r="Z12" s="307"/>
      <c r="AA12" s="307"/>
      <c r="AB12" s="307"/>
      <c r="AC12" s="307"/>
      <c r="AD12" s="307"/>
      <c r="AE12" s="307"/>
      <c r="AF12" s="307"/>
    </row>
    <row r="13" spans="1:55" s="283" customFormat="1" x14ac:dyDescent="0.25">
      <c r="B13" s="285"/>
      <c r="C13" s="1263" t="str">
        <f>IF('GMPP Return'!C36="","",'GMPP Return'!C36)</f>
        <v/>
      </c>
      <c r="D13" s="1264"/>
      <c r="E13" s="1264"/>
      <c r="F13" s="1264"/>
      <c r="G13" s="1264"/>
      <c r="H13" s="1264"/>
      <c r="I13" s="1264"/>
      <c r="J13" s="1264"/>
      <c r="K13" s="1264"/>
      <c r="L13" s="1264"/>
      <c r="M13" s="1264"/>
      <c r="N13" s="1264"/>
      <c r="O13" s="1264"/>
      <c r="P13" s="1264"/>
      <c r="Q13" s="1264"/>
      <c r="R13" s="1265"/>
      <c r="S13" s="307"/>
      <c r="T13" s="307"/>
      <c r="U13" s="307"/>
      <c r="V13" s="307"/>
      <c r="W13" s="307"/>
      <c r="X13" s="307"/>
      <c r="Y13" s="307"/>
      <c r="Z13" s="307"/>
      <c r="AA13" s="307"/>
      <c r="AB13" s="307"/>
      <c r="AC13" s="307"/>
      <c r="AD13" s="307"/>
      <c r="AE13" s="307"/>
      <c r="AF13" s="307"/>
    </row>
    <row r="14" spans="1:55" s="283" customFormat="1" x14ac:dyDescent="0.25">
      <c r="B14" s="285"/>
      <c r="C14" s="1266"/>
      <c r="D14" s="1267"/>
      <c r="E14" s="1267"/>
      <c r="F14" s="1267"/>
      <c r="G14" s="1267"/>
      <c r="H14" s="1267"/>
      <c r="I14" s="1267"/>
      <c r="J14" s="1267"/>
      <c r="K14" s="1267"/>
      <c r="L14" s="1267"/>
      <c r="M14" s="1267"/>
      <c r="N14" s="1267"/>
      <c r="O14" s="1267"/>
      <c r="P14" s="1267"/>
      <c r="Q14" s="1267"/>
      <c r="R14" s="1268"/>
      <c r="S14" s="307"/>
      <c r="T14" s="307"/>
      <c r="U14" s="307"/>
      <c r="V14" s="307"/>
      <c r="W14" s="307"/>
      <c r="X14" s="307"/>
      <c r="Y14" s="307"/>
      <c r="Z14" s="307"/>
      <c r="AA14" s="307"/>
      <c r="AB14" s="307"/>
      <c r="AC14" s="307"/>
      <c r="AD14" s="307"/>
      <c r="AE14" s="307"/>
      <c r="AF14" s="307"/>
    </row>
    <row r="15" spans="1:55" s="283" customFormat="1" x14ac:dyDescent="0.25">
      <c r="B15" s="285"/>
      <c r="C15" s="1266"/>
      <c r="D15" s="1267"/>
      <c r="E15" s="1267"/>
      <c r="F15" s="1267"/>
      <c r="G15" s="1267"/>
      <c r="H15" s="1267"/>
      <c r="I15" s="1267"/>
      <c r="J15" s="1267"/>
      <c r="K15" s="1267"/>
      <c r="L15" s="1267"/>
      <c r="M15" s="1267"/>
      <c r="N15" s="1267"/>
      <c r="O15" s="1267"/>
      <c r="P15" s="1267"/>
      <c r="Q15" s="1267"/>
      <c r="R15" s="1268"/>
      <c r="S15" s="307"/>
      <c r="T15" s="307"/>
      <c r="U15" s="307"/>
      <c r="V15" s="307"/>
      <c r="W15" s="307"/>
      <c r="X15" s="307"/>
      <c r="Y15" s="307"/>
      <c r="Z15" s="307"/>
      <c r="AA15" s="307"/>
      <c r="AB15" s="307"/>
      <c r="AC15" s="307"/>
      <c r="AD15" s="307"/>
      <c r="AE15" s="307"/>
      <c r="AF15" s="307"/>
    </row>
    <row r="16" spans="1:55" s="283" customFormat="1" x14ac:dyDescent="0.25">
      <c r="B16" s="285"/>
      <c r="C16" s="1266"/>
      <c r="D16" s="1267"/>
      <c r="E16" s="1267"/>
      <c r="F16" s="1267"/>
      <c r="G16" s="1267"/>
      <c r="H16" s="1267"/>
      <c r="I16" s="1267"/>
      <c r="J16" s="1267"/>
      <c r="K16" s="1267"/>
      <c r="L16" s="1267"/>
      <c r="M16" s="1267"/>
      <c r="N16" s="1267"/>
      <c r="O16" s="1267"/>
      <c r="P16" s="1267"/>
      <c r="Q16" s="1267"/>
      <c r="R16" s="1268"/>
      <c r="S16" s="307"/>
      <c r="T16" s="307"/>
      <c r="U16" s="307"/>
      <c r="V16" s="307"/>
      <c r="W16" s="307"/>
      <c r="X16" s="307"/>
      <c r="Y16" s="307"/>
      <c r="Z16" s="307"/>
      <c r="AA16" s="307"/>
      <c r="AB16" s="307"/>
      <c r="AC16" s="307"/>
      <c r="AD16" s="307"/>
      <c r="AE16" s="307"/>
      <c r="AF16" s="307"/>
    </row>
    <row r="17" spans="2:32" s="283" customFormat="1" x14ac:dyDescent="0.25">
      <c r="B17" s="285"/>
      <c r="C17" s="1266"/>
      <c r="D17" s="1267"/>
      <c r="E17" s="1267"/>
      <c r="F17" s="1267"/>
      <c r="G17" s="1267"/>
      <c r="H17" s="1267"/>
      <c r="I17" s="1267"/>
      <c r="J17" s="1267"/>
      <c r="K17" s="1267"/>
      <c r="L17" s="1267"/>
      <c r="M17" s="1267"/>
      <c r="N17" s="1267"/>
      <c r="O17" s="1267"/>
      <c r="P17" s="1267"/>
      <c r="Q17" s="1267"/>
      <c r="R17" s="1268"/>
      <c r="S17" s="307"/>
      <c r="T17" s="307"/>
      <c r="U17" s="307"/>
      <c r="V17" s="307"/>
      <c r="W17" s="307"/>
      <c r="X17" s="307"/>
      <c r="Y17" s="307"/>
      <c r="Z17" s="307"/>
      <c r="AA17" s="307"/>
      <c r="AB17" s="307"/>
      <c r="AC17" s="307"/>
      <c r="AD17" s="307"/>
      <c r="AE17" s="307"/>
      <c r="AF17" s="307"/>
    </row>
    <row r="18" spans="2:32" s="283" customFormat="1" x14ac:dyDescent="0.25">
      <c r="B18" s="285"/>
      <c r="C18" s="1266"/>
      <c r="D18" s="1267"/>
      <c r="E18" s="1267"/>
      <c r="F18" s="1267"/>
      <c r="G18" s="1267"/>
      <c r="H18" s="1267"/>
      <c r="I18" s="1267"/>
      <c r="J18" s="1267"/>
      <c r="K18" s="1267"/>
      <c r="L18" s="1267"/>
      <c r="M18" s="1267"/>
      <c r="N18" s="1267"/>
      <c r="O18" s="1267"/>
      <c r="P18" s="1267"/>
      <c r="Q18" s="1267"/>
      <c r="R18" s="1268"/>
      <c r="S18" s="307"/>
      <c r="T18" s="307"/>
      <c r="U18" s="307"/>
      <c r="V18" s="307"/>
      <c r="W18" s="307"/>
      <c r="X18" s="307"/>
      <c r="Y18" s="307"/>
      <c r="Z18" s="307"/>
      <c r="AA18" s="307"/>
      <c r="AB18" s="307"/>
      <c r="AC18" s="307"/>
      <c r="AD18" s="307"/>
      <c r="AE18" s="307"/>
      <c r="AF18" s="307"/>
    </row>
    <row r="19" spans="2:32" s="283" customFormat="1" x14ac:dyDescent="0.25">
      <c r="B19" s="285"/>
      <c r="C19" s="1266"/>
      <c r="D19" s="1267"/>
      <c r="E19" s="1267"/>
      <c r="F19" s="1267"/>
      <c r="G19" s="1267"/>
      <c r="H19" s="1267"/>
      <c r="I19" s="1267"/>
      <c r="J19" s="1267"/>
      <c r="K19" s="1267"/>
      <c r="L19" s="1267"/>
      <c r="M19" s="1267"/>
      <c r="N19" s="1267"/>
      <c r="O19" s="1267"/>
      <c r="P19" s="1267"/>
      <c r="Q19" s="1267"/>
      <c r="R19" s="1268"/>
      <c r="S19" s="307"/>
      <c r="T19" s="307"/>
      <c r="U19" s="307"/>
      <c r="V19" s="307"/>
      <c r="W19" s="307"/>
      <c r="X19" s="307"/>
      <c r="Y19" s="307"/>
      <c r="Z19" s="307"/>
      <c r="AA19" s="307"/>
      <c r="AB19" s="307"/>
      <c r="AC19" s="307"/>
      <c r="AD19" s="307"/>
      <c r="AE19" s="307"/>
      <c r="AF19" s="307"/>
    </row>
    <row r="20" spans="2:32" s="283" customFormat="1" ht="15.75" thickBot="1" x14ac:dyDescent="0.3">
      <c r="B20" s="285"/>
      <c r="C20" s="1269"/>
      <c r="D20" s="1270"/>
      <c r="E20" s="1270"/>
      <c r="F20" s="1270"/>
      <c r="G20" s="1270"/>
      <c r="H20" s="1270"/>
      <c r="I20" s="1270"/>
      <c r="J20" s="1270"/>
      <c r="K20" s="1270"/>
      <c r="L20" s="1270"/>
      <c r="M20" s="1270"/>
      <c r="N20" s="1270"/>
      <c r="O20" s="1270"/>
      <c r="P20" s="1270"/>
      <c r="Q20" s="1270"/>
      <c r="R20" s="1271"/>
      <c r="S20" s="307"/>
      <c r="T20" s="307"/>
      <c r="U20" s="307"/>
      <c r="V20" s="307"/>
      <c r="W20" s="307"/>
      <c r="X20" s="307"/>
      <c r="Y20" s="307"/>
      <c r="Z20" s="307"/>
      <c r="AA20" s="307"/>
      <c r="AB20" s="307"/>
      <c r="AC20" s="307"/>
      <c r="AD20" s="307"/>
      <c r="AE20" s="307"/>
      <c r="AF20" s="307"/>
    </row>
    <row r="21" spans="2:32" ht="26.25" x14ac:dyDescent="0.4">
      <c r="B21" s="1026" t="s">
        <v>1872</v>
      </c>
    </row>
    <row r="35" spans="5:18" ht="15.75" thickBot="1" x14ac:dyDescent="0.3">
      <c r="E35" s="339" t="str">
        <f>'GMPP Return'!B220</f>
        <v>Costs Narrative relating to the Resource and Capital tables below</v>
      </c>
    </row>
    <row r="36" spans="5:18" x14ac:dyDescent="0.25">
      <c r="E36" s="1272" t="str">
        <f>IF('GMPP Return'!C220="","",'GMPP Return'!C220)</f>
        <v/>
      </c>
      <c r="F36" s="1273"/>
      <c r="G36" s="1273"/>
      <c r="H36" s="1273"/>
      <c r="I36" s="1273"/>
      <c r="J36" s="1273"/>
      <c r="K36" s="1273"/>
      <c r="L36" s="1273"/>
      <c r="M36" s="1273"/>
      <c r="N36" s="1273"/>
      <c r="O36" s="1273"/>
      <c r="P36" s="1273"/>
      <c r="Q36" s="1273"/>
      <c r="R36" s="1274"/>
    </row>
    <row r="37" spans="5:18" x14ac:dyDescent="0.25">
      <c r="E37" s="1275"/>
      <c r="F37" s="1276"/>
      <c r="G37" s="1276"/>
      <c r="H37" s="1276"/>
      <c r="I37" s="1276"/>
      <c r="J37" s="1276"/>
      <c r="K37" s="1276"/>
      <c r="L37" s="1276"/>
      <c r="M37" s="1276"/>
      <c r="N37" s="1276"/>
      <c r="O37" s="1276"/>
      <c r="P37" s="1276"/>
      <c r="Q37" s="1276"/>
      <c r="R37" s="1277"/>
    </row>
    <row r="38" spans="5:18" x14ac:dyDescent="0.25">
      <c r="E38" s="1275"/>
      <c r="F38" s="1276"/>
      <c r="G38" s="1276"/>
      <c r="H38" s="1276"/>
      <c r="I38" s="1276"/>
      <c r="J38" s="1276"/>
      <c r="K38" s="1276"/>
      <c r="L38" s="1276"/>
      <c r="M38" s="1276"/>
      <c r="N38" s="1276"/>
      <c r="O38" s="1276"/>
      <c r="P38" s="1276"/>
      <c r="Q38" s="1276"/>
      <c r="R38" s="1277"/>
    </row>
    <row r="39" spans="5:18" x14ac:dyDescent="0.25">
      <c r="E39" s="1275"/>
      <c r="F39" s="1276"/>
      <c r="G39" s="1276"/>
      <c r="H39" s="1276"/>
      <c r="I39" s="1276"/>
      <c r="J39" s="1276"/>
      <c r="K39" s="1276"/>
      <c r="L39" s="1276"/>
      <c r="M39" s="1276"/>
      <c r="N39" s="1276"/>
      <c r="O39" s="1276"/>
      <c r="P39" s="1276"/>
      <c r="Q39" s="1276"/>
      <c r="R39" s="1277"/>
    </row>
    <row r="40" spans="5:18" x14ac:dyDescent="0.25">
      <c r="E40" s="1275"/>
      <c r="F40" s="1276"/>
      <c r="G40" s="1276"/>
      <c r="H40" s="1276"/>
      <c r="I40" s="1276"/>
      <c r="J40" s="1276"/>
      <c r="K40" s="1276"/>
      <c r="L40" s="1276"/>
      <c r="M40" s="1276"/>
      <c r="N40" s="1276"/>
      <c r="O40" s="1276"/>
      <c r="P40" s="1276"/>
      <c r="Q40" s="1276"/>
      <c r="R40" s="1277"/>
    </row>
    <row r="41" spans="5:18" s="283" customFormat="1" x14ac:dyDescent="0.25">
      <c r="E41" s="1275"/>
      <c r="F41" s="1276"/>
      <c r="G41" s="1276"/>
      <c r="H41" s="1276"/>
      <c r="I41" s="1276"/>
      <c r="J41" s="1276"/>
      <c r="K41" s="1276"/>
      <c r="L41" s="1276"/>
      <c r="M41" s="1276"/>
      <c r="N41" s="1276"/>
      <c r="O41" s="1276"/>
      <c r="P41" s="1276"/>
      <c r="Q41" s="1276"/>
      <c r="R41" s="1277"/>
    </row>
    <row r="42" spans="5:18" s="283" customFormat="1" x14ac:dyDescent="0.25">
      <c r="E42" s="1275"/>
      <c r="F42" s="1276"/>
      <c r="G42" s="1276"/>
      <c r="H42" s="1276"/>
      <c r="I42" s="1276"/>
      <c r="J42" s="1276"/>
      <c r="K42" s="1276"/>
      <c r="L42" s="1276"/>
      <c r="M42" s="1276"/>
      <c r="N42" s="1276"/>
      <c r="O42" s="1276"/>
      <c r="P42" s="1276"/>
      <c r="Q42" s="1276"/>
      <c r="R42" s="1277"/>
    </row>
    <row r="43" spans="5:18" s="283" customFormat="1" x14ac:dyDescent="0.25">
      <c r="E43" s="1275"/>
      <c r="F43" s="1276"/>
      <c r="G43" s="1276"/>
      <c r="H43" s="1276"/>
      <c r="I43" s="1276"/>
      <c r="J43" s="1276"/>
      <c r="K43" s="1276"/>
      <c r="L43" s="1276"/>
      <c r="M43" s="1276"/>
      <c r="N43" s="1276"/>
      <c r="O43" s="1276"/>
      <c r="P43" s="1276"/>
      <c r="Q43" s="1276"/>
      <c r="R43" s="1277"/>
    </row>
    <row r="44" spans="5:18" x14ac:dyDescent="0.25">
      <c r="E44" s="1275"/>
      <c r="F44" s="1276"/>
      <c r="G44" s="1276"/>
      <c r="H44" s="1276"/>
      <c r="I44" s="1276"/>
      <c r="J44" s="1276"/>
      <c r="K44" s="1276"/>
      <c r="L44" s="1276"/>
      <c r="M44" s="1276"/>
      <c r="N44" s="1276"/>
      <c r="O44" s="1276"/>
      <c r="P44" s="1276"/>
      <c r="Q44" s="1276"/>
      <c r="R44" s="1277"/>
    </row>
    <row r="45" spans="5:18" x14ac:dyDescent="0.25">
      <c r="E45" s="1275"/>
      <c r="F45" s="1276"/>
      <c r="G45" s="1276"/>
      <c r="H45" s="1276"/>
      <c r="I45" s="1276"/>
      <c r="J45" s="1276"/>
      <c r="K45" s="1276"/>
      <c r="L45" s="1276"/>
      <c r="M45" s="1276"/>
      <c r="N45" s="1276"/>
      <c r="O45" s="1276"/>
      <c r="P45" s="1276"/>
      <c r="Q45" s="1276"/>
      <c r="R45" s="1277"/>
    </row>
    <row r="46" spans="5:18" x14ac:dyDescent="0.25">
      <c r="E46" s="1275"/>
      <c r="F46" s="1276"/>
      <c r="G46" s="1276"/>
      <c r="H46" s="1276"/>
      <c r="I46" s="1276"/>
      <c r="J46" s="1276"/>
      <c r="K46" s="1276"/>
      <c r="L46" s="1276"/>
      <c r="M46" s="1276"/>
      <c r="N46" s="1276"/>
      <c r="O46" s="1276"/>
      <c r="P46" s="1276"/>
      <c r="Q46" s="1276"/>
      <c r="R46" s="1277"/>
    </row>
    <row r="47" spans="5:18" x14ac:dyDescent="0.25">
      <c r="E47" s="1275"/>
      <c r="F47" s="1276"/>
      <c r="G47" s="1276"/>
      <c r="H47" s="1276"/>
      <c r="I47" s="1276"/>
      <c r="J47" s="1276"/>
      <c r="K47" s="1276"/>
      <c r="L47" s="1276"/>
      <c r="M47" s="1276"/>
      <c r="N47" s="1276"/>
      <c r="O47" s="1276"/>
      <c r="P47" s="1276"/>
      <c r="Q47" s="1276"/>
      <c r="R47" s="1277"/>
    </row>
    <row r="48" spans="5:18" x14ac:dyDescent="0.25">
      <c r="E48" s="1275"/>
      <c r="F48" s="1276"/>
      <c r="G48" s="1276"/>
      <c r="H48" s="1276"/>
      <c r="I48" s="1276"/>
      <c r="J48" s="1276"/>
      <c r="K48" s="1276"/>
      <c r="L48" s="1276"/>
      <c r="M48" s="1276"/>
      <c r="N48" s="1276"/>
      <c r="O48" s="1276"/>
      <c r="P48" s="1276"/>
      <c r="Q48" s="1276"/>
      <c r="R48" s="1277"/>
    </row>
    <row r="49" spans="2:18" x14ac:dyDescent="0.25">
      <c r="E49" s="1275"/>
      <c r="F49" s="1276"/>
      <c r="G49" s="1276"/>
      <c r="H49" s="1276"/>
      <c r="I49" s="1276"/>
      <c r="J49" s="1276"/>
      <c r="K49" s="1276"/>
      <c r="L49" s="1276"/>
      <c r="M49" s="1276"/>
      <c r="N49" s="1276"/>
      <c r="O49" s="1276"/>
      <c r="P49" s="1276"/>
      <c r="Q49" s="1276"/>
      <c r="R49" s="1277"/>
    </row>
    <row r="50" spans="2:18" x14ac:dyDescent="0.25">
      <c r="E50" s="1275"/>
      <c r="F50" s="1276"/>
      <c r="G50" s="1276"/>
      <c r="H50" s="1276"/>
      <c r="I50" s="1276"/>
      <c r="J50" s="1276"/>
      <c r="K50" s="1276"/>
      <c r="L50" s="1276"/>
      <c r="M50" s="1276"/>
      <c r="N50" s="1276"/>
      <c r="O50" s="1276"/>
      <c r="P50" s="1276"/>
      <c r="Q50" s="1276"/>
      <c r="R50" s="1277"/>
    </row>
    <row r="51" spans="2:18" ht="15.75" thickBot="1" x14ac:dyDescent="0.3">
      <c r="E51" s="1278"/>
      <c r="F51" s="1279"/>
      <c r="G51" s="1279"/>
      <c r="H51" s="1279"/>
      <c r="I51" s="1279"/>
      <c r="J51" s="1279"/>
      <c r="K51" s="1279"/>
      <c r="L51" s="1279"/>
      <c r="M51" s="1279"/>
      <c r="N51" s="1279"/>
      <c r="O51" s="1279"/>
      <c r="P51" s="1279"/>
      <c r="Q51" s="1279"/>
      <c r="R51" s="1280"/>
    </row>
    <row r="52" spans="2:18" ht="26.25" x14ac:dyDescent="0.4">
      <c r="B52" s="1026" t="s">
        <v>1873</v>
      </c>
    </row>
    <row r="66" spans="2:18" ht="26.25" x14ac:dyDescent="0.4">
      <c r="B66" s="1026" t="s">
        <v>139</v>
      </c>
    </row>
    <row r="79" spans="2:18" ht="15.75" thickBot="1" x14ac:dyDescent="0.3">
      <c r="E79" s="339" t="str">
        <f>'GMPP Return'!B296</f>
        <v>Benefits Narrative</v>
      </c>
    </row>
    <row r="80" spans="2:18" x14ac:dyDescent="0.25">
      <c r="E80" s="1272" t="str">
        <f>IF('GMPP Return'!C296="","",'GMPP Return'!C296)</f>
        <v/>
      </c>
      <c r="F80" s="1273"/>
      <c r="G80" s="1273"/>
      <c r="H80" s="1273"/>
      <c r="I80" s="1273"/>
      <c r="J80" s="1273"/>
      <c r="K80" s="1273"/>
      <c r="L80" s="1273"/>
      <c r="M80" s="1273"/>
      <c r="N80" s="1273"/>
      <c r="O80" s="1273"/>
      <c r="P80" s="1273"/>
      <c r="Q80" s="1273"/>
      <c r="R80" s="1274"/>
    </row>
    <row r="81" spans="1:18" x14ac:dyDescent="0.25">
      <c r="E81" s="1275"/>
      <c r="F81" s="1276"/>
      <c r="G81" s="1276"/>
      <c r="H81" s="1276"/>
      <c r="I81" s="1276"/>
      <c r="J81" s="1276"/>
      <c r="K81" s="1276"/>
      <c r="L81" s="1276"/>
      <c r="M81" s="1276"/>
      <c r="N81" s="1276"/>
      <c r="O81" s="1276"/>
      <c r="P81" s="1276"/>
      <c r="Q81" s="1276"/>
      <c r="R81" s="1277"/>
    </row>
    <row r="82" spans="1:18" x14ac:dyDescent="0.25">
      <c r="E82" s="1275"/>
      <c r="F82" s="1276"/>
      <c r="G82" s="1276"/>
      <c r="H82" s="1276"/>
      <c r="I82" s="1276"/>
      <c r="J82" s="1276"/>
      <c r="K82" s="1276"/>
      <c r="L82" s="1276"/>
      <c r="M82" s="1276"/>
      <c r="N82" s="1276"/>
      <c r="O82" s="1276"/>
      <c r="P82" s="1276"/>
      <c r="Q82" s="1276"/>
      <c r="R82" s="1277"/>
    </row>
    <row r="83" spans="1:18" x14ac:dyDescent="0.25">
      <c r="E83" s="1275"/>
      <c r="F83" s="1276"/>
      <c r="G83" s="1276"/>
      <c r="H83" s="1276"/>
      <c r="I83" s="1276"/>
      <c r="J83" s="1276"/>
      <c r="K83" s="1276"/>
      <c r="L83" s="1276"/>
      <c r="M83" s="1276"/>
      <c r="N83" s="1276"/>
      <c r="O83" s="1276"/>
      <c r="P83" s="1276"/>
      <c r="Q83" s="1276"/>
      <c r="R83" s="1277"/>
    </row>
    <row r="84" spans="1:18" s="283" customFormat="1" x14ac:dyDescent="0.25">
      <c r="E84" s="1275"/>
      <c r="F84" s="1276"/>
      <c r="G84" s="1276"/>
      <c r="H84" s="1276"/>
      <c r="I84" s="1276"/>
      <c r="J84" s="1276"/>
      <c r="K84" s="1276"/>
      <c r="L84" s="1276"/>
      <c r="M84" s="1276"/>
      <c r="N84" s="1276"/>
      <c r="O84" s="1276"/>
      <c r="P84" s="1276"/>
      <c r="Q84" s="1276"/>
      <c r="R84" s="1277"/>
    </row>
    <row r="85" spans="1:18" s="283" customFormat="1" x14ac:dyDescent="0.25">
      <c r="E85" s="1275"/>
      <c r="F85" s="1276"/>
      <c r="G85" s="1276"/>
      <c r="H85" s="1276"/>
      <c r="I85" s="1276"/>
      <c r="J85" s="1276"/>
      <c r="K85" s="1276"/>
      <c r="L85" s="1276"/>
      <c r="M85" s="1276"/>
      <c r="N85" s="1276"/>
      <c r="O85" s="1276"/>
      <c r="P85" s="1276"/>
      <c r="Q85" s="1276"/>
      <c r="R85" s="1277"/>
    </row>
    <row r="86" spans="1:18" s="283" customFormat="1" x14ac:dyDescent="0.25">
      <c r="E86" s="1275"/>
      <c r="F86" s="1276"/>
      <c r="G86" s="1276"/>
      <c r="H86" s="1276"/>
      <c r="I86" s="1276"/>
      <c r="J86" s="1276"/>
      <c r="K86" s="1276"/>
      <c r="L86" s="1276"/>
      <c r="M86" s="1276"/>
      <c r="N86" s="1276"/>
      <c r="O86" s="1276"/>
      <c r="P86" s="1276"/>
      <c r="Q86" s="1276"/>
      <c r="R86" s="1277"/>
    </row>
    <row r="87" spans="1:18" s="283" customFormat="1" x14ac:dyDescent="0.25">
      <c r="E87" s="1275"/>
      <c r="F87" s="1276"/>
      <c r="G87" s="1276"/>
      <c r="H87" s="1276"/>
      <c r="I87" s="1276"/>
      <c r="J87" s="1276"/>
      <c r="K87" s="1276"/>
      <c r="L87" s="1276"/>
      <c r="M87" s="1276"/>
      <c r="N87" s="1276"/>
      <c r="O87" s="1276"/>
      <c r="P87" s="1276"/>
      <c r="Q87" s="1276"/>
      <c r="R87" s="1277"/>
    </row>
    <row r="88" spans="1:18" x14ac:dyDescent="0.25">
      <c r="E88" s="1275"/>
      <c r="F88" s="1276"/>
      <c r="G88" s="1276"/>
      <c r="H88" s="1276"/>
      <c r="I88" s="1276"/>
      <c r="J88" s="1276"/>
      <c r="K88" s="1276"/>
      <c r="L88" s="1276"/>
      <c r="M88" s="1276"/>
      <c r="N88" s="1276"/>
      <c r="O88" s="1276"/>
      <c r="P88" s="1276"/>
      <c r="Q88" s="1276"/>
      <c r="R88" s="1277"/>
    </row>
    <row r="89" spans="1:18" x14ac:dyDescent="0.25">
      <c r="E89" s="1275"/>
      <c r="F89" s="1276"/>
      <c r="G89" s="1276"/>
      <c r="H89" s="1276"/>
      <c r="I89" s="1276"/>
      <c r="J89" s="1276"/>
      <c r="K89" s="1276"/>
      <c r="L89" s="1276"/>
      <c r="M89" s="1276"/>
      <c r="N89" s="1276"/>
      <c r="O89" s="1276"/>
      <c r="P89" s="1276"/>
      <c r="Q89" s="1276"/>
      <c r="R89" s="1277"/>
    </row>
    <row r="90" spans="1:18" x14ac:dyDescent="0.25">
      <c r="E90" s="1275"/>
      <c r="F90" s="1276"/>
      <c r="G90" s="1276"/>
      <c r="H90" s="1276"/>
      <c r="I90" s="1276"/>
      <c r="J90" s="1276"/>
      <c r="K90" s="1276"/>
      <c r="L90" s="1276"/>
      <c r="M90" s="1276"/>
      <c r="N90" s="1276"/>
      <c r="O90" s="1276"/>
      <c r="P90" s="1276"/>
      <c r="Q90" s="1276"/>
      <c r="R90" s="1277"/>
    </row>
    <row r="91" spans="1:18" x14ac:dyDescent="0.25">
      <c r="E91" s="1275"/>
      <c r="F91" s="1276"/>
      <c r="G91" s="1276"/>
      <c r="H91" s="1276"/>
      <c r="I91" s="1276"/>
      <c r="J91" s="1276"/>
      <c r="K91" s="1276"/>
      <c r="L91" s="1276"/>
      <c r="M91" s="1276"/>
      <c r="N91" s="1276"/>
      <c r="O91" s="1276"/>
      <c r="P91" s="1276"/>
      <c r="Q91" s="1276"/>
      <c r="R91" s="1277"/>
    </row>
    <row r="92" spans="1:18" x14ac:dyDescent="0.25">
      <c r="E92" s="1275"/>
      <c r="F92" s="1276"/>
      <c r="G92" s="1276"/>
      <c r="H92" s="1276"/>
      <c r="I92" s="1276"/>
      <c r="J92" s="1276"/>
      <c r="K92" s="1276"/>
      <c r="L92" s="1276"/>
      <c r="M92" s="1276"/>
      <c r="N92" s="1276"/>
      <c r="O92" s="1276"/>
      <c r="P92" s="1276"/>
      <c r="Q92" s="1276"/>
      <c r="R92" s="1277"/>
    </row>
    <row r="93" spans="1:18" x14ac:dyDescent="0.25">
      <c r="E93" s="1275"/>
      <c r="F93" s="1276"/>
      <c r="G93" s="1276"/>
      <c r="H93" s="1276"/>
      <c r="I93" s="1276"/>
      <c r="J93" s="1276"/>
      <c r="K93" s="1276"/>
      <c r="L93" s="1276"/>
      <c r="M93" s="1276"/>
      <c r="N93" s="1276"/>
      <c r="O93" s="1276"/>
      <c r="P93" s="1276"/>
      <c r="Q93" s="1276"/>
      <c r="R93" s="1277"/>
    </row>
    <row r="94" spans="1:18" x14ac:dyDescent="0.25">
      <c r="E94" s="1275"/>
      <c r="F94" s="1276"/>
      <c r="G94" s="1276"/>
      <c r="H94" s="1276"/>
      <c r="I94" s="1276"/>
      <c r="J94" s="1276"/>
      <c r="K94" s="1276"/>
      <c r="L94" s="1276"/>
      <c r="M94" s="1276"/>
      <c r="N94" s="1276"/>
      <c r="O94" s="1276"/>
      <c r="P94" s="1276"/>
      <c r="Q94" s="1276"/>
      <c r="R94" s="1277"/>
    </row>
    <row r="95" spans="1:18" x14ac:dyDescent="0.25">
      <c r="E95" s="1275"/>
      <c r="F95" s="1276"/>
      <c r="G95" s="1276"/>
      <c r="H95" s="1276"/>
      <c r="I95" s="1276"/>
      <c r="J95" s="1276"/>
      <c r="K95" s="1276"/>
      <c r="L95" s="1276"/>
      <c r="M95" s="1276"/>
      <c r="N95" s="1276"/>
      <c r="O95" s="1276"/>
      <c r="P95" s="1276"/>
      <c r="Q95" s="1276"/>
      <c r="R95" s="1277"/>
    </row>
    <row r="96" spans="1:18" ht="15.75" thickBot="1" x14ac:dyDescent="0.3">
      <c r="A96" t="s">
        <v>1904</v>
      </c>
      <c r="E96" s="1278"/>
      <c r="F96" s="1279"/>
      <c r="G96" s="1279"/>
      <c r="H96" s="1279"/>
      <c r="I96" s="1279"/>
      <c r="J96" s="1279"/>
      <c r="K96" s="1279"/>
      <c r="L96" s="1279"/>
      <c r="M96" s="1279"/>
      <c r="N96" s="1279"/>
      <c r="O96" s="1279"/>
      <c r="P96" s="1279"/>
      <c r="Q96" s="1279"/>
      <c r="R96" s="1280"/>
    </row>
  </sheetData>
  <sheetProtection algorithmName="SHA-512" hashValue="r6UhmL07jjxdR9ALSBUOBxxwvUAvLmusZkErS/VVrP94r0l45YFKEnH7c1kH/QLMxnUPaerEqO094ao/TWyyGA==" saltValue="x4WPNOaxSJw52r181f6BYQ==" spinCount="100000" sheet="1" objects="1" scenarios="1" formatColumns="0" formatRows="0" selectLockedCells="1" selectUnlockedCells="1"/>
  <mergeCells count="3">
    <mergeCell ref="C13:R20"/>
    <mergeCell ref="E80:R96"/>
    <mergeCell ref="E36:R51"/>
  </mergeCells>
  <pageMargins left="0.26" right="0.2" top="0.38" bottom="0.42" header="0.2" footer="0.2"/>
  <pageSetup paperSize="8" scale="54" fitToHeight="0" orientation="landscape" verticalDpi="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pageSetUpPr fitToPage="1"/>
  </sheetPr>
  <dimension ref="A1:AM1907"/>
  <sheetViews>
    <sheetView zoomScale="80" zoomScaleNormal="80" workbookViewId="0">
      <pane xSplit="2" ySplit="1" topLeftCell="F2" activePane="bottomRight" state="frozen"/>
      <selection pane="topRight" activeCell="C1" sqref="C1"/>
      <selection pane="bottomLeft" activeCell="A2" sqref="A2"/>
      <selection pane="bottomRight" activeCell="I276" sqref="I276:I280"/>
    </sheetView>
  </sheetViews>
  <sheetFormatPr defaultColWidth="9.140625" defaultRowHeight="30" customHeight="1" x14ac:dyDescent="0.25"/>
  <cols>
    <col min="1" max="1" width="7.85546875" style="397" customWidth="1"/>
    <col min="2" max="2" width="31.28515625" style="395" customWidth="1"/>
    <col min="3" max="3" width="35.7109375" style="99" hidden="1" customWidth="1"/>
    <col min="4" max="4" width="21.42578125" style="99" hidden="1" customWidth="1"/>
    <col min="5" max="5" width="3.28515625" style="99" hidden="1" customWidth="1"/>
    <col min="6" max="11" width="18.5703125" style="99" customWidth="1"/>
    <col min="12" max="12" width="9.140625" style="99"/>
    <col min="13" max="18" width="18.5703125" style="99" customWidth="1"/>
    <col min="19" max="19" width="9.140625" style="99"/>
    <col min="20" max="25" width="18.5703125" style="99" customWidth="1"/>
    <col min="26" max="26" width="9.140625" style="99"/>
    <col min="27" max="32" width="18.5703125" style="99" customWidth="1"/>
    <col min="33" max="33" width="9.140625" style="99"/>
    <col min="34" max="39" width="18.5703125" style="99" customWidth="1"/>
    <col min="40" max="16384" width="9.140625" style="99"/>
  </cols>
  <sheetData>
    <row r="1" spans="1:39" ht="63.75" customHeight="1" x14ac:dyDescent="0.25">
      <c r="A1" s="1064">
        <v>0</v>
      </c>
      <c r="B1" s="1065"/>
      <c r="C1" s="305" t="s">
        <v>598</v>
      </c>
      <c r="D1" s="340" t="s">
        <v>596</v>
      </c>
      <c r="E1" s="1066"/>
      <c r="F1" s="1067" t="s">
        <v>1895</v>
      </c>
      <c r="G1" s="1068" t="s">
        <v>1851</v>
      </c>
      <c r="H1" s="1068" t="s">
        <v>1896</v>
      </c>
      <c r="I1" s="1069" t="s">
        <v>1852</v>
      </c>
      <c r="J1" s="1068" t="s">
        <v>1897</v>
      </c>
      <c r="K1" s="1069" t="s">
        <v>1853</v>
      </c>
      <c r="L1" s="170"/>
      <c r="M1" s="1070" t="s">
        <v>1895</v>
      </c>
      <c r="N1" s="1071" t="s">
        <v>1851</v>
      </c>
      <c r="O1" s="1071" t="s">
        <v>1896</v>
      </c>
      <c r="P1" s="1072" t="s">
        <v>1852</v>
      </c>
      <c r="Q1" s="1071" t="s">
        <v>1897</v>
      </c>
      <c r="R1" s="1072" t="s">
        <v>1853</v>
      </c>
      <c r="S1" s="170"/>
      <c r="T1" s="1073" t="s">
        <v>1895</v>
      </c>
      <c r="U1" s="1074" t="s">
        <v>1851</v>
      </c>
      <c r="V1" s="1074" t="s">
        <v>1896</v>
      </c>
      <c r="W1" s="1075" t="s">
        <v>1852</v>
      </c>
      <c r="X1" s="1074" t="s">
        <v>1897</v>
      </c>
      <c r="Y1" s="1075" t="s">
        <v>1853</v>
      </c>
      <c r="Z1" s="170"/>
      <c r="AA1" s="1076" t="s">
        <v>1895</v>
      </c>
      <c r="AB1" s="1077" t="s">
        <v>1851</v>
      </c>
      <c r="AC1" s="1077" t="s">
        <v>1896</v>
      </c>
      <c r="AD1" s="1078" t="s">
        <v>1852</v>
      </c>
      <c r="AE1" s="1077" t="s">
        <v>1897</v>
      </c>
      <c r="AF1" s="1078" t="s">
        <v>1853</v>
      </c>
      <c r="AG1" s="170"/>
      <c r="AH1" s="1079" t="s">
        <v>1895</v>
      </c>
      <c r="AI1" s="1080" t="s">
        <v>1851</v>
      </c>
      <c r="AJ1" s="1080" t="s">
        <v>1896</v>
      </c>
      <c r="AK1" s="1081" t="s">
        <v>1852</v>
      </c>
      <c r="AL1" s="1080" t="s">
        <v>1897</v>
      </c>
      <c r="AM1" s="1081" t="s">
        <v>1853</v>
      </c>
    </row>
    <row r="2" spans="1:39" ht="30" customHeight="1" x14ac:dyDescent="0.25">
      <c r="A2" s="1082"/>
      <c r="B2" s="1083"/>
      <c r="C2" s="398"/>
      <c r="D2" s="399"/>
      <c r="E2" s="399"/>
      <c r="F2" s="400"/>
      <c r="G2" s="400"/>
      <c r="H2" s="400"/>
      <c r="I2" s="400"/>
      <c r="J2" s="400"/>
      <c r="K2" s="400"/>
      <c r="M2" s="400"/>
      <c r="N2" s="400"/>
      <c r="O2" s="400"/>
      <c r="P2" s="400"/>
      <c r="Q2" s="400"/>
      <c r="R2" s="400"/>
      <c r="T2" s="400"/>
      <c r="U2" s="400"/>
      <c r="V2" s="400"/>
      <c r="W2" s="400"/>
      <c r="X2" s="400"/>
      <c r="Y2" s="400"/>
      <c r="AA2" s="400"/>
      <c r="AB2" s="400"/>
      <c r="AC2" s="400"/>
      <c r="AD2" s="400"/>
      <c r="AE2" s="400"/>
      <c r="AF2" s="400"/>
      <c r="AH2" s="400"/>
      <c r="AI2" s="400"/>
      <c r="AJ2" s="400"/>
      <c r="AK2" s="400"/>
      <c r="AL2" s="400"/>
      <c r="AM2" s="400"/>
    </row>
    <row r="3" spans="1:39" ht="30" customHeight="1" x14ac:dyDescent="0.25">
      <c r="A3" s="1082">
        <v>0.01</v>
      </c>
      <c r="B3" s="1084" t="s">
        <v>107</v>
      </c>
      <c r="C3" s="398"/>
      <c r="D3" s="399"/>
      <c r="E3" s="399"/>
      <c r="F3" s="400"/>
      <c r="G3" s="400"/>
      <c r="H3" s="400"/>
      <c r="I3" s="400"/>
      <c r="J3" s="400"/>
      <c r="K3" s="400"/>
      <c r="M3" s="400"/>
      <c r="N3" s="400"/>
      <c r="O3" s="400"/>
      <c r="P3" s="400"/>
      <c r="Q3" s="400"/>
      <c r="R3" s="400"/>
      <c r="T3" s="400"/>
      <c r="U3" s="400"/>
      <c r="V3" s="400"/>
      <c r="W3" s="400"/>
      <c r="X3" s="400"/>
      <c r="Y3" s="400"/>
      <c r="AA3" s="400"/>
      <c r="AB3" s="400"/>
      <c r="AC3" s="400"/>
      <c r="AD3" s="400"/>
      <c r="AE3" s="400"/>
      <c r="AF3" s="400"/>
      <c r="AH3" s="400"/>
      <c r="AI3" s="400"/>
      <c r="AJ3" s="400"/>
      <c r="AK3" s="400"/>
      <c r="AL3" s="400"/>
      <c r="AM3" s="400"/>
    </row>
    <row r="4" spans="1:39" ht="30" customHeight="1" x14ac:dyDescent="0.25">
      <c r="A4" s="1082"/>
      <c r="B4" s="179"/>
      <c r="C4" s="398"/>
      <c r="D4" s="399"/>
      <c r="E4" s="399"/>
      <c r="F4" s="400"/>
      <c r="G4" s="400"/>
      <c r="H4" s="400"/>
      <c r="I4" s="400"/>
      <c r="J4" s="400"/>
      <c r="K4" s="400"/>
      <c r="M4" s="400"/>
      <c r="N4" s="400"/>
      <c r="O4" s="400"/>
      <c r="P4" s="400"/>
      <c r="Q4" s="400"/>
      <c r="R4" s="400"/>
      <c r="T4" s="400"/>
      <c r="U4" s="400"/>
      <c r="V4" s="400"/>
      <c r="W4" s="400"/>
      <c r="X4" s="400"/>
      <c r="Y4" s="400"/>
      <c r="AA4" s="400"/>
      <c r="AB4" s="400"/>
      <c r="AC4" s="400"/>
      <c r="AD4" s="400"/>
      <c r="AE4" s="400"/>
      <c r="AF4" s="400"/>
      <c r="AH4" s="400"/>
      <c r="AI4" s="400"/>
      <c r="AJ4" s="400"/>
      <c r="AK4" s="400"/>
      <c r="AL4" s="400"/>
      <c r="AM4" s="400"/>
    </row>
    <row r="5" spans="1:39" ht="30" customHeight="1" x14ac:dyDescent="0.25">
      <c r="A5" s="1082">
        <v>0.02</v>
      </c>
      <c r="B5" s="1084" t="s">
        <v>315</v>
      </c>
      <c r="C5" s="398"/>
      <c r="D5" s="399"/>
      <c r="E5" s="399"/>
      <c r="F5" s="400"/>
      <c r="G5" s="400"/>
      <c r="H5" s="400"/>
      <c r="I5" s="400"/>
      <c r="J5" s="400"/>
      <c r="K5" s="400"/>
      <c r="M5" s="400"/>
      <c r="N5" s="400"/>
      <c r="O5" s="400"/>
      <c r="P5" s="400"/>
      <c r="Q5" s="400"/>
      <c r="R5" s="400"/>
      <c r="T5" s="400"/>
      <c r="U5" s="400"/>
      <c r="V5" s="400"/>
      <c r="W5" s="400"/>
      <c r="X5" s="400"/>
      <c r="Y5" s="400"/>
      <c r="AA5" s="400"/>
      <c r="AB5" s="400"/>
      <c r="AC5" s="400"/>
      <c r="AD5" s="400"/>
      <c r="AE5" s="400"/>
      <c r="AF5" s="400"/>
      <c r="AH5" s="400"/>
      <c r="AI5" s="400"/>
      <c r="AJ5" s="400"/>
      <c r="AK5" s="400"/>
      <c r="AL5" s="400"/>
      <c r="AM5" s="400"/>
    </row>
    <row r="6" spans="1:39" ht="30" customHeight="1" x14ac:dyDescent="0.25">
      <c r="A6" s="1082"/>
      <c r="B6" s="179"/>
      <c r="C6" s="398"/>
      <c r="D6" s="399"/>
      <c r="E6" s="399"/>
      <c r="F6" s="400"/>
      <c r="G6" s="400"/>
      <c r="H6" s="400"/>
      <c r="I6" s="400"/>
      <c r="J6" s="400"/>
      <c r="K6" s="400"/>
      <c r="M6" s="400"/>
      <c r="N6" s="400"/>
      <c r="O6" s="400"/>
      <c r="P6" s="400"/>
      <c r="Q6" s="400"/>
      <c r="R6" s="400"/>
      <c r="T6" s="400"/>
      <c r="U6" s="400"/>
      <c r="V6" s="400"/>
      <c r="W6" s="400"/>
      <c r="X6" s="400"/>
      <c r="Y6" s="400"/>
      <c r="AA6" s="400"/>
      <c r="AB6" s="400"/>
      <c r="AC6" s="400"/>
      <c r="AD6" s="400"/>
      <c r="AE6" s="400"/>
      <c r="AF6" s="400"/>
      <c r="AH6" s="400"/>
      <c r="AI6" s="400"/>
      <c r="AJ6" s="400"/>
      <c r="AK6" s="400"/>
      <c r="AL6" s="400"/>
      <c r="AM6" s="400"/>
    </row>
    <row r="7" spans="1:39" ht="30" customHeight="1" x14ac:dyDescent="0.25">
      <c r="A7" s="1082">
        <v>0.03</v>
      </c>
      <c r="B7" s="1084" t="s">
        <v>335</v>
      </c>
      <c r="C7" s="398"/>
      <c r="D7" s="399"/>
      <c r="E7" s="399"/>
      <c r="F7" s="400"/>
      <c r="G7" s="400"/>
      <c r="H7" s="400"/>
      <c r="I7" s="400"/>
      <c r="J7" s="400"/>
      <c r="K7" s="400"/>
      <c r="M7" s="400"/>
      <c r="N7" s="400"/>
      <c r="O7" s="400"/>
      <c r="P7" s="400"/>
      <c r="Q7" s="400"/>
      <c r="R7" s="400"/>
      <c r="T7" s="400"/>
      <c r="U7" s="400"/>
      <c r="V7" s="400"/>
      <c r="W7" s="400"/>
      <c r="X7" s="400"/>
      <c r="Y7" s="400"/>
      <c r="AA7" s="400"/>
      <c r="AB7" s="400"/>
      <c r="AC7" s="400"/>
      <c r="AD7" s="400"/>
      <c r="AE7" s="400"/>
      <c r="AF7" s="400"/>
      <c r="AH7" s="400"/>
      <c r="AI7" s="400"/>
      <c r="AJ7" s="400"/>
      <c r="AK7" s="400"/>
      <c r="AL7" s="400"/>
      <c r="AM7" s="400"/>
    </row>
    <row r="8" spans="1:39" ht="30" customHeight="1" x14ac:dyDescent="0.25">
      <c r="A8" s="1085"/>
      <c r="B8" s="1086"/>
      <c r="C8" s="398"/>
      <c r="D8" s="399"/>
      <c r="E8" s="399"/>
      <c r="F8" s="400"/>
      <c r="G8" s="400"/>
      <c r="H8" s="400"/>
      <c r="I8" s="400"/>
      <c r="J8" s="400"/>
      <c r="K8" s="400"/>
      <c r="M8" s="400"/>
      <c r="N8" s="400"/>
      <c r="O8" s="400"/>
      <c r="P8" s="400"/>
      <c r="Q8" s="400"/>
      <c r="R8" s="400"/>
      <c r="T8" s="400"/>
      <c r="U8" s="400"/>
      <c r="V8" s="400"/>
      <c r="W8" s="400"/>
      <c r="X8" s="400"/>
      <c r="Y8" s="400"/>
      <c r="AA8" s="400"/>
      <c r="AB8" s="400"/>
      <c r="AC8" s="400"/>
      <c r="AD8" s="400"/>
      <c r="AE8" s="400"/>
      <c r="AF8" s="400"/>
      <c r="AH8" s="400"/>
      <c r="AI8" s="400"/>
      <c r="AJ8" s="400"/>
      <c r="AK8" s="400"/>
      <c r="AL8" s="400"/>
      <c r="AM8" s="400"/>
    </row>
    <row r="9" spans="1:39" ht="30" customHeight="1" x14ac:dyDescent="0.25">
      <c r="A9" s="1087">
        <v>0.04</v>
      </c>
      <c r="B9" s="1084" t="s">
        <v>375</v>
      </c>
      <c r="C9" s="398"/>
      <c r="D9" s="399"/>
      <c r="E9" s="399"/>
      <c r="F9" s="400"/>
      <c r="G9" s="400"/>
      <c r="H9" s="400"/>
      <c r="I9" s="400"/>
      <c r="J9" s="400"/>
      <c r="K9" s="400"/>
      <c r="M9" s="400"/>
      <c r="N9" s="400"/>
      <c r="O9" s="400"/>
      <c r="P9" s="400"/>
      <c r="Q9" s="400"/>
      <c r="R9" s="400"/>
      <c r="T9" s="400"/>
      <c r="U9" s="400"/>
      <c r="V9" s="400"/>
      <c r="W9" s="400"/>
      <c r="X9" s="400"/>
      <c r="Y9" s="400"/>
      <c r="AA9" s="400"/>
      <c r="AB9" s="400"/>
      <c r="AC9" s="400"/>
      <c r="AD9" s="400"/>
      <c r="AE9" s="400"/>
      <c r="AF9" s="400"/>
      <c r="AH9" s="400"/>
      <c r="AI9" s="400"/>
      <c r="AJ9" s="400"/>
      <c r="AK9" s="400"/>
      <c r="AL9" s="400"/>
      <c r="AM9" s="400"/>
    </row>
    <row r="10" spans="1:39" ht="30" customHeight="1" x14ac:dyDescent="0.25">
      <c r="A10" s="1085"/>
      <c r="B10" s="1086"/>
      <c r="C10" s="398"/>
      <c r="D10" s="399"/>
      <c r="E10" s="399"/>
      <c r="F10" s="400"/>
      <c r="G10" s="400"/>
      <c r="H10" s="400"/>
      <c r="I10" s="400"/>
      <c r="J10" s="400"/>
      <c r="K10" s="400"/>
      <c r="M10" s="400"/>
      <c r="N10" s="400"/>
      <c r="O10" s="400"/>
      <c r="P10" s="400"/>
      <c r="Q10" s="400"/>
      <c r="R10" s="400"/>
      <c r="T10" s="400"/>
      <c r="U10" s="400"/>
      <c r="V10" s="400"/>
      <c r="W10" s="400"/>
      <c r="X10" s="400"/>
      <c r="Y10" s="400"/>
      <c r="AA10" s="400"/>
      <c r="AB10" s="400"/>
      <c r="AC10" s="400"/>
      <c r="AD10" s="400"/>
      <c r="AE10" s="400"/>
      <c r="AF10" s="400"/>
      <c r="AH10" s="400"/>
      <c r="AI10" s="400"/>
      <c r="AJ10" s="400"/>
      <c r="AK10" s="400"/>
      <c r="AL10" s="400"/>
      <c r="AM10" s="400"/>
    </row>
    <row r="11" spans="1:39" ht="30" customHeight="1" x14ac:dyDescent="0.25">
      <c r="A11" s="1087">
        <v>0.05</v>
      </c>
      <c r="B11" s="1084" t="s">
        <v>353</v>
      </c>
      <c r="C11" s="398"/>
      <c r="D11" s="399"/>
      <c r="E11" s="399"/>
      <c r="F11" s="400"/>
      <c r="G11" s="400"/>
      <c r="H11" s="400"/>
      <c r="I11" s="400"/>
      <c r="J11" s="400"/>
      <c r="K11" s="400"/>
      <c r="M11" s="400"/>
      <c r="N11" s="400"/>
      <c r="O11" s="400"/>
      <c r="P11" s="400"/>
      <c r="Q11" s="400"/>
      <c r="R11" s="400"/>
      <c r="T11" s="400"/>
      <c r="U11" s="400"/>
      <c r="V11" s="400"/>
      <c r="W11" s="400"/>
      <c r="X11" s="400"/>
      <c r="Y11" s="400"/>
      <c r="AA11" s="400"/>
      <c r="AB11" s="400"/>
      <c r="AC11" s="400"/>
      <c r="AD11" s="400"/>
      <c r="AE11" s="400"/>
      <c r="AF11" s="400"/>
      <c r="AH11" s="400"/>
      <c r="AI11" s="400"/>
      <c r="AJ11" s="400"/>
      <c r="AK11" s="400"/>
      <c r="AL11" s="400"/>
      <c r="AM11" s="400"/>
    </row>
    <row r="12" spans="1:39" ht="30" customHeight="1" x14ac:dyDescent="0.25">
      <c r="A12" s="1087"/>
      <c r="B12" s="1086"/>
      <c r="C12" s="398"/>
      <c r="D12" s="399"/>
      <c r="E12" s="399"/>
      <c r="F12" s="400"/>
      <c r="G12" s="400"/>
      <c r="H12" s="400"/>
      <c r="I12" s="400"/>
      <c r="J12" s="400"/>
      <c r="K12" s="400"/>
      <c r="M12" s="400"/>
      <c r="N12" s="400"/>
      <c r="O12" s="400"/>
      <c r="P12" s="400"/>
      <c r="Q12" s="400"/>
      <c r="R12" s="400"/>
      <c r="T12" s="400"/>
      <c r="U12" s="400"/>
      <c r="V12" s="400"/>
      <c r="W12" s="400"/>
      <c r="X12" s="400"/>
      <c r="Y12" s="400"/>
      <c r="AA12" s="400"/>
      <c r="AB12" s="400"/>
      <c r="AC12" s="400"/>
      <c r="AD12" s="400"/>
      <c r="AE12" s="400"/>
      <c r="AF12" s="400"/>
      <c r="AH12" s="400"/>
      <c r="AI12" s="400"/>
      <c r="AJ12" s="400"/>
      <c r="AK12" s="400"/>
      <c r="AL12" s="400"/>
      <c r="AM12" s="400"/>
    </row>
    <row r="13" spans="1:39" ht="30" customHeight="1" x14ac:dyDescent="0.25">
      <c r="A13" s="1087">
        <v>0.06</v>
      </c>
      <c r="B13" s="1088" t="s">
        <v>417</v>
      </c>
      <c r="C13" s="398"/>
      <c r="D13" s="399"/>
      <c r="E13" s="399"/>
      <c r="F13" s="400"/>
      <c r="G13" s="400"/>
      <c r="H13" s="400"/>
      <c r="I13" s="400"/>
      <c r="J13" s="400"/>
      <c r="K13" s="400"/>
      <c r="M13" s="400"/>
      <c r="N13" s="400"/>
      <c r="O13" s="400"/>
      <c r="P13" s="400"/>
      <c r="Q13" s="400"/>
      <c r="R13" s="400"/>
      <c r="T13" s="400"/>
      <c r="U13" s="400"/>
      <c r="V13" s="400"/>
      <c r="W13" s="400"/>
      <c r="X13" s="400"/>
      <c r="Y13" s="400"/>
      <c r="AA13" s="400"/>
      <c r="AB13" s="400"/>
      <c r="AC13" s="400"/>
      <c r="AD13" s="400"/>
      <c r="AE13" s="400"/>
      <c r="AF13" s="400"/>
      <c r="AH13" s="400"/>
      <c r="AI13" s="400"/>
      <c r="AJ13" s="400"/>
      <c r="AK13" s="400"/>
      <c r="AL13" s="400"/>
      <c r="AM13" s="400"/>
    </row>
    <row r="14" spans="1:39" ht="30" customHeight="1" x14ac:dyDescent="0.25">
      <c r="A14" s="1085"/>
      <c r="B14" s="1086"/>
      <c r="C14" s="398"/>
      <c r="D14" s="399"/>
      <c r="E14" s="399"/>
      <c r="F14" s="400"/>
      <c r="G14" s="400"/>
      <c r="H14" s="400"/>
      <c r="I14" s="400"/>
      <c r="J14" s="400"/>
      <c r="K14" s="400"/>
      <c r="M14" s="400"/>
      <c r="N14" s="400"/>
      <c r="O14" s="400"/>
      <c r="P14" s="400"/>
      <c r="Q14" s="400"/>
      <c r="R14" s="400"/>
      <c r="T14" s="400"/>
      <c r="U14" s="400"/>
      <c r="V14" s="400"/>
      <c r="W14" s="400"/>
      <c r="X14" s="400"/>
      <c r="Y14" s="400"/>
      <c r="AA14" s="400"/>
      <c r="AB14" s="400"/>
      <c r="AC14" s="400"/>
      <c r="AD14" s="400"/>
      <c r="AE14" s="400"/>
      <c r="AF14" s="400"/>
      <c r="AH14" s="400"/>
      <c r="AI14" s="400"/>
      <c r="AJ14" s="400"/>
      <c r="AK14" s="400"/>
      <c r="AL14" s="400"/>
      <c r="AM14" s="400"/>
    </row>
    <row r="15" spans="1:39" ht="30" customHeight="1" x14ac:dyDescent="0.25">
      <c r="A15" s="1085"/>
      <c r="B15" s="1089" t="s">
        <v>381</v>
      </c>
      <c r="C15" s="398"/>
      <c r="D15" s="399"/>
      <c r="E15" s="399"/>
      <c r="F15" s="400"/>
      <c r="G15" s="400"/>
      <c r="H15" s="400"/>
      <c r="I15" s="400"/>
      <c r="J15" s="400"/>
      <c r="K15" s="400"/>
      <c r="M15" s="400"/>
      <c r="N15" s="400"/>
      <c r="O15" s="400"/>
      <c r="P15" s="400"/>
      <c r="Q15" s="400"/>
      <c r="R15" s="400"/>
      <c r="T15" s="400"/>
      <c r="U15" s="400"/>
      <c r="V15" s="400"/>
      <c r="W15" s="400"/>
      <c r="X15" s="400"/>
      <c r="Y15" s="400"/>
      <c r="AA15" s="400"/>
      <c r="AB15" s="400"/>
      <c r="AC15" s="400"/>
      <c r="AD15" s="400"/>
      <c r="AE15" s="400"/>
      <c r="AF15" s="400"/>
      <c r="AH15" s="400"/>
      <c r="AI15" s="400"/>
      <c r="AJ15" s="400"/>
      <c r="AK15" s="400"/>
      <c r="AL15" s="400"/>
      <c r="AM15" s="400"/>
    </row>
    <row r="16" spans="1:39" ht="30" customHeight="1" x14ac:dyDescent="0.25">
      <c r="A16" s="1085"/>
      <c r="B16" s="1090" t="s">
        <v>380</v>
      </c>
      <c r="C16" s="398"/>
      <c r="D16" s="399"/>
      <c r="E16" s="399"/>
      <c r="F16" s="400"/>
      <c r="G16" s="400"/>
      <c r="H16" s="400"/>
      <c r="I16" s="400"/>
      <c r="J16" s="400"/>
      <c r="K16" s="400"/>
      <c r="M16" s="400"/>
      <c r="N16" s="400"/>
      <c r="O16" s="400"/>
      <c r="P16" s="400"/>
      <c r="Q16" s="400"/>
      <c r="R16" s="400"/>
      <c r="T16" s="400"/>
      <c r="U16" s="400"/>
      <c r="V16" s="400"/>
      <c r="W16" s="400"/>
      <c r="X16" s="400"/>
      <c r="Y16" s="400"/>
      <c r="AA16" s="400"/>
      <c r="AB16" s="400"/>
      <c r="AC16" s="400"/>
      <c r="AD16" s="400"/>
      <c r="AE16" s="400"/>
      <c r="AF16" s="400"/>
      <c r="AH16" s="400"/>
      <c r="AI16" s="400"/>
      <c r="AJ16" s="400"/>
      <c r="AK16" s="400"/>
      <c r="AL16" s="400"/>
      <c r="AM16" s="400"/>
    </row>
    <row r="17" spans="1:39" ht="30" customHeight="1" x14ac:dyDescent="0.25">
      <c r="A17" s="1085"/>
      <c r="B17" s="1091" t="s">
        <v>407</v>
      </c>
      <c r="C17" s="398"/>
      <c r="D17" s="399"/>
      <c r="E17" s="399"/>
      <c r="F17" s="400"/>
      <c r="G17" s="400"/>
      <c r="H17" s="400"/>
      <c r="I17" s="400"/>
      <c r="J17" s="400"/>
      <c r="K17" s="400"/>
      <c r="M17" s="400"/>
      <c r="N17" s="400"/>
      <c r="O17" s="400"/>
      <c r="P17" s="400"/>
      <c r="Q17" s="400"/>
      <c r="R17" s="400"/>
      <c r="T17" s="400"/>
      <c r="U17" s="400"/>
      <c r="V17" s="400"/>
      <c r="W17" s="400"/>
      <c r="X17" s="400"/>
      <c r="Y17" s="400"/>
      <c r="AA17" s="400"/>
      <c r="AB17" s="400"/>
      <c r="AC17" s="400"/>
      <c r="AD17" s="400"/>
      <c r="AE17" s="400"/>
      <c r="AF17" s="400"/>
      <c r="AH17" s="400"/>
      <c r="AI17" s="400"/>
      <c r="AJ17" s="400"/>
      <c r="AK17" s="400"/>
      <c r="AL17" s="400"/>
      <c r="AM17" s="400"/>
    </row>
    <row r="18" spans="1:39" ht="30" customHeight="1" x14ac:dyDescent="0.25">
      <c r="A18" s="1085"/>
      <c r="B18" s="433"/>
      <c r="C18" s="398"/>
      <c r="D18" s="399"/>
      <c r="E18" s="399"/>
      <c r="F18" s="400"/>
      <c r="G18" s="400"/>
      <c r="H18" s="400"/>
      <c r="I18" s="400"/>
      <c r="J18" s="400"/>
      <c r="K18" s="400"/>
      <c r="M18" s="400"/>
      <c r="N18" s="400"/>
      <c r="O18" s="400"/>
      <c r="P18" s="400"/>
      <c r="Q18" s="400"/>
      <c r="R18" s="400"/>
      <c r="T18" s="400"/>
      <c r="U18" s="400"/>
      <c r="V18" s="400"/>
      <c r="W18" s="400"/>
      <c r="X18" s="400"/>
      <c r="Y18" s="400"/>
      <c r="AA18" s="400"/>
      <c r="AB18" s="400"/>
      <c r="AC18" s="400"/>
      <c r="AD18" s="400"/>
      <c r="AE18" s="400"/>
      <c r="AF18" s="400"/>
      <c r="AH18" s="400"/>
      <c r="AI18" s="400"/>
      <c r="AJ18" s="400"/>
      <c r="AK18" s="400"/>
      <c r="AL18" s="400"/>
      <c r="AM18" s="400"/>
    </row>
    <row r="19" spans="1:39" ht="30" customHeight="1" x14ac:dyDescent="0.25">
      <c r="A19" s="1085"/>
      <c r="B19" s="1087"/>
      <c r="C19" s="398"/>
      <c r="D19" s="399"/>
      <c r="E19" s="399"/>
      <c r="F19" s="400"/>
      <c r="G19" s="400"/>
      <c r="H19" s="400"/>
      <c r="I19" s="400"/>
      <c r="J19" s="400"/>
      <c r="K19" s="400"/>
      <c r="M19" s="400"/>
      <c r="N19" s="400"/>
      <c r="O19" s="400"/>
      <c r="P19" s="400"/>
      <c r="Q19" s="400"/>
      <c r="R19" s="400"/>
      <c r="T19" s="400"/>
      <c r="U19" s="400"/>
      <c r="V19" s="400"/>
      <c r="W19" s="400"/>
      <c r="X19" s="400"/>
      <c r="Y19" s="400"/>
      <c r="AA19" s="400"/>
      <c r="AB19" s="400"/>
      <c r="AC19" s="400"/>
      <c r="AD19" s="400"/>
      <c r="AE19" s="400"/>
      <c r="AF19" s="400"/>
      <c r="AH19" s="400"/>
      <c r="AI19" s="400"/>
      <c r="AJ19" s="400"/>
      <c r="AK19" s="400"/>
      <c r="AL19" s="400"/>
      <c r="AM19" s="400"/>
    </row>
    <row r="20" spans="1:39" ht="30" customHeight="1" x14ac:dyDescent="0.25">
      <c r="A20" s="1085"/>
      <c r="B20" s="1086"/>
      <c r="C20" s="398"/>
      <c r="D20" s="399"/>
      <c r="E20" s="399"/>
      <c r="F20" s="400"/>
      <c r="G20" s="400"/>
      <c r="H20" s="400"/>
      <c r="I20" s="400"/>
      <c r="J20" s="400"/>
      <c r="K20" s="400"/>
      <c r="M20" s="400"/>
      <c r="N20" s="400"/>
      <c r="O20" s="400"/>
      <c r="P20" s="400"/>
      <c r="Q20" s="400"/>
      <c r="R20" s="400"/>
      <c r="T20" s="400"/>
      <c r="U20" s="400"/>
      <c r="V20" s="400"/>
      <c r="W20" s="400"/>
      <c r="X20" s="400"/>
      <c r="Y20" s="400"/>
      <c r="AA20" s="400"/>
      <c r="AB20" s="400"/>
      <c r="AC20" s="400"/>
      <c r="AD20" s="400"/>
      <c r="AE20" s="400"/>
      <c r="AF20" s="400"/>
      <c r="AH20" s="400"/>
      <c r="AI20" s="400"/>
      <c r="AJ20" s="400"/>
      <c r="AK20" s="400"/>
      <c r="AL20" s="400"/>
      <c r="AM20" s="400"/>
    </row>
    <row r="21" spans="1:39" ht="30" customHeight="1" x14ac:dyDescent="0.25">
      <c r="A21" s="1064">
        <v>1</v>
      </c>
      <c r="B21" s="1065"/>
      <c r="C21" s="398"/>
      <c r="D21" s="399"/>
      <c r="E21" s="399"/>
      <c r="F21" s="400"/>
      <c r="G21" s="400"/>
      <c r="H21" s="400"/>
      <c r="I21" s="400"/>
      <c r="J21" s="400"/>
      <c r="K21" s="400"/>
      <c r="M21" s="400"/>
      <c r="N21" s="400"/>
      <c r="O21" s="400"/>
      <c r="P21" s="400"/>
      <c r="Q21" s="400"/>
      <c r="R21" s="400"/>
      <c r="T21" s="400"/>
      <c r="U21" s="400"/>
      <c r="V21" s="400"/>
      <c r="W21" s="400"/>
      <c r="X21" s="400"/>
      <c r="Y21" s="400"/>
      <c r="AA21" s="400"/>
      <c r="AB21" s="400"/>
      <c r="AC21" s="400"/>
      <c r="AD21" s="400"/>
      <c r="AE21" s="400"/>
      <c r="AF21" s="400"/>
      <c r="AH21" s="400"/>
      <c r="AI21" s="400"/>
      <c r="AJ21" s="400"/>
      <c r="AK21" s="400"/>
      <c r="AL21" s="400"/>
      <c r="AM21" s="400"/>
    </row>
    <row r="22" spans="1:39" ht="30" customHeight="1" x14ac:dyDescent="0.25">
      <c r="A22" s="1085"/>
      <c r="B22" s="179"/>
      <c r="C22" s="398"/>
      <c r="D22" s="399"/>
      <c r="E22" s="399"/>
      <c r="F22" s="400"/>
      <c r="G22" s="400"/>
      <c r="H22" s="400"/>
      <c r="I22" s="400"/>
      <c r="J22" s="400"/>
      <c r="K22" s="400"/>
      <c r="M22" s="400"/>
      <c r="N22" s="400"/>
      <c r="O22" s="400"/>
      <c r="P22" s="400"/>
      <c r="Q22" s="400"/>
      <c r="R22" s="400"/>
      <c r="T22" s="400"/>
      <c r="U22" s="400"/>
      <c r="V22" s="400"/>
      <c r="W22" s="400"/>
      <c r="X22" s="400"/>
      <c r="Y22" s="400"/>
      <c r="AA22" s="400"/>
      <c r="AB22" s="400"/>
      <c r="AC22" s="400"/>
      <c r="AD22" s="400"/>
      <c r="AE22" s="400"/>
      <c r="AF22" s="400"/>
      <c r="AH22" s="400"/>
      <c r="AI22" s="400"/>
      <c r="AJ22" s="400"/>
      <c r="AK22" s="400"/>
      <c r="AL22" s="400"/>
      <c r="AM22" s="400"/>
    </row>
    <row r="23" spans="1:39" ht="30" customHeight="1" x14ac:dyDescent="0.25">
      <c r="A23" s="1082">
        <v>1.01</v>
      </c>
      <c r="B23" s="1090" t="s">
        <v>436</v>
      </c>
      <c r="C23" s="398"/>
      <c r="D23" s="399"/>
      <c r="E23" s="399"/>
      <c r="F23" s="400"/>
      <c r="G23" s="400"/>
      <c r="H23" s="400"/>
      <c r="I23" s="400"/>
      <c r="J23" s="400"/>
      <c r="K23" s="400"/>
      <c r="M23" s="400"/>
      <c r="N23" s="400"/>
      <c r="O23" s="400"/>
      <c r="P23" s="400"/>
      <c r="Q23" s="400"/>
      <c r="R23" s="400"/>
      <c r="T23" s="400"/>
      <c r="U23" s="400"/>
      <c r="V23" s="400"/>
      <c r="W23" s="400"/>
      <c r="X23" s="400"/>
      <c r="Y23" s="400"/>
      <c r="AA23" s="400"/>
      <c r="AB23" s="400"/>
      <c r="AC23" s="400"/>
      <c r="AD23" s="400"/>
      <c r="AE23" s="400"/>
      <c r="AF23" s="400"/>
      <c r="AH23" s="400"/>
      <c r="AI23" s="400"/>
      <c r="AJ23" s="400"/>
      <c r="AK23" s="400"/>
      <c r="AL23" s="400"/>
      <c r="AM23" s="400"/>
    </row>
    <row r="24" spans="1:39" ht="30" customHeight="1" x14ac:dyDescent="0.25">
      <c r="A24" s="1082"/>
      <c r="B24" s="179"/>
      <c r="C24" s="398"/>
      <c r="D24" s="399"/>
      <c r="E24" s="399"/>
      <c r="F24" s="400"/>
      <c r="G24" s="400"/>
      <c r="H24" s="400"/>
      <c r="I24" s="400"/>
      <c r="J24" s="400"/>
      <c r="K24" s="400"/>
      <c r="M24" s="400"/>
      <c r="N24" s="400"/>
      <c r="O24" s="400"/>
      <c r="P24" s="400"/>
      <c r="Q24" s="400"/>
      <c r="R24" s="400"/>
      <c r="T24" s="400"/>
      <c r="U24" s="400"/>
      <c r="V24" s="400"/>
      <c r="W24" s="400"/>
      <c r="X24" s="400"/>
      <c r="Y24" s="400"/>
      <c r="AA24" s="400"/>
      <c r="AB24" s="400"/>
      <c r="AC24" s="400"/>
      <c r="AD24" s="400"/>
      <c r="AE24" s="400"/>
      <c r="AF24" s="400"/>
      <c r="AH24" s="400"/>
      <c r="AI24" s="400"/>
      <c r="AJ24" s="400"/>
      <c r="AK24" s="400"/>
      <c r="AL24" s="400"/>
      <c r="AM24" s="400"/>
    </row>
    <row r="25" spans="1:39" ht="30" customHeight="1" x14ac:dyDescent="0.25">
      <c r="A25" s="1092" t="s">
        <v>259</v>
      </c>
      <c r="B25" s="1089" t="s">
        <v>376</v>
      </c>
      <c r="C25" s="398"/>
      <c r="D25" s="399"/>
      <c r="E25" s="399"/>
      <c r="F25" s="400"/>
      <c r="G25" s="400"/>
      <c r="H25" s="400"/>
      <c r="I25" s="400"/>
      <c r="J25" s="400"/>
      <c r="K25" s="400"/>
      <c r="M25" s="400"/>
      <c r="N25" s="400"/>
      <c r="O25" s="400"/>
      <c r="P25" s="400"/>
      <c r="Q25" s="400"/>
      <c r="R25" s="400"/>
      <c r="T25" s="400"/>
      <c r="U25" s="400"/>
      <c r="V25" s="400"/>
      <c r="W25" s="400"/>
      <c r="X25" s="400"/>
      <c r="Y25" s="400"/>
      <c r="AA25" s="400"/>
      <c r="AB25" s="400"/>
      <c r="AC25" s="400"/>
      <c r="AD25" s="400"/>
      <c r="AE25" s="400"/>
      <c r="AF25" s="400"/>
      <c r="AH25" s="400"/>
      <c r="AI25" s="400"/>
      <c r="AJ25" s="400"/>
      <c r="AK25" s="400"/>
      <c r="AL25" s="400"/>
      <c r="AM25" s="400"/>
    </row>
    <row r="26" spans="1:39" ht="30" customHeight="1" x14ac:dyDescent="0.25">
      <c r="A26" s="1085"/>
      <c r="B26" s="179"/>
      <c r="C26" s="398"/>
      <c r="D26" s="399"/>
      <c r="E26" s="399"/>
      <c r="F26" s="400"/>
      <c r="G26" s="400"/>
      <c r="H26" s="400"/>
      <c r="I26" s="400"/>
      <c r="J26" s="400"/>
      <c r="K26" s="400"/>
      <c r="M26" s="400"/>
      <c r="N26" s="400"/>
      <c r="O26" s="400"/>
      <c r="P26" s="400"/>
      <c r="Q26" s="400"/>
      <c r="R26" s="400"/>
      <c r="T26" s="400"/>
      <c r="U26" s="400"/>
      <c r="V26" s="400"/>
      <c r="W26" s="400"/>
      <c r="X26" s="400"/>
      <c r="Y26" s="400"/>
      <c r="AA26" s="400"/>
      <c r="AB26" s="400"/>
      <c r="AC26" s="400"/>
      <c r="AD26" s="400"/>
      <c r="AE26" s="400"/>
      <c r="AF26" s="400"/>
      <c r="AH26" s="400"/>
      <c r="AI26" s="400"/>
      <c r="AJ26" s="400"/>
      <c r="AK26" s="400"/>
      <c r="AL26" s="400"/>
      <c r="AM26" s="400"/>
    </row>
    <row r="27" spans="1:39" ht="30" customHeight="1" x14ac:dyDescent="0.25">
      <c r="A27" s="1085">
        <v>1.02</v>
      </c>
      <c r="B27" s="1093" t="s">
        <v>178</v>
      </c>
      <c r="C27" s="398"/>
      <c r="D27" s="399"/>
      <c r="E27" s="399"/>
      <c r="F27" s="400"/>
      <c r="G27" s="400"/>
      <c r="H27" s="400"/>
      <c r="I27" s="400"/>
      <c r="J27" s="400"/>
      <c r="K27" s="400"/>
      <c r="M27" s="400"/>
      <c r="N27" s="400"/>
      <c r="O27" s="400"/>
      <c r="P27" s="400"/>
      <c r="Q27" s="400"/>
      <c r="R27" s="400"/>
      <c r="T27" s="400"/>
      <c r="U27" s="400"/>
      <c r="V27" s="400"/>
      <c r="W27" s="400"/>
      <c r="X27" s="400"/>
      <c r="Y27" s="400"/>
      <c r="AA27" s="400"/>
      <c r="AB27" s="400"/>
      <c r="AC27" s="400"/>
      <c r="AD27" s="400"/>
      <c r="AE27" s="400"/>
      <c r="AF27" s="400"/>
      <c r="AH27" s="400"/>
      <c r="AI27" s="400"/>
      <c r="AJ27" s="400"/>
      <c r="AK27" s="400"/>
      <c r="AL27" s="400"/>
      <c r="AM27" s="400"/>
    </row>
    <row r="28" spans="1:39" ht="30" customHeight="1" x14ac:dyDescent="0.25">
      <c r="A28" s="1085" t="s">
        <v>369</v>
      </c>
      <c r="B28" s="1094" t="s">
        <v>583</v>
      </c>
      <c r="C28" s="398"/>
      <c r="D28" s="399"/>
      <c r="E28" s="399"/>
      <c r="F28" s="400"/>
      <c r="G28" s="400"/>
      <c r="H28" s="400"/>
      <c r="I28" s="400"/>
      <c r="J28" s="400"/>
      <c r="K28" s="400"/>
      <c r="M28" s="400"/>
      <c r="N28" s="400"/>
      <c r="O28" s="400"/>
      <c r="P28" s="400"/>
      <c r="Q28" s="400"/>
      <c r="R28" s="400"/>
      <c r="T28" s="400"/>
      <c r="U28" s="400"/>
      <c r="V28" s="400"/>
      <c r="W28" s="400"/>
      <c r="X28" s="400"/>
      <c r="Y28" s="400"/>
      <c r="AA28" s="400"/>
      <c r="AB28" s="400"/>
      <c r="AC28" s="400"/>
      <c r="AD28" s="400"/>
      <c r="AE28" s="400"/>
      <c r="AF28" s="400"/>
      <c r="AH28" s="400"/>
      <c r="AI28" s="400"/>
      <c r="AJ28" s="400"/>
      <c r="AK28" s="400"/>
      <c r="AL28" s="400"/>
      <c r="AM28" s="400"/>
    </row>
    <row r="29" spans="1:39" ht="30" customHeight="1" x14ac:dyDescent="0.25">
      <c r="A29" s="1085">
        <v>1.03</v>
      </c>
      <c r="B29" s="1095" t="s">
        <v>177</v>
      </c>
      <c r="C29" s="398"/>
      <c r="D29" s="399"/>
      <c r="E29" s="399"/>
      <c r="F29" s="400"/>
      <c r="G29" s="400"/>
      <c r="H29" s="400"/>
      <c r="I29" s="400"/>
      <c r="J29" s="400"/>
      <c r="K29" s="400"/>
      <c r="M29" s="400"/>
      <c r="N29" s="400"/>
      <c r="O29" s="400"/>
      <c r="P29" s="400"/>
      <c r="Q29" s="400"/>
      <c r="R29" s="400"/>
      <c r="T29" s="400"/>
      <c r="U29" s="400"/>
      <c r="V29" s="400"/>
      <c r="W29" s="400"/>
      <c r="X29" s="400"/>
      <c r="Y29" s="400"/>
      <c r="AA29" s="400"/>
      <c r="AB29" s="400"/>
      <c r="AC29" s="400"/>
      <c r="AD29" s="400"/>
      <c r="AE29" s="400"/>
      <c r="AF29" s="400"/>
      <c r="AH29" s="400"/>
      <c r="AI29" s="400"/>
      <c r="AJ29" s="400"/>
      <c r="AK29" s="400"/>
      <c r="AL29" s="400"/>
      <c r="AM29" s="400"/>
    </row>
    <row r="30" spans="1:39" ht="30" customHeight="1" x14ac:dyDescent="0.25">
      <c r="A30" s="1082" t="s">
        <v>489</v>
      </c>
      <c r="B30" s="1095" t="s">
        <v>355</v>
      </c>
      <c r="C30" s="398"/>
      <c r="D30" s="399"/>
      <c r="E30" s="399"/>
      <c r="F30" s="400"/>
      <c r="G30" s="400"/>
      <c r="H30" s="400"/>
      <c r="I30" s="400"/>
      <c r="J30" s="400"/>
      <c r="K30" s="400"/>
      <c r="M30" s="400"/>
      <c r="N30" s="400"/>
      <c r="O30" s="400"/>
      <c r="P30" s="400"/>
      <c r="Q30" s="400"/>
      <c r="R30" s="400"/>
      <c r="T30" s="400"/>
      <c r="U30" s="400"/>
      <c r="V30" s="400"/>
      <c r="W30" s="400"/>
      <c r="X30" s="400"/>
      <c r="Y30" s="400"/>
      <c r="AA30" s="400"/>
      <c r="AB30" s="400"/>
      <c r="AC30" s="400"/>
      <c r="AD30" s="400"/>
      <c r="AE30" s="400"/>
      <c r="AF30" s="400"/>
      <c r="AH30" s="400"/>
      <c r="AI30" s="400"/>
      <c r="AJ30" s="400"/>
      <c r="AK30" s="400"/>
      <c r="AL30" s="400"/>
      <c r="AM30" s="400"/>
    </row>
    <row r="31" spans="1:39" ht="30" customHeight="1" x14ac:dyDescent="0.25">
      <c r="A31" s="1085"/>
      <c r="B31" s="1096"/>
      <c r="C31" s="398"/>
      <c r="D31" s="399"/>
      <c r="E31" s="399"/>
      <c r="F31" s="400"/>
      <c r="G31" s="400"/>
      <c r="H31" s="400"/>
      <c r="I31" s="400"/>
      <c r="J31" s="400"/>
      <c r="K31" s="400"/>
      <c r="M31" s="400"/>
      <c r="N31" s="400"/>
      <c r="O31" s="400"/>
      <c r="P31" s="400"/>
      <c r="Q31" s="400"/>
      <c r="R31" s="400"/>
      <c r="T31" s="400"/>
      <c r="U31" s="400"/>
      <c r="V31" s="400"/>
      <c r="W31" s="400"/>
      <c r="X31" s="400"/>
      <c r="Y31" s="400"/>
      <c r="AA31" s="400"/>
      <c r="AB31" s="400"/>
      <c r="AC31" s="400"/>
      <c r="AD31" s="400"/>
      <c r="AE31" s="400"/>
      <c r="AF31" s="400"/>
      <c r="AH31" s="400"/>
      <c r="AI31" s="400"/>
      <c r="AJ31" s="400"/>
      <c r="AK31" s="400"/>
      <c r="AL31" s="400"/>
      <c r="AM31" s="400"/>
    </row>
    <row r="32" spans="1:39" ht="30" customHeight="1" x14ac:dyDescent="0.25">
      <c r="A32" s="1082">
        <v>1.04</v>
      </c>
      <c r="B32" s="1095" t="s">
        <v>356</v>
      </c>
      <c r="C32" s="398"/>
      <c r="D32" s="399"/>
      <c r="E32" s="399"/>
      <c r="F32" s="400"/>
      <c r="G32" s="400"/>
      <c r="H32" s="400"/>
      <c r="I32" s="400"/>
      <c r="J32" s="400"/>
      <c r="K32" s="400"/>
      <c r="M32" s="400"/>
      <c r="N32" s="400"/>
      <c r="O32" s="400"/>
      <c r="P32" s="400"/>
      <c r="Q32" s="400"/>
      <c r="R32" s="400"/>
      <c r="T32" s="400"/>
      <c r="U32" s="400"/>
      <c r="V32" s="400"/>
      <c r="W32" s="400"/>
      <c r="X32" s="400"/>
      <c r="Y32" s="400"/>
      <c r="AA32" s="400"/>
      <c r="AB32" s="400"/>
      <c r="AC32" s="400"/>
      <c r="AD32" s="400"/>
      <c r="AE32" s="400"/>
      <c r="AF32" s="400"/>
      <c r="AH32" s="400"/>
      <c r="AI32" s="400"/>
      <c r="AJ32" s="400"/>
      <c r="AK32" s="400"/>
      <c r="AL32" s="400"/>
      <c r="AM32" s="400"/>
    </row>
    <row r="33" spans="1:39" ht="30" customHeight="1" x14ac:dyDescent="0.25">
      <c r="A33" s="1082" t="s">
        <v>346</v>
      </c>
      <c r="B33" s="1095" t="s">
        <v>442</v>
      </c>
      <c r="C33" s="398"/>
      <c r="D33" s="399"/>
      <c r="E33" s="399"/>
      <c r="F33" s="400"/>
      <c r="G33" s="400"/>
      <c r="H33" s="400"/>
      <c r="I33" s="400"/>
      <c r="J33" s="400"/>
      <c r="K33" s="400"/>
      <c r="M33" s="400"/>
      <c r="N33" s="400"/>
      <c r="O33" s="400"/>
      <c r="P33" s="400"/>
      <c r="Q33" s="400"/>
      <c r="R33" s="400"/>
      <c r="T33" s="400"/>
      <c r="U33" s="400"/>
      <c r="V33" s="400"/>
      <c r="W33" s="400"/>
      <c r="X33" s="400"/>
      <c r="Y33" s="400"/>
      <c r="AA33" s="400"/>
      <c r="AB33" s="400"/>
      <c r="AC33" s="400"/>
      <c r="AD33" s="400"/>
      <c r="AE33" s="400"/>
      <c r="AF33" s="400"/>
      <c r="AH33" s="400"/>
      <c r="AI33" s="400"/>
      <c r="AJ33" s="400"/>
      <c r="AK33" s="400"/>
      <c r="AL33" s="400"/>
      <c r="AM33" s="400"/>
    </row>
    <row r="34" spans="1:39" ht="30" customHeight="1" x14ac:dyDescent="0.25">
      <c r="A34" s="1082">
        <v>1.05</v>
      </c>
      <c r="B34" s="1095" t="s">
        <v>405</v>
      </c>
      <c r="C34" s="398"/>
      <c r="D34" s="399"/>
      <c r="E34" s="399"/>
      <c r="F34" s="400"/>
      <c r="G34" s="400"/>
      <c r="H34" s="400"/>
      <c r="I34" s="400"/>
      <c r="J34" s="400"/>
      <c r="K34" s="400"/>
      <c r="M34" s="400"/>
      <c r="N34" s="400"/>
      <c r="O34" s="400"/>
      <c r="P34" s="400"/>
      <c r="Q34" s="400"/>
      <c r="R34" s="400"/>
      <c r="T34" s="400"/>
      <c r="U34" s="400"/>
      <c r="V34" s="400"/>
      <c r="W34" s="400"/>
      <c r="X34" s="400"/>
      <c r="Y34" s="400"/>
      <c r="AA34" s="400"/>
      <c r="AB34" s="400"/>
      <c r="AC34" s="400"/>
      <c r="AD34" s="400"/>
      <c r="AE34" s="400"/>
      <c r="AF34" s="400"/>
      <c r="AH34" s="400"/>
      <c r="AI34" s="400"/>
      <c r="AJ34" s="400"/>
      <c r="AK34" s="400"/>
      <c r="AL34" s="400"/>
      <c r="AM34" s="400"/>
    </row>
    <row r="35" spans="1:39" ht="30" customHeight="1" x14ac:dyDescent="0.25">
      <c r="A35" s="1085"/>
      <c r="B35" s="179"/>
      <c r="C35" s="398"/>
      <c r="D35" s="399"/>
      <c r="E35" s="399"/>
      <c r="F35" s="400"/>
      <c r="G35" s="400"/>
      <c r="H35" s="400"/>
      <c r="I35" s="400"/>
      <c r="J35" s="400"/>
      <c r="K35" s="400"/>
      <c r="M35" s="400"/>
      <c r="N35" s="400"/>
      <c r="O35" s="400"/>
      <c r="P35" s="400"/>
      <c r="Q35" s="400"/>
      <c r="R35" s="400"/>
      <c r="T35" s="400"/>
      <c r="U35" s="400"/>
      <c r="V35" s="400"/>
      <c r="W35" s="400"/>
      <c r="X35" s="400"/>
      <c r="Y35" s="400"/>
      <c r="AA35" s="400"/>
      <c r="AB35" s="400"/>
      <c r="AC35" s="400"/>
      <c r="AD35" s="400"/>
      <c r="AE35" s="400"/>
      <c r="AF35" s="400"/>
      <c r="AH35" s="400"/>
      <c r="AI35" s="400"/>
      <c r="AJ35" s="400"/>
      <c r="AK35" s="400"/>
      <c r="AL35" s="400"/>
      <c r="AM35" s="400"/>
    </row>
    <row r="36" spans="1:39" ht="30" customHeight="1" x14ac:dyDescent="0.25">
      <c r="A36" s="1082">
        <v>1.06</v>
      </c>
      <c r="B36" s="1090" t="s">
        <v>582</v>
      </c>
      <c r="C36" s="398"/>
      <c r="D36" s="399"/>
      <c r="E36" s="399"/>
      <c r="F36" s="400"/>
      <c r="G36" s="400"/>
      <c r="H36" s="400"/>
      <c r="I36" s="400"/>
      <c r="J36" s="400"/>
      <c r="K36" s="400"/>
      <c r="M36" s="400"/>
      <c r="N36" s="400"/>
      <c r="O36" s="400"/>
      <c r="P36" s="400"/>
      <c r="Q36" s="400"/>
      <c r="R36" s="400"/>
      <c r="T36" s="400"/>
      <c r="U36" s="400"/>
      <c r="V36" s="400"/>
      <c r="W36" s="400"/>
      <c r="X36" s="400"/>
      <c r="Y36" s="400"/>
      <c r="AA36" s="400"/>
      <c r="AB36" s="400"/>
      <c r="AC36" s="400"/>
      <c r="AD36" s="400"/>
      <c r="AE36" s="400"/>
      <c r="AF36" s="400"/>
      <c r="AH36" s="400"/>
      <c r="AI36" s="400"/>
      <c r="AJ36" s="400"/>
      <c r="AK36" s="400"/>
      <c r="AL36" s="400"/>
      <c r="AM36" s="400"/>
    </row>
    <row r="37" spans="1:39" ht="30" customHeight="1" x14ac:dyDescent="0.25">
      <c r="A37" s="1085"/>
      <c r="B37" s="179"/>
      <c r="C37" s="398"/>
      <c r="D37" s="399"/>
      <c r="E37" s="399"/>
      <c r="F37" s="400"/>
      <c r="G37" s="400"/>
      <c r="H37" s="400"/>
      <c r="I37" s="400"/>
      <c r="J37" s="400"/>
      <c r="K37" s="400"/>
      <c r="M37" s="400"/>
      <c r="N37" s="400"/>
      <c r="O37" s="400"/>
      <c r="P37" s="400"/>
      <c r="Q37" s="400"/>
      <c r="R37" s="400"/>
      <c r="T37" s="400"/>
      <c r="U37" s="400"/>
      <c r="V37" s="400"/>
      <c r="W37" s="400"/>
      <c r="X37" s="400"/>
      <c r="Y37" s="400"/>
      <c r="AA37" s="400"/>
      <c r="AB37" s="400"/>
      <c r="AC37" s="400"/>
      <c r="AD37" s="400"/>
      <c r="AE37" s="400"/>
      <c r="AF37" s="400"/>
      <c r="AH37" s="400"/>
      <c r="AI37" s="400"/>
      <c r="AJ37" s="400"/>
      <c r="AK37" s="400"/>
      <c r="AL37" s="400"/>
      <c r="AM37" s="400"/>
    </row>
    <row r="38" spans="1:39" ht="30" customHeight="1" x14ac:dyDescent="0.25">
      <c r="A38" s="1082">
        <v>1.07</v>
      </c>
      <c r="B38" s="1091" t="s">
        <v>536</v>
      </c>
      <c r="C38" s="398"/>
      <c r="D38" s="399"/>
      <c r="E38" s="399"/>
      <c r="F38" s="400"/>
      <c r="G38" s="400"/>
      <c r="H38" s="400"/>
      <c r="I38" s="400"/>
      <c r="J38" s="400"/>
      <c r="K38" s="400"/>
      <c r="M38" s="400"/>
      <c r="N38" s="400"/>
      <c r="O38" s="400"/>
      <c r="P38" s="400"/>
      <c r="Q38" s="400"/>
      <c r="R38" s="400"/>
      <c r="T38" s="400"/>
      <c r="U38" s="400"/>
      <c r="V38" s="400"/>
      <c r="W38" s="400"/>
      <c r="X38" s="400"/>
      <c r="Y38" s="400"/>
      <c r="AA38" s="400"/>
      <c r="AB38" s="400"/>
      <c r="AC38" s="400"/>
      <c r="AD38" s="400"/>
      <c r="AE38" s="400"/>
      <c r="AF38" s="400"/>
      <c r="AH38" s="400"/>
      <c r="AI38" s="400"/>
      <c r="AJ38" s="400"/>
      <c r="AK38" s="400"/>
      <c r="AL38" s="400"/>
      <c r="AM38" s="400"/>
    </row>
    <row r="39" spans="1:39" ht="30" customHeight="1" x14ac:dyDescent="0.25">
      <c r="A39" s="1085"/>
      <c r="B39" s="179"/>
      <c r="C39" s="398"/>
      <c r="D39" s="399"/>
      <c r="E39" s="399"/>
      <c r="F39" s="400"/>
      <c r="G39" s="400"/>
      <c r="H39" s="400"/>
      <c r="I39" s="400"/>
      <c r="J39" s="400"/>
      <c r="K39" s="400"/>
      <c r="M39" s="400"/>
      <c r="N39" s="400"/>
      <c r="O39" s="400"/>
      <c r="P39" s="400"/>
      <c r="Q39" s="400"/>
      <c r="R39" s="400"/>
      <c r="T39" s="400"/>
      <c r="U39" s="400"/>
      <c r="V39" s="400"/>
      <c r="W39" s="400"/>
      <c r="X39" s="400"/>
      <c r="Y39" s="400"/>
      <c r="AA39" s="400"/>
      <c r="AB39" s="400"/>
      <c r="AC39" s="400"/>
      <c r="AD39" s="400"/>
      <c r="AE39" s="400"/>
      <c r="AF39" s="400"/>
      <c r="AH39" s="400"/>
      <c r="AI39" s="400"/>
      <c r="AJ39" s="400"/>
      <c r="AK39" s="400"/>
      <c r="AL39" s="400"/>
      <c r="AM39" s="400"/>
    </row>
    <row r="40" spans="1:39" ht="30" customHeight="1" x14ac:dyDescent="0.25">
      <c r="A40" s="1085"/>
      <c r="B40" s="1087"/>
      <c r="C40" s="398"/>
      <c r="D40" s="399"/>
      <c r="E40" s="399"/>
      <c r="F40" s="400"/>
      <c r="G40" s="400"/>
      <c r="H40" s="400"/>
      <c r="I40" s="400"/>
      <c r="J40" s="400"/>
      <c r="K40" s="400"/>
      <c r="M40" s="400"/>
      <c r="N40" s="400"/>
      <c r="O40" s="400"/>
      <c r="P40" s="400"/>
      <c r="Q40" s="400"/>
      <c r="R40" s="400"/>
      <c r="T40" s="400"/>
      <c r="U40" s="400"/>
      <c r="V40" s="400"/>
      <c r="W40" s="400"/>
      <c r="X40" s="400"/>
      <c r="Y40" s="400"/>
      <c r="AA40" s="400"/>
      <c r="AB40" s="400"/>
      <c r="AC40" s="400"/>
      <c r="AD40" s="400"/>
      <c r="AE40" s="400"/>
      <c r="AF40" s="400"/>
      <c r="AH40" s="400"/>
      <c r="AI40" s="400"/>
      <c r="AJ40" s="400"/>
      <c r="AK40" s="400"/>
      <c r="AL40" s="400"/>
      <c r="AM40" s="400"/>
    </row>
    <row r="41" spans="1:39" ht="30" customHeight="1" x14ac:dyDescent="0.25">
      <c r="A41" s="1082">
        <v>1.08</v>
      </c>
      <c r="B41" s="1091" t="s">
        <v>174</v>
      </c>
      <c r="C41" s="398"/>
      <c r="D41" s="399"/>
      <c r="E41" s="399"/>
      <c r="F41" s="400"/>
      <c r="G41" s="400"/>
      <c r="H41" s="400"/>
      <c r="I41" s="400"/>
      <c r="J41" s="400"/>
      <c r="K41" s="400"/>
      <c r="M41" s="400"/>
      <c r="N41" s="400"/>
      <c r="O41" s="400"/>
      <c r="P41" s="400"/>
      <c r="Q41" s="400"/>
      <c r="R41" s="400"/>
      <c r="T41" s="400"/>
      <c r="U41" s="400"/>
      <c r="V41" s="400"/>
      <c r="W41" s="400"/>
      <c r="X41" s="400"/>
      <c r="Y41" s="400"/>
      <c r="AA41" s="400"/>
      <c r="AB41" s="400"/>
      <c r="AC41" s="400"/>
      <c r="AD41" s="400"/>
      <c r="AE41" s="400"/>
      <c r="AF41" s="400"/>
      <c r="AH41" s="400"/>
      <c r="AI41" s="400"/>
      <c r="AJ41" s="400"/>
      <c r="AK41" s="400"/>
      <c r="AL41" s="400"/>
      <c r="AM41" s="400"/>
    </row>
    <row r="42" spans="1:39" ht="30" customHeight="1" x14ac:dyDescent="0.25">
      <c r="A42" s="1082" t="s">
        <v>490</v>
      </c>
      <c r="B42" s="1091" t="s">
        <v>173</v>
      </c>
      <c r="C42" s="398"/>
      <c r="D42" s="399"/>
      <c r="E42" s="399"/>
      <c r="F42" s="400"/>
      <c r="G42" s="400"/>
      <c r="H42" s="400"/>
      <c r="I42" s="400"/>
      <c r="J42" s="400"/>
      <c r="K42" s="400"/>
      <c r="M42" s="400"/>
      <c r="N42" s="400"/>
      <c r="O42" s="400"/>
      <c r="P42" s="400"/>
      <c r="Q42" s="400"/>
      <c r="R42" s="400"/>
      <c r="T42" s="400"/>
      <c r="U42" s="400"/>
      <c r="V42" s="400"/>
      <c r="W42" s="400"/>
      <c r="X42" s="400"/>
      <c r="Y42" s="400"/>
      <c r="AA42" s="400"/>
      <c r="AB42" s="400"/>
      <c r="AC42" s="400"/>
      <c r="AD42" s="400"/>
      <c r="AE42" s="400"/>
      <c r="AF42" s="400"/>
      <c r="AH42" s="400"/>
      <c r="AI42" s="400"/>
      <c r="AJ42" s="400"/>
      <c r="AK42" s="400"/>
      <c r="AL42" s="400"/>
      <c r="AM42" s="400"/>
    </row>
    <row r="43" spans="1:39" ht="30" customHeight="1" x14ac:dyDescent="0.25">
      <c r="A43" s="1082" t="s">
        <v>491</v>
      </c>
      <c r="B43" s="1091" t="s">
        <v>172</v>
      </c>
      <c r="C43" s="398"/>
      <c r="D43" s="399"/>
      <c r="E43" s="399"/>
      <c r="F43" s="400"/>
      <c r="G43" s="400"/>
      <c r="H43" s="400"/>
      <c r="I43" s="400"/>
      <c r="J43" s="400"/>
      <c r="K43" s="400"/>
      <c r="M43" s="400"/>
      <c r="N43" s="400"/>
      <c r="O43" s="400"/>
      <c r="P43" s="400"/>
      <c r="Q43" s="400"/>
      <c r="R43" s="400"/>
      <c r="T43" s="400"/>
      <c r="U43" s="400"/>
      <c r="V43" s="400"/>
      <c r="W43" s="400"/>
      <c r="X43" s="400"/>
      <c r="Y43" s="400"/>
      <c r="AA43" s="400"/>
      <c r="AB43" s="400"/>
      <c r="AC43" s="400"/>
      <c r="AD43" s="400"/>
      <c r="AE43" s="400"/>
      <c r="AF43" s="400"/>
      <c r="AH43" s="400"/>
      <c r="AI43" s="400"/>
      <c r="AJ43" s="400"/>
      <c r="AK43" s="400"/>
      <c r="AL43" s="400"/>
      <c r="AM43" s="400"/>
    </row>
    <row r="44" spans="1:39" ht="30" customHeight="1" x14ac:dyDescent="0.25">
      <c r="A44" s="1082" t="s">
        <v>492</v>
      </c>
      <c r="B44" s="1091" t="s">
        <v>171</v>
      </c>
      <c r="C44" s="398"/>
      <c r="D44" s="399"/>
      <c r="E44" s="399"/>
      <c r="F44" s="400"/>
      <c r="G44" s="400"/>
      <c r="H44" s="400"/>
      <c r="I44" s="400"/>
      <c r="J44" s="400"/>
      <c r="K44" s="400"/>
      <c r="M44" s="400"/>
      <c r="N44" s="400"/>
      <c r="O44" s="400"/>
      <c r="P44" s="400"/>
      <c r="Q44" s="400"/>
      <c r="R44" s="400"/>
      <c r="T44" s="400"/>
      <c r="U44" s="400"/>
      <c r="V44" s="400"/>
      <c r="W44" s="400"/>
      <c r="X44" s="400"/>
      <c r="Y44" s="400"/>
      <c r="AA44" s="400"/>
      <c r="AB44" s="400"/>
      <c r="AC44" s="400"/>
      <c r="AD44" s="400"/>
      <c r="AE44" s="400"/>
      <c r="AF44" s="400"/>
      <c r="AH44" s="400"/>
      <c r="AI44" s="400"/>
      <c r="AJ44" s="400"/>
      <c r="AK44" s="400"/>
      <c r="AL44" s="400"/>
      <c r="AM44" s="400"/>
    </row>
    <row r="45" spans="1:39" ht="30" customHeight="1" x14ac:dyDescent="0.25">
      <c r="A45" s="1097" t="s">
        <v>1844</v>
      </c>
      <c r="B45" s="1098" t="s">
        <v>1159</v>
      </c>
      <c r="C45" s="398"/>
      <c r="D45" s="399"/>
      <c r="E45" s="399"/>
      <c r="F45" s="400"/>
      <c r="G45" s="400"/>
      <c r="H45" s="400"/>
      <c r="I45" s="400"/>
      <c r="J45" s="400"/>
      <c r="K45" s="400"/>
      <c r="M45" s="400"/>
      <c r="N45" s="400"/>
      <c r="O45" s="400"/>
      <c r="P45" s="400"/>
      <c r="Q45" s="400"/>
      <c r="R45" s="400"/>
      <c r="T45" s="400"/>
      <c r="U45" s="400"/>
      <c r="V45" s="400"/>
      <c r="W45" s="400"/>
      <c r="X45" s="400"/>
      <c r="Y45" s="400"/>
      <c r="AA45" s="400"/>
      <c r="AB45" s="400"/>
      <c r="AC45" s="400"/>
      <c r="AD45" s="400"/>
      <c r="AE45" s="400"/>
      <c r="AF45" s="400"/>
      <c r="AH45" s="400"/>
      <c r="AI45" s="400"/>
      <c r="AJ45" s="400"/>
      <c r="AK45" s="400"/>
      <c r="AL45" s="400"/>
      <c r="AM45" s="400"/>
    </row>
    <row r="46" spans="1:39" ht="30" customHeight="1" x14ac:dyDescent="0.25">
      <c r="A46" s="1085">
        <v>1.0900000000000001</v>
      </c>
      <c r="B46" s="1089" t="s">
        <v>170</v>
      </c>
      <c r="C46" s="398"/>
      <c r="D46" s="399"/>
      <c r="E46" s="399"/>
      <c r="F46" s="400"/>
      <c r="G46" s="400"/>
      <c r="H46" s="400"/>
      <c r="I46" s="400"/>
      <c r="J46" s="400"/>
      <c r="K46" s="400"/>
      <c r="M46" s="400"/>
      <c r="N46" s="400"/>
      <c r="O46" s="400"/>
      <c r="P46" s="400"/>
      <c r="Q46" s="400"/>
      <c r="R46" s="400"/>
      <c r="T46" s="400"/>
      <c r="U46" s="400"/>
      <c r="V46" s="400"/>
      <c r="W46" s="400"/>
      <c r="X46" s="400"/>
      <c r="Y46" s="400"/>
      <c r="AA46" s="400"/>
      <c r="AB46" s="400"/>
      <c r="AC46" s="400"/>
      <c r="AD46" s="400"/>
      <c r="AE46" s="400"/>
      <c r="AF46" s="400"/>
      <c r="AH46" s="400"/>
      <c r="AI46" s="400"/>
      <c r="AJ46" s="400"/>
      <c r="AK46" s="400"/>
      <c r="AL46" s="400"/>
      <c r="AM46" s="400"/>
    </row>
    <row r="47" spans="1:39" ht="30" customHeight="1" x14ac:dyDescent="0.25">
      <c r="A47" s="1085"/>
      <c r="B47" s="1099"/>
      <c r="C47" s="398"/>
      <c r="D47" s="399"/>
      <c r="E47" s="399"/>
      <c r="F47" s="400"/>
      <c r="G47" s="400"/>
      <c r="H47" s="400"/>
      <c r="I47" s="400"/>
      <c r="J47" s="400"/>
      <c r="K47" s="400"/>
      <c r="M47" s="400"/>
      <c r="N47" s="400"/>
      <c r="O47" s="400"/>
      <c r="P47" s="400"/>
      <c r="Q47" s="400"/>
      <c r="R47" s="400"/>
      <c r="T47" s="400"/>
      <c r="U47" s="400"/>
      <c r="V47" s="400"/>
      <c r="W47" s="400"/>
      <c r="X47" s="400"/>
      <c r="Y47" s="400"/>
      <c r="AA47" s="400"/>
      <c r="AB47" s="400"/>
      <c r="AC47" s="400"/>
      <c r="AD47" s="400"/>
      <c r="AE47" s="400"/>
      <c r="AF47" s="400"/>
      <c r="AH47" s="400"/>
      <c r="AI47" s="400"/>
      <c r="AJ47" s="400"/>
      <c r="AK47" s="400"/>
      <c r="AL47" s="400"/>
      <c r="AM47" s="400"/>
    </row>
    <row r="48" spans="1:39" ht="30" customHeight="1" x14ac:dyDescent="0.25">
      <c r="A48" s="1085">
        <v>1.1000000000000001</v>
      </c>
      <c r="B48" s="1091" t="s">
        <v>357</v>
      </c>
      <c r="C48" s="398"/>
      <c r="D48" s="399"/>
      <c r="E48" s="399"/>
      <c r="F48" s="400"/>
      <c r="G48" s="400"/>
      <c r="H48" s="400"/>
      <c r="I48" s="400"/>
      <c r="J48" s="400"/>
      <c r="K48" s="400"/>
      <c r="M48" s="400"/>
      <c r="N48" s="400"/>
      <c r="O48" s="400"/>
      <c r="P48" s="400"/>
      <c r="Q48" s="400"/>
      <c r="R48" s="400"/>
      <c r="T48" s="400"/>
      <c r="U48" s="400"/>
      <c r="V48" s="400"/>
      <c r="W48" s="400"/>
      <c r="X48" s="400"/>
      <c r="Y48" s="400"/>
      <c r="AA48" s="400"/>
      <c r="AB48" s="400"/>
      <c r="AC48" s="400"/>
      <c r="AD48" s="400"/>
      <c r="AE48" s="400"/>
      <c r="AF48" s="400"/>
      <c r="AH48" s="400"/>
      <c r="AI48" s="400"/>
      <c r="AJ48" s="400"/>
      <c r="AK48" s="400"/>
      <c r="AL48" s="400"/>
      <c r="AM48" s="400"/>
    </row>
    <row r="49" spans="1:39" ht="30" customHeight="1" x14ac:dyDescent="0.25">
      <c r="A49" s="1082" t="s">
        <v>493</v>
      </c>
      <c r="B49" s="1091" t="s">
        <v>358</v>
      </c>
      <c r="C49" s="398"/>
      <c r="D49" s="399"/>
      <c r="E49" s="399"/>
      <c r="F49" s="400"/>
      <c r="G49" s="400"/>
      <c r="H49" s="400"/>
      <c r="I49" s="400"/>
      <c r="J49" s="400"/>
      <c r="K49" s="400"/>
      <c r="M49" s="400"/>
      <c r="N49" s="400"/>
      <c r="O49" s="400"/>
      <c r="P49" s="400"/>
      <c r="Q49" s="400"/>
      <c r="R49" s="400"/>
      <c r="T49" s="400"/>
      <c r="U49" s="400"/>
      <c r="V49" s="400"/>
      <c r="W49" s="400"/>
      <c r="X49" s="400"/>
      <c r="Y49" s="400"/>
      <c r="AA49" s="400"/>
      <c r="AB49" s="400"/>
      <c r="AC49" s="400"/>
      <c r="AD49" s="400"/>
      <c r="AE49" s="400"/>
      <c r="AF49" s="400"/>
      <c r="AH49" s="400"/>
      <c r="AI49" s="400"/>
      <c r="AJ49" s="400"/>
      <c r="AK49" s="400"/>
      <c r="AL49" s="400"/>
      <c r="AM49" s="400"/>
    </row>
    <row r="50" spans="1:39" ht="30" customHeight="1" x14ac:dyDescent="0.25">
      <c r="A50" s="1082"/>
      <c r="B50" s="179"/>
      <c r="C50" s="398"/>
      <c r="D50" s="399"/>
      <c r="E50" s="399"/>
      <c r="F50" s="400"/>
      <c r="G50" s="400"/>
      <c r="H50" s="400"/>
      <c r="I50" s="400"/>
      <c r="J50" s="400"/>
      <c r="K50" s="400"/>
      <c r="M50" s="400"/>
      <c r="N50" s="400"/>
      <c r="O50" s="400"/>
      <c r="P50" s="400"/>
      <c r="Q50" s="400"/>
      <c r="R50" s="400"/>
      <c r="T50" s="400"/>
      <c r="U50" s="400"/>
      <c r="V50" s="400"/>
      <c r="W50" s="400"/>
      <c r="X50" s="400"/>
      <c r="Y50" s="400"/>
      <c r="AA50" s="400"/>
      <c r="AB50" s="400"/>
      <c r="AC50" s="400"/>
      <c r="AD50" s="400"/>
      <c r="AE50" s="400"/>
      <c r="AF50" s="400"/>
      <c r="AH50" s="400"/>
      <c r="AI50" s="400"/>
      <c r="AJ50" s="400"/>
      <c r="AK50" s="400"/>
      <c r="AL50" s="400"/>
      <c r="AM50" s="400"/>
    </row>
    <row r="51" spans="1:39" ht="30" customHeight="1" x14ac:dyDescent="0.25">
      <c r="A51" s="1082"/>
      <c r="B51" s="1100"/>
      <c r="C51" s="398"/>
      <c r="D51" s="399"/>
      <c r="E51" s="399"/>
      <c r="F51" s="400"/>
      <c r="G51" s="400"/>
      <c r="H51" s="400"/>
      <c r="I51" s="400"/>
      <c r="J51" s="400"/>
      <c r="K51" s="400"/>
      <c r="M51" s="400"/>
      <c r="N51" s="400"/>
      <c r="O51" s="400"/>
      <c r="P51" s="400"/>
      <c r="Q51" s="400"/>
      <c r="R51" s="400"/>
      <c r="T51" s="400"/>
      <c r="U51" s="400"/>
      <c r="V51" s="400"/>
      <c r="W51" s="400"/>
      <c r="X51" s="400"/>
      <c r="Y51" s="400"/>
      <c r="AA51" s="400"/>
      <c r="AB51" s="400"/>
      <c r="AC51" s="400"/>
      <c r="AD51" s="400"/>
      <c r="AE51" s="400"/>
      <c r="AF51" s="400"/>
      <c r="AH51" s="400"/>
      <c r="AI51" s="400"/>
      <c r="AJ51" s="400"/>
      <c r="AK51" s="400"/>
      <c r="AL51" s="400"/>
      <c r="AM51" s="400"/>
    </row>
    <row r="52" spans="1:39" ht="30" customHeight="1" x14ac:dyDescent="0.25">
      <c r="A52" s="1082" t="s">
        <v>495</v>
      </c>
      <c r="B52" s="1088" t="s">
        <v>54</v>
      </c>
      <c r="C52" s="398"/>
      <c r="D52" s="399"/>
      <c r="E52" s="399"/>
      <c r="F52" s="400"/>
      <c r="G52" s="400"/>
      <c r="H52" s="400"/>
      <c r="I52" s="400"/>
      <c r="J52" s="400"/>
      <c r="K52" s="400"/>
      <c r="M52" s="400"/>
      <c r="N52" s="400"/>
      <c r="O52" s="400"/>
      <c r="P52" s="400"/>
      <c r="Q52" s="400"/>
      <c r="R52" s="400"/>
      <c r="T52" s="400"/>
      <c r="U52" s="400"/>
      <c r="V52" s="400"/>
      <c r="W52" s="400"/>
      <c r="X52" s="400"/>
      <c r="Y52" s="400"/>
      <c r="AA52" s="400"/>
      <c r="AB52" s="400"/>
      <c r="AC52" s="400"/>
      <c r="AD52" s="400"/>
      <c r="AE52" s="400"/>
      <c r="AF52" s="400"/>
      <c r="AH52" s="400"/>
      <c r="AI52" s="400"/>
      <c r="AJ52" s="400"/>
      <c r="AK52" s="400"/>
      <c r="AL52" s="400"/>
      <c r="AM52" s="400"/>
    </row>
    <row r="53" spans="1:39" ht="30" customHeight="1" x14ac:dyDescent="0.25">
      <c r="A53" s="1082" t="s">
        <v>496</v>
      </c>
      <c r="B53" s="1088" t="s">
        <v>55</v>
      </c>
      <c r="C53" s="398"/>
      <c r="D53" s="399"/>
      <c r="E53" s="399"/>
      <c r="F53" s="400"/>
      <c r="G53" s="400"/>
      <c r="H53" s="400"/>
      <c r="I53" s="400"/>
      <c r="J53" s="400"/>
      <c r="K53" s="400"/>
      <c r="M53" s="400"/>
      <c r="N53" s="400"/>
      <c r="O53" s="400"/>
      <c r="P53" s="400"/>
      <c r="Q53" s="400"/>
      <c r="R53" s="400"/>
      <c r="T53" s="400"/>
      <c r="U53" s="400"/>
      <c r="V53" s="400"/>
      <c r="W53" s="400"/>
      <c r="X53" s="400"/>
      <c r="Y53" s="400"/>
      <c r="AA53" s="400"/>
      <c r="AB53" s="400"/>
      <c r="AC53" s="400"/>
      <c r="AD53" s="400"/>
      <c r="AE53" s="400"/>
      <c r="AF53" s="400"/>
      <c r="AH53" s="400"/>
      <c r="AI53" s="400"/>
      <c r="AJ53" s="400"/>
      <c r="AK53" s="400"/>
      <c r="AL53" s="400"/>
      <c r="AM53" s="400"/>
    </row>
    <row r="54" spans="1:39" ht="30" customHeight="1" x14ac:dyDescent="0.25">
      <c r="A54" s="1082" t="s">
        <v>497</v>
      </c>
      <c r="B54" s="1088" t="s">
        <v>56</v>
      </c>
      <c r="C54" s="398"/>
      <c r="D54" s="399"/>
      <c r="E54" s="399"/>
      <c r="F54" s="400"/>
      <c r="G54" s="400"/>
      <c r="H54" s="400"/>
      <c r="I54" s="400"/>
      <c r="J54" s="400"/>
      <c r="K54" s="400"/>
      <c r="M54" s="400"/>
      <c r="N54" s="400"/>
      <c r="O54" s="400"/>
      <c r="P54" s="400"/>
      <c r="Q54" s="400"/>
      <c r="R54" s="400"/>
      <c r="T54" s="400"/>
      <c r="U54" s="400"/>
      <c r="V54" s="400"/>
      <c r="W54" s="400"/>
      <c r="X54" s="400"/>
      <c r="Y54" s="400"/>
      <c r="AA54" s="400"/>
      <c r="AB54" s="400"/>
      <c r="AC54" s="400"/>
      <c r="AD54" s="400"/>
      <c r="AE54" s="400"/>
      <c r="AF54" s="400"/>
      <c r="AH54" s="400"/>
      <c r="AI54" s="400"/>
      <c r="AJ54" s="400"/>
      <c r="AK54" s="400"/>
      <c r="AL54" s="400"/>
      <c r="AM54" s="400"/>
    </row>
    <row r="55" spans="1:39" ht="30" customHeight="1" x14ac:dyDescent="0.25">
      <c r="A55" s="1082" t="s">
        <v>498</v>
      </c>
      <c r="B55" s="1088" t="s">
        <v>57</v>
      </c>
      <c r="C55" s="398"/>
      <c r="D55" s="399"/>
      <c r="E55" s="399"/>
      <c r="F55" s="400"/>
      <c r="G55" s="400"/>
      <c r="H55" s="400"/>
      <c r="I55" s="400"/>
      <c r="J55" s="400"/>
      <c r="K55" s="400"/>
      <c r="M55" s="400"/>
      <c r="N55" s="400"/>
      <c r="O55" s="400"/>
      <c r="P55" s="400"/>
      <c r="Q55" s="400"/>
      <c r="R55" s="400"/>
      <c r="T55" s="400"/>
      <c r="U55" s="400"/>
      <c r="V55" s="400"/>
      <c r="W55" s="400"/>
      <c r="X55" s="400"/>
      <c r="Y55" s="400"/>
      <c r="AA55" s="400"/>
      <c r="AB55" s="400"/>
      <c r="AC55" s="400"/>
      <c r="AD55" s="400"/>
      <c r="AE55" s="400"/>
      <c r="AF55" s="400"/>
      <c r="AH55" s="400"/>
      <c r="AI55" s="400"/>
      <c r="AJ55" s="400"/>
      <c r="AK55" s="400"/>
      <c r="AL55" s="400"/>
      <c r="AM55" s="400"/>
    </row>
    <row r="56" spans="1:39" ht="30" customHeight="1" x14ac:dyDescent="0.25">
      <c r="A56" s="1082" t="s">
        <v>499</v>
      </c>
      <c r="B56" s="1088" t="s">
        <v>58</v>
      </c>
      <c r="C56" s="398"/>
      <c r="D56" s="399"/>
      <c r="E56" s="399"/>
      <c r="F56" s="400"/>
      <c r="G56" s="400"/>
      <c r="H56" s="400"/>
      <c r="I56" s="400"/>
      <c r="J56" s="400"/>
      <c r="K56" s="400"/>
      <c r="M56" s="400"/>
      <c r="N56" s="400"/>
      <c r="O56" s="400"/>
      <c r="P56" s="400"/>
      <c r="Q56" s="400"/>
      <c r="R56" s="400"/>
      <c r="T56" s="400"/>
      <c r="U56" s="400"/>
      <c r="V56" s="400"/>
      <c r="W56" s="400"/>
      <c r="X56" s="400"/>
      <c r="Y56" s="400"/>
      <c r="AA56" s="400"/>
      <c r="AB56" s="400"/>
      <c r="AC56" s="400"/>
      <c r="AD56" s="400"/>
      <c r="AE56" s="400"/>
      <c r="AF56" s="400"/>
      <c r="AH56" s="400"/>
      <c r="AI56" s="400"/>
      <c r="AJ56" s="400"/>
      <c r="AK56" s="400"/>
      <c r="AL56" s="400"/>
      <c r="AM56" s="400"/>
    </row>
    <row r="57" spans="1:39" ht="30" customHeight="1" x14ac:dyDescent="0.25">
      <c r="A57" s="1082" t="s">
        <v>500</v>
      </c>
      <c r="B57" s="1088" t="s">
        <v>320</v>
      </c>
      <c r="C57" s="398"/>
      <c r="D57" s="399"/>
      <c r="E57" s="399"/>
      <c r="F57" s="400"/>
      <c r="G57" s="400"/>
      <c r="H57" s="400"/>
      <c r="I57" s="400"/>
      <c r="J57" s="400"/>
      <c r="K57" s="400"/>
      <c r="M57" s="400"/>
      <c r="N57" s="400"/>
      <c r="O57" s="400"/>
      <c r="P57" s="400"/>
      <c r="Q57" s="400"/>
      <c r="R57" s="400"/>
      <c r="T57" s="400"/>
      <c r="U57" s="400"/>
      <c r="V57" s="400"/>
      <c r="W57" s="400"/>
      <c r="X57" s="400"/>
      <c r="Y57" s="400"/>
      <c r="AA57" s="400"/>
      <c r="AB57" s="400"/>
      <c r="AC57" s="400"/>
      <c r="AD57" s="400"/>
      <c r="AE57" s="400"/>
      <c r="AF57" s="400"/>
      <c r="AH57" s="400"/>
      <c r="AI57" s="400"/>
      <c r="AJ57" s="400"/>
      <c r="AK57" s="400"/>
      <c r="AL57" s="400"/>
      <c r="AM57" s="400"/>
    </row>
    <row r="58" spans="1:39" ht="30" customHeight="1" x14ac:dyDescent="0.25">
      <c r="A58" s="1082" t="s">
        <v>501</v>
      </c>
      <c r="B58" s="1088" t="s">
        <v>321</v>
      </c>
      <c r="C58" s="398"/>
      <c r="D58" s="399"/>
      <c r="E58" s="399"/>
      <c r="F58" s="400"/>
      <c r="G58" s="400"/>
      <c r="H58" s="400"/>
      <c r="I58" s="400"/>
      <c r="J58" s="400"/>
      <c r="K58" s="400"/>
      <c r="M58" s="400"/>
      <c r="N58" s="400"/>
      <c r="O58" s="400"/>
      <c r="P58" s="400"/>
      <c r="Q58" s="400"/>
      <c r="R58" s="400"/>
      <c r="T58" s="400"/>
      <c r="U58" s="400"/>
      <c r="V58" s="400"/>
      <c r="W58" s="400"/>
      <c r="X58" s="400"/>
      <c r="Y58" s="400"/>
      <c r="AA58" s="400"/>
      <c r="AB58" s="400"/>
      <c r="AC58" s="400"/>
      <c r="AD58" s="400"/>
      <c r="AE58" s="400"/>
      <c r="AF58" s="400"/>
      <c r="AH58" s="400"/>
      <c r="AI58" s="400"/>
      <c r="AJ58" s="400"/>
      <c r="AK58" s="400"/>
      <c r="AL58" s="400"/>
      <c r="AM58" s="400"/>
    </row>
    <row r="59" spans="1:39" ht="30" customHeight="1" x14ac:dyDescent="0.25">
      <c r="A59" s="1082" t="s">
        <v>502</v>
      </c>
      <c r="B59" s="1088" t="s">
        <v>322</v>
      </c>
      <c r="C59" s="398"/>
      <c r="D59" s="399"/>
      <c r="E59" s="399"/>
      <c r="F59" s="400"/>
      <c r="G59" s="400"/>
      <c r="H59" s="400"/>
      <c r="I59" s="400"/>
      <c r="J59" s="400"/>
      <c r="K59" s="400"/>
      <c r="M59" s="400"/>
      <c r="N59" s="400"/>
      <c r="O59" s="400"/>
      <c r="P59" s="400"/>
      <c r="Q59" s="400"/>
      <c r="R59" s="400"/>
      <c r="T59" s="400"/>
      <c r="U59" s="400"/>
      <c r="V59" s="400"/>
      <c r="W59" s="400"/>
      <c r="X59" s="400"/>
      <c r="Y59" s="400"/>
      <c r="AA59" s="400"/>
      <c r="AB59" s="400"/>
      <c r="AC59" s="400"/>
      <c r="AD59" s="400"/>
      <c r="AE59" s="400"/>
      <c r="AF59" s="400"/>
      <c r="AH59" s="400"/>
      <c r="AI59" s="400"/>
      <c r="AJ59" s="400"/>
      <c r="AK59" s="400"/>
      <c r="AL59" s="400"/>
      <c r="AM59" s="400"/>
    </row>
    <row r="60" spans="1:39" ht="30" customHeight="1" x14ac:dyDescent="0.25">
      <c r="A60" s="1082" t="s">
        <v>503</v>
      </c>
      <c r="B60" s="1088" t="s">
        <v>323</v>
      </c>
      <c r="C60" s="398"/>
      <c r="D60" s="399"/>
      <c r="E60" s="399"/>
      <c r="F60" s="400"/>
      <c r="G60" s="400"/>
      <c r="H60" s="400"/>
      <c r="I60" s="400"/>
      <c r="J60" s="400"/>
      <c r="K60" s="400"/>
      <c r="M60" s="400"/>
      <c r="N60" s="400"/>
      <c r="O60" s="400"/>
      <c r="P60" s="400"/>
      <c r="Q60" s="400"/>
      <c r="R60" s="400"/>
      <c r="T60" s="400"/>
      <c r="U60" s="400"/>
      <c r="V60" s="400"/>
      <c r="W60" s="400"/>
      <c r="X60" s="400"/>
      <c r="Y60" s="400"/>
      <c r="AA60" s="400"/>
      <c r="AB60" s="400"/>
      <c r="AC60" s="400"/>
      <c r="AD60" s="400"/>
      <c r="AE60" s="400"/>
      <c r="AF60" s="400"/>
      <c r="AH60" s="400"/>
      <c r="AI60" s="400"/>
      <c r="AJ60" s="400"/>
      <c r="AK60" s="400"/>
      <c r="AL60" s="400"/>
      <c r="AM60" s="400"/>
    </row>
    <row r="61" spans="1:39" ht="30" customHeight="1" x14ac:dyDescent="0.25">
      <c r="A61" s="1082" t="s">
        <v>494</v>
      </c>
      <c r="B61" s="1088" t="s">
        <v>324</v>
      </c>
      <c r="C61" s="398"/>
      <c r="D61" s="399"/>
      <c r="E61" s="399"/>
      <c r="F61" s="400"/>
      <c r="G61" s="400"/>
      <c r="H61" s="400"/>
      <c r="I61" s="400"/>
      <c r="J61" s="400"/>
      <c r="K61" s="400"/>
      <c r="M61" s="400"/>
      <c r="N61" s="400"/>
      <c r="O61" s="400"/>
      <c r="P61" s="400"/>
      <c r="Q61" s="400"/>
      <c r="R61" s="400"/>
      <c r="T61" s="400"/>
      <c r="U61" s="400"/>
      <c r="V61" s="400"/>
      <c r="W61" s="400"/>
      <c r="X61" s="400"/>
      <c r="Y61" s="400"/>
      <c r="AA61" s="400"/>
      <c r="AB61" s="400"/>
      <c r="AC61" s="400"/>
      <c r="AD61" s="400"/>
      <c r="AE61" s="400"/>
      <c r="AF61" s="400"/>
      <c r="AH61" s="400"/>
      <c r="AI61" s="400"/>
      <c r="AJ61" s="400"/>
      <c r="AK61" s="400"/>
      <c r="AL61" s="400"/>
      <c r="AM61" s="400"/>
    </row>
    <row r="62" spans="1:39" ht="30" customHeight="1" x14ac:dyDescent="0.25">
      <c r="A62" s="1082"/>
      <c r="B62" s="1086"/>
      <c r="C62" s="398"/>
      <c r="D62" s="399"/>
      <c r="E62" s="399"/>
      <c r="F62" s="400"/>
      <c r="G62" s="400"/>
      <c r="H62" s="400"/>
      <c r="I62" s="400"/>
      <c r="J62" s="400"/>
      <c r="K62" s="400"/>
      <c r="M62" s="400"/>
      <c r="N62" s="400"/>
      <c r="O62" s="400"/>
      <c r="P62" s="400"/>
      <c r="Q62" s="400"/>
      <c r="R62" s="400"/>
      <c r="T62" s="400"/>
      <c r="U62" s="400"/>
      <c r="V62" s="400"/>
      <c r="W62" s="400"/>
      <c r="X62" s="400"/>
      <c r="Y62" s="400"/>
      <c r="AA62" s="400"/>
      <c r="AB62" s="400"/>
      <c r="AC62" s="400"/>
      <c r="AD62" s="400"/>
      <c r="AE62" s="400"/>
      <c r="AF62" s="400"/>
      <c r="AH62" s="400"/>
      <c r="AI62" s="400"/>
      <c r="AJ62" s="400"/>
      <c r="AK62" s="400"/>
      <c r="AL62" s="400"/>
      <c r="AM62" s="400"/>
    </row>
    <row r="63" spans="1:39" ht="30" customHeight="1" x14ac:dyDescent="0.25">
      <c r="A63" s="1082"/>
      <c r="B63" s="1086"/>
      <c r="C63" s="398"/>
      <c r="D63" s="399"/>
      <c r="E63" s="399"/>
      <c r="F63" s="400"/>
      <c r="G63" s="400"/>
      <c r="H63" s="400"/>
      <c r="I63" s="400"/>
      <c r="J63" s="400"/>
      <c r="K63" s="400"/>
      <c r="M63" s="400"/>
      <c r="N63" s="400"/>
      <c r="O63" s="400"/>
      <c r="P63" s="400"/>
      <c r="Q63" s="400"/>
      <c r="R63" s="400"/>
      <c r="T63" s="400"/>
      <c r="U63" s="400"/>
      <c r="V63" s="400"/>
      <c r="W63" s="400"/>
      <c r="X63" s="400"/>
      <c r="Y63" s="400"/>
      <c r="AA63" s="400"/>
      <c r="AB63" s="400"/>
      <c r="AC63" s="400"/>
      <c r="AD63" s="400"/>
      <c r="AE63" s="400"/>
      <c r="AF63" s="400"/>
      <c r="AH63" s="400"/>
      <c r="AI63" s="400"/>
      <c r="AJ63" s="400"/>
      <c r="AK63" s="400"/>
      <c r="AL63" s="400"/>
      <c r="AM63" s="400"/>
    </row>
    <row r="64" spans="1:39" ht="30" customHeight="1" x14ac:dyDescent="0.25">
      <c r="A64" s="1064">
        <v>2</v>
      </c>
      <c r="B64" s="1065"/>
      <c r="C64" s="398"/>
      <c r="D64" s="399"/>
      <c r="E64" s="399"/>
      <c r="F64" s="400"/>
      <c r="G64" s="400"/>
      <c r="H64" s="400"/>
      <c r="I64" s="400"/>
      <c r="J64" s="400"/>
      <c r="K64" s="400"/>
      <c r="M64" s="400"/>
      <c r="N64" s="400"/>
      <c r="O64" s="400"/>
      <c r="P64" s="400"/>
      <c r="Q64" s="400"/>
      <c r="R64" s="400"/>
      <c r="T64" s="400"/>
      <c r="U64" s="400"/>
      <c r="V64" s="400"/>
      <c r="W64" s="400"/>
      <c r="X64" s="400"/>
      <c r="Y64" s="400"/>
      <c r="AA64" s="400"/>
      <c r="AB64" s="400"/>
      <c r="AC64" s="400"/>
      <c r="AD64" s="400"/>
      <c r="AE64" s="400"/>
      <c r="AF64" s="400"/>
      <c r="AH64" s="400"/>
      <c r="AI64" s="400"/>
      <c r="AJ64" s="400"/>
      <c r="AK64" s="400"/>
      <c r="AL64" s="400"/>
      <c r="AM64" s="400"/>
    </row>
    <row r="65" spans="1:39" ht="30" customHeight="1" x14ac:dyDescent="0.25">
      <c r="A65" s="1082"/>
      <c r="B65" s="1101"/>
      <c r="C65" s="398"/>
      <c r="D65" s="399"/>
      <c r="E65" s="399"/>
      <c r="F65" s="400"/>
      <c r="G65" s="400"/>
      <c r="H65" s="400"/>
      <c r="I65" s="400"/>
      <c r="J65" s="400"/>
      <c r="K65" s="400"/>
      <c r="M65" s="400"/>
      <c r="N65" s="400"/>
      <c r="O65" s="400"/>
      <c r="P65" s="400"/>
      <c r="Q65" s="400"/>
      <c r="R65" s="400"/>
      <c r="T65" s="400"/>
      <c r="U65" s="400"/>
      <c r="V65" s="400"/>
      <c r="W65" s="400"/>
      <c r="X65" s="400"/>
      <c r="Y65" s="400"/>
      <c r="AA65" s="400"/>
      <c r="AB65" s="400"/>
      <c r="AC65" s="400"/>
      <c r="AD65" s="400"/>
      <c r="AE65" s="400"/>
      <c r="AF65" s="400"/>
      <c r="AH65" s="400"/>
      <c r="AI65" s="400"/>
      <c r="AJ65" s="400"/>
      <c r="AK65" s="400"/>
      <c r="AL65" s="400"/>
      <c r="AM65" s="400"/>
    </row>
    <row r="66" spans="1:39" ht="30" customHeight="1" x14ac:dyDescent="0.25">
      <c r="A66" s="1082">
        <v>2.0099999999999998</v>
      </c>
      <c r="B66" s="1091" t="s">
        <v>406</v>
      </c>
      <c r="C66" s="398"/>
      <c r="D66" s="399"/>
      <c r="E66" s="399"/>
      <c r="F66" s="400"/>
      <c r="G66" s="400"/>
      <c r="H66" s="400"/>
      <c r="I66" s="400"/>
      <c r="J66" s="400"/>
      <c r="K66" s="400"/>
      <c r="M66" s="400"/>
      <c r="N66" s="400"/>
      <c r="O66" s="400"/>
      <c r="P66" s="400"/>
      <c r="Q66" s="400"/>
      <c r="R66" s="400"/>
      <c r="T66" s="400"/>
      <c r="U66" s="400"/>
      <c r="V66" s="400"/>
      <c r="W66" s="400"/>
      <c r="X66" s="400"/>
      <c r="Y66" s="400"/>
      <c r="AA66" s="400"/>
      <c r="AB66" s="400"/>
      <c r="AC66" s="400"/>
      <c r="AD66" s="400"/>
      <c r="AE66" s="400"/>
      <c r="AF66" s="400"/>
      <c r="AH66" s="400"/>
      <c r="AI66" s="400"/>
      <c r="AJ66" s="400"/>
      <c r="AK66" s="400"/>
      <c r="AL66" s="400"/>
      <c r="AM66" s="400"/>
    </row>
    <row r="67" spans="1:39" ht="30" customHeight="1" x14ac:dyDescent="0.25">
      <c r="A67" s="1082">
        <v>2.02</v>
      </c>
      <c r="B67" s="1091" t="s">
        <v>0</v>
      </c>
      <c r="C67" s="398"/>
      <c r="D67" s="399"/>
      <c r="E67" s="399"/>
      <c r="F67" s="400"/>
      <c r="G67" s="400"/>
      <c r="H67" s="400"/>
      <c r="I67" s="400"/>
      <c r="J67" s="400"/>
      <c r="K67" s="400"/>
      <c r="M67" s="400"/>
      <c r="N67" s="400"/>
      <c r="O67" s="400"/>
      <c r="P67" s="400"/>
      <c r="Q67" s="400"/>
      <c r="R67" s="400"/>
      <c r="T67" s="400"/>
      <c r="U67" s="400"/>
      <c r="V67" s="400"/>
      <c r="W67" s="400"/>
      <c r="X67" s="400"/>
      <c r="Y67" s="400"/>
      <c r="AA67" s="400"/>
      <c r="AB67" s="400"/>
      <c r="AC67" s="400"/>
      <c r="AD67" s="400"/>
      <c r="AE67" s="400"/>
      <c r="AF67" s="400"/>
      <c r="AH67" s="400"/>
      <c r="AI67" s="400"/>
      <c r="AJ67" s="400"/>
      <c r="AK67" s="400"/>
      <c r="AL67" s="400"/>
      <c r="AM67" s="400"/>
    </row>
    <row r="68" spans="1:39" ht="30" customHeight="1" x14ac:dyDescent="0.25">
      <c r="A68" s="1082" t="s">
        <v>504</v>
      </c>
      <c r="B68" s="1091" t="s">
        <v>1</v>
      </c>
      <c r="C68" s="398"/>
      <c r="D68" s="399"/>
      <c r="E68" s="399"/>
      <c r="F68" s="400"/>
      <c r="G68" s="400"/>
      <c r="H68" s="400"/>
      <c r="I68" s="400"/>
      <c r="J68" s="400"/>
      <c r="K68" s="400"/>
      <c r="M68" s="400"/>
      <c r="N68" s="400"/>
      <c r="O68" s="400"/>
      <c r="P68" s="400"/>
      <c r="Q68" s="400"/>
      <c r="R68" s="400"/>
      <c r="T68" s="400"/>
      <c r="U68" s="400"/>
      <c r="V68" s="400"/>
      <c r="W68" s="400"/>
      <c r="X68" s="400"/>
      <c r="Y68" s="400"/>
      <c r="AA68" s="400"/>
      <c r="AB68" s="400"/>
      <c r="AC68" s="400"/>
      <c r="AD68" s="400"/>
      <c r="AE68" s="400"/>
      <c r="AF68" s="400"/>
      <c r="AH68" s="400"/>
      <c r="AI68" s="400"/>
      <c r="AJ68" s="400"/>
      <c r="AK68" s="400"/>
      <c r="AL68" s="400"/>
      <c r="AM68" s="400"/>
    </row>
    <row r="69" spans="1:39" ht="30" customHeight="1" x14ac:dyDescent="0.25">
      <c r="A69" s="1082"/>
      <c r="B69" s="1101"/>
      <c r="C69" s="398"/>
      <c r="D69" s="399"/>
      <c r="E69" s="399"/>
      <c r="F69" s="400"/>
      <c r="G69" s="400"/>
      <c r="H69" s="400"/>
      <c r="I69" s="400"/>
      <c r="J69" s="400"/>
      <c r="K69" s="400"/>
      <c r="M69" s="400"/>
      <c r="N69" s="400"/>
      <c r="O69" s="400"/>
      <c r="P69" s="400"/>
      <c r="Q69" s="400"/>
      <c r="R69" s="400"/>
      <c r="T69" s="400"/>
      <c r="U69" s="400"/>
      <c r="V69" s="400"/>
      <c r="W69" s="400"/>
      <c r="X69" s="400"/>
      <c r="Y69" s="400"/>
      <c r="AA69" s="400"/>
      <c r="AB69" s="400"/>
      <c r="AC69" s="400"/>
      <c r="AD69" s="400"/>
      <c r="AE69" s="400"/>
      <c r="AF69" s="400"/>
      <c r="AH69" s="400"/>
      <c r="AI69" s="400"/>
      <c r="AJ69" s="400"/>
      <c r="AK69" s="400"/>
      <c r="AL69" s="400"/>
      <c r="AM69" s="400"/>
    </row>
    <row r="70" spans="1:39" ht="30" customHeight="1" x14ac:dyDescent="0.25">
      <c r="A70" s="1082">
        <v>2.0299999999999998</v>
      </c>
      <c r="B70" s="1102" t="s">
        <v>59</v>
      </c>
      <c r="C70" s="398"/>
      <c r="D70" s="399"/>
      <c r="E70" s="399"/>
      <c r="F70" s="400"/>
      <c r="G70" s="400"/>
      <c r="H70" s="400"/>
      <c r="I70" s="400"/>
      <c r="J70" s="400"/>
      <c r="K70" s="400"/>
      <c r="M70" s="400"/>
      <c r="N70" s="400"/>
      <c r="O70" s="400"/>
      <c r="P70" s="400"/>
      <c r="Q70" s="400"/>
      <c r="R70" s="400"/>
      <c r="T70" s="400"/>
      <c r="U70" s="400"/>
      <c r="V70" s="400"/>
      <c r="W70" s="400"/>
      <c r="X70" s="400"/>
      <c r="Y70" s="400"/>
      <c r="AA70" s="400"/>
      <c r="AB70" s="400"/>
      <c r="AC70" s="400"/>
      <c r="AD70" s="400"/>
      <c r="AE70" s="400"/>
      <c r="AF70" s="400"/>
      <c r="AH70" s="400"/>
      <c r="AI70" s="400"/>
      <c r="AJ70" s="400"/>
      <c r="AK70" s="400"/>
      <c r="AL70" s="400"/>
      <c r="AM70" s="400"/>
    </row>
    <row r="71" spans="1:39" ht="30" customHeight="1" x14ac:dyDescent="0.25">
      <c r="A71" s="1082" t="s">
        <v>505</v>
      </c>
      <c r="B71" s="1089" t="s">
        <v>62</v>
      </c>
      <c r="C71" s="398"/>
      <c r="D71" s="399"/>
      <c r="E71" s="399"/>
      <c r="F71" s="400"/>
      <c r="G71" s="400"/>
      <c r="H71" s="400"/>
      <c r="I71" s="400"/>
      <c r="J71" s="400"/>
      <c r="K71" s="400"/>
      <c r="M71" s="400"/>
      <c r="N71" s="400"/>
      <c r="O71" s="400"/>
      <c r="P71" s="400"/>
      <c r="Q71" s="400"/>
      <c r="R71" s="400"/>
      <c r="T71" s="400"/>
      <c r="U71" s="400"/>
      <c r="V71" s="400"/>
      <c r="W71" s="400"/>
      <c r="X71" s="400"/>
      <c r="Y71" s="400"/>
      <c r="AA71" s="400"/>
      <c r="AB71" s="400"/>
      <c r="AC71" s="400"/>
      <c r="AD71" s="400"/>
      <c r="AE71" s="400"/>
      <c r="AF71" s="400"/>
      <c r="AH71" s="400"/>
      <c r="AI71" s="400"/>
      <c r="AJ71" s="400"/>
      <c r="AK71" s="400"/>
      <c r="AL71" s="400"/>
      <c r="AM71" s="400"/>
    </row>
    <row r="72" spans="1:39" ht="30" customHeight="1" x14ac:dyDescent="0.25">
      <c r="A72" s="1082"/>
      <c r="B72" s="357"/>
      <c r="C72" s="398"/>
      <c r="D72" s="399"/>
      <c r="E72" s="399"/>
      <c r="F72" s="400"/>
      <c r="G72" s="400"/>
      <c r="H72" s="400"/>
      <c r="I72" s="400"/>
      <c r="J72" s="400"/>
      <c r="K72" s="400"/>
      <c r="M72" s="400"/>
      <c r="N72" s="400"/>
      <c r="O72" s="400"/>
      <c r="P72" s="400"/>
      <c r="Q72" s="400"/>
      <c r="R72" s="400"/>
      <c r="T72" s="400"/>
      <c r="U72" s="400"/>
      <c r="V72" s="400"/>
      <c r="W72" s="400"/>
      <c r="X72" s="400"/>
      <c r="Y72" s="400"/>
      <c r="AA72" s="400"/>
      <c r="AB72" s="400"/>
      <c r="AC72" s="400"/>
      <c r="AD72" s="400"/>
      <c r="AE72" s="400"/>
      <c r="AF72" s="400"/>
      <c r="AH72" s="400"/>
      <c r="AI72" s="400"/>
      <c r="AJ72" s="400"/>
      <c r="AK72" s="400"/>
      <c r="AL72" s="400"/>
      <c r="AM72" s="400"/>
    </row>
    <row r="73" spans="1:39" ht="30" customHeight="1" x14ac:dyDescent="0.25">
      <c r="A73" s="1082"/>
      <c r="B73" s="357"/>
      <c r="C73" s="398"/>
      <c r="D73" s="399"/>
      <c r="E73" s="399"/>
      <c r="F73" s="400"/>
      <c r="G73" s="400"/>
      <c r="H73" s="400"/>
      <c r="I73" s="400"/>
      <c r="J73" s="400"/>
      <c r="K73" s="400"/>
      <c r="M73" s="400"/>
      <c r="N73" s="400"/>
      <c r="O73" s="400"/>
      <c r="P73" s="400"/>
      <c r="Q73" s="400"/>
      <c r="R73" s="400"/>
      <c r="T73" s="400"/>
      <c r="U73" s="400"/>
      <c r="V73" s="400"/>
      <c r="W73" s="400"/>
      <c r="X73" s="400"/>
      <c r="Y73" s="400"/>
      <c r="AA73" s="400"/>
      <c r="AB73" s="400"/>
      <c r="AC73" s="400"/>
      <c r="AD73" s="400"/>
      <c r="AE73" s="400"/>
      <c r="AF73" s="400"/>
      <c r="AH73" s="400"/>
      <c r="AI73" s="400"/>
      <c r="AJ73" s="400"/>
      <c r="AK73" s="400"/>
      <c r="AL73" s="400"/>
      <c r="AM73" s="400"/>
    </row>
    <row r="74" spans="1:39" ht="30" customHeight="1" x14ac:dyDescent="0.25">
      <c r="A74" s="1064">
        <v>3</v>
      </c>
      <c r="B74" s="1103" t="s">
        <v>168</v>
      </c>
      <c r="C74" s="398"/>
      <c r="D74" s="399"/>
      <c r="E74" s="399"/>
      <c r="F74" s="400"/>
      <c r="G74" s="400"/>
      <c r="H74" s="400"/>
      <c r="I74" s="400"/>
      <c r="J74" s="400"/>
      <c r="K74" s="400"/>
      <c r="M74" s="400"/>
      <c r="N74" s="400"/>
      <c r="O74" s="400"/>
      <c r="P74" s="400"/>
      <c r="Q74" s="400"/>
      <c r="R74" s="400"/>
      <c r="T74" s="400"/>
      <c r="U74" s="400"/>
      <c r="V74" s="400"/>
      <c r="W74" s="400"/>
      <c r="X74" s="400"/>
      <c r="Y74" s="400"/>
      <c r="AA74" s="400"/>
      <c r="AB74" s="400"/>
      <c r="AC74" s="400"/>
      <c r="AD74" s="400"/>
      <c r="AE74" s="400"/>
      <c r="AF74" s="400"/>
      <c r="AH74" s="400"/>
      <c r="AI74" s="400"/>
      <c r="AJ74" s="400"/>
      <c r="AK74" s="400"/>
      <c r="AL74" s="400"/>
      <c r="AM74" s="400"/>
    </row>
    <row r="75" spans="1:39" ht="30" customHeight="1" x14ac:dyDescent="0.25">
      <c r="A75" s="1082"/>
      <c r="B75" s="1101"/>
      <c r="C75" s="398"/>
      <c r="D75" s="399"/>
      <c r="E75" s="399"/>
      <c r="F75" s="400"/>
      <c r="G75" s="400"/>
      <c r="H75" s="400"/>
      <c r="I75" s="400"/>
      <c r="J75" s="400"/>
      <c r="K75" s="400"/>
      <c r="M75" s="400"/>
      <c r="N75" s="400"/>
      <c r="O75" s="400"/>
      <c r="P75" s="400"/>
      <c r="Q75" s="400"/>
      <c r="R75" s="400"/>
      <c r="T75" s="400"/>
      <c r="U75" s="400"/>
      <c r="V75" s="400"/>
      <c r="W75" s="400"/>
      <c r="X75" s="400"/>
      <c r="Y75" s="400"/>
      <c r="AA75" s="400"/>
      <c r="AB75" s="400"/>
      <c r="AC75" s="400"/>
      <c r="AD75" s="400"/>
      <c r="AE75" s="400"/>
      <c r="AF75" s="400"/>
      <c r="AH75" s="400"/>
      <c r="AI75" s="400"/>
      <c r="AJ75" s="400"/>
      <c r="AK75" s="400"/>
      <c r="AL75" s="400"/>
      <c r="AM75" s="400"/>
    </row>
    <row r="76" spans="1:39" ht="30" customHeight="1" x14ac:dyDescent="0.25">
      <c r="A76" s="1082">
        <v>3.01</v>
      </c>
      <c r="B76" s="1089" t="s">
        <v>51</v>
      </c>
      <c r="C76" s="398"/>
      <c r="D76" s="399"/>
      <c r="E76" s="399"/>
      <c r="F76" s="400"/>
      <c r="G76" s="400"/>
      <c r="H76" s="400"/>
      <c r="I76" s="400"/>
      <c r="J76" s="400"/>
      <c r="K76" s="400"/>
      <c r="M76" s="400"/>
      <c r="N76" s="400"/>
      <c r="O76" s="400"/>
      <c r="P76" s="400"/>
      <c r="Q76" s="400"/>
      <c r="R76" s="400"/>
      <c r="T76" s="400"/>
      <c r="U76" s="400"/>
      <c r="V76" s="400"/>
      <c r="W76" s="400"/>
      <c r="X76" s="400"/>
      <c r="Y76" s="400"/>
      <c r="AA76" s="400"/>
      <c r="AB76" s="400"/>
      <c r="AC76" s="400"/>
      <c r="AD76" s="400"/>
      <c r="AE76" s="400"/>
      <c r="AF76" s="400"/>
      <c r="AH76" s="400"/>
      <c r="AI76" s="400"/>
      <c r="AJ76" s="400"/>
      <c r="AK76" s="400"/>
      <c r="AL76" s="400"/>
      <c r="AM76" s="400"/>
    </row>
    <row r="77" spans="1:39" ht="30" customHeight="1" x14ac:dyDescent="0.25">
      <c r="A77" s="1282">
        <v>3.02</v>
      </c>
      <c r="B77" s="1283" t="s">
        <v>167</v>
      </c>
      <c r="C77" s="398"/>
      <c r="D77" s="399"/>
      <c r="E77" s="399"/>
      <c r="F77" s="400"/>
      <c r="G77" s="400"/>
      <c r="H77" s="400"/>
      <c r="I77" s="400"/>
      <c r="J77" s="400"/>
      <c r="K77" s="400"/>
      <c r="M77" s="400"/>
      <c r="N77" s="400"/>
      <c r="O77" s="400"/>
      <c r="P77" s="400"/>
      <c r="Q77" s="400"/>
      <c r="R77" s="400"/>
      <c r="T77" s="400"/>
      <c r="U77" s="400"/>
      <c r="V77" s="400"/>
      <c r="W77" s="400"/>
      <c r="X77" s="400"/>
      <c r="Y77" s="400"/>
      <c r="AA77" s="400"/>
      <c r="AB77" s="400"/>
      <c r="AC77" s="400"/>
      <c r="AD77" s="400"/>
      <c r="AE77" s="400"/>
      <c r="AF77" s="400"/>
      <c r="AH77" s="400"/>
      <c r="AI77" s="400"/>
      <c r="AJ77" s="400"/>
      <c r="AK77" s="400"/>
      <c r="AL77" s="400"/>
      <c r="AM77" s="400"/>
    </row>
    <row r="78" spans="1:39" ht="30" customHeight="1" x14ac:dyDescent="0.25">
      <c r="A78" s="1282"/>
      <c r="B78" s="1283"/>
      <c r="C78" s="398"/>
      <c r="D78" s="399"/>
      <c r="E78" s="399"/>
      <c r="F78" s="400"/>
      <c r="G78" s="400"/>
      <c r="H78" s="400"/>
      <c r="I78" s="400"/>
      <c r="J78" s="400"/>
      <c r="K78" s="400"/>
      <c r="M78" s="400"/>
      <c r="N78" s="400"/>
      <c r="O78" s="400"/>
      <c r="P78" s="400"/>
      <c r="Q78" s="400"/>
      <c r="R78" s="400"/>
      <c r="T78" s="400"/>
      <c r="U78" s="400"/>
      <c r="V78" s="400"/>
      <c r="W78" s="400"/>
      <c r="X78" s="400"/>
      <c r="Y78" s="400"/>
      <c r="AA78" s="400"/>
      <c r="AB78" s="400"/>
      <c r="AC78" s="400"/>
      <c r="AD78" s="400"/>
      <c r="AE78" s="400"/>
      <c r="AF78" s="400"/>
      <c r="AH78" s="400"/>
      <c r="AI78" s="400"/>
      <c r="AJ78" s="400"/>
      <c r="AK78" s="400"/>
      <c r="AL78" s="400"/>
      <c r="AM78" s="400"/>
    </row>
    <row r="79" spans="1:39" ht="30" customHeight="1" x14ac:dyDescent="0.25">
      <c r="A79" s="1282"/>
      <c r="B79" s="1283"/>
      <c r="C79" s="398"/>
      <c r="D79" s="399"/>
      <c r="E79" s="399"/>
      <c r="F79" s="400"/>
      <c r="G79" s="400"/>
      <c r="H79" s="400"/>
      <c r="I79" s="400"/>
      <c r="J79" s="400"/>
      <c r="K79" s="400"/>
      <c r="M79" s="400"/>
      <c r="N79" s="400"/>
      <c r="O79" s="400"/>
      <c r="P79" s="400"/>
      <c r="Q79" s="400"/>
      <c r="R79" s="400"/>
      <c r="T79" s="400"/>
      <c r="U79" s="400"/>
      <c r="V79" s="400"/>
      <c r="W79" s="400"/>
      <c r="X79" s="400"/>
      <c r="Y79" s="400"/>
      <c r="AA79" s="400"/>
      <c r="AB79" s="400"/>
      <c r="AC79" s="400"/>
      <c r="AD79" s="400"/>
      <c r="AE79" s="400"/>
      <c r="AF79" s="400"/>
      <c r="AH79" s="400"/>
      <c r="AI79" s="400"/>
      <c r="AJ79" s="400"/>
      <c r="AK79" s="400"/>
      <c r="AL79" s="400"/>
      <c r="AM79" s="400"/>
    </row>
    <row r="80" spans="1:39" ht="30" customHeight="1" x14ac:dyDescent="0.25">
      <c r="A80" s="1282"/>
      <c r="B80" s="1283"/>
      <c r="C80" s="398"/>
      <c r="D80" s="399"/>
      <c r="E80" s="399"/>
      <c r="F80" s="400"/>
      <c r="G80" s="400"/>
      <c r="H80" s="400"/>
      <c r="I80" s="400"/>
      <c r="J80" s="400"/>
      <c r="K80" s="400"/>
      <c r="M80" s="400"/>
      <c r="N80" s="400"/>
      <c r="O80" s="400"/>
      <c r="P80" s="400"/>
      <c r="Q80" s="400"/>
      <c r="R80" s="400"/>
      <c r="T80" s="400"/>
      <c r="U80" s="400"/>
      <c r="V80" s="400"/>
      <c r="W80" s="400"/>
      <c r="X80" s="400"/>
      <c r="Y80" s="400"/>
      <c r="AA80" s="400"/>
      <c r="AB80" s="400"/>
      <c r="AC80" s="400"/>
      <c r="AD80" s="400"/>
      <c r="AE80" s="400"/>
      <c r="AF80" s="400"/>
      <c r="AH80" s="400"/>
      <c r="AI80" s="400"/>
      <c r="AJ80" s="400"/>
      <c r="AK80" s="400"/>
      <c r="AL80" s="400"/>
      <c r="AM80" s="400"/>
    </row>
    <row r="81" spans="1:39" ht="30" customHeight="1" x14ac:dyDescent="0.25">
      <c r="A81" s="1282"/>
      <c r="B81" s="1283"/>
      <c r="C81" s="398"/>
      <c r="D81" s="399"/>
      <c r="E81" s="399"/>
      <c r="F81" s="400"/>
      <c r="G81" s="400"/>
      <c r="H81" s="400"/>
      <c r="I81" s="400"/>
      <c r="J81" s="400"/>
      <c r="K81" s="400"/>
      <c r="M81" s="400"/>
      <c r="N81" s="400"/>
      <c r="O81" s="400"/>
      <c r="P81" s="400"/>
      <c r="Q81" s="400"/>
      <c r="R81" s="400"/>
      <c r="T81" s="400"/>
      <c r="U81" s="400"/>
      <c r="V81" s="400"/>
      <c r="W81" s="400"/>
      <c r="X81" s="400"/>
      <c r="Y81" s="400"/>
      <c r="AA81" s="400"/>
      <c r="AB81" s="400"/>
      <c r="AC81" s="400"/>
      <c r="AD81" s="400"/>
      <c r="AE81" s="400"/>
      <c r="AF81" s="400"/>
      <c r="AH81" s="400"/>
      <c r="AI81" s="400"/>
      <c r="AJ81" s="400"/>
      <c r="AK81" s="400"/>
      <c r="AL81" s="400"/>
      <c r="AM81" s="400"/>
    </row>
    <row r="82" spans="1:39" ht="30" customHeight="1" x14ac:dyDescent="0.25">
      <c r="A82" s="1082" t="s">
        <v>506</v>
      </c>
      <c r="B82" s="1091" t="s">
        <v>586</v>
      </c>
      <c r="C82" s="398"/>
      <c r="D82" s="399"/>
      <c r="E82" s="399"/>
      <c r="F82" s="400"/>
      <c r="G82" s="400"/>
      <c r="H82" s="400"/>
      <c r="I82" s="400"/>
      <c r="J82" s="400"/>
      <c r="K82" s="400"/>
      <c r="M82" s="400"/>
      <c r="N82" s="400"/>
      <c r="O82" s="400"/>
      <c r="P82" s="400"/>
      <c r="Q82" s="400"/>
      <c r="R82" s="400"/>
      <c r="T82" s="400"/>
      <c r="U82" s="400"/>
      <c r="V82" s="400"/>
      <c r="W82" s="400"/>
      <c r="X82" s="400"/>
      <c r="Y82" s="400"/>
      <c r="AA82" s="400"/>
      <c r="AB82" s="400"/>
      <c r="AC82" s="400"/>
      <c r="AD82" s="400"/>
      <c r="AE82" s="400"/>
      <c r="AF82" s="400"/>
      <c r="AH82" s="400"/>
      <c r="AI82" s="400"/>
      <c r="AJ82" s="400"/>
      <c r="AK82" s="400"/>
      <c r="AL82" s="400"/>
      <c r="AM82" s="400"/>
    </row>
    <row r="83" spans="1:39" ht="30" customHeight="1" x14ac:dyDescent="0.25">
      <c r="A83" s="1082">
        <v>3.03</v>
      </c>
      <c r="B83" s="1091" t="s">
        <v>160</v>
      </c>
      <c r="C83" s="398"/>
      <c r="D83" s="399"/>
      <c r="E83" s="399"/>
      <c r="F83" s="400"/>
      <c r="G83" s="400"/>
      <c r="H83" s="400"/>
      <c r="I83" s="400"/>
      <c r="J83" s="400"/>
      <c r="K83" s="400"/>
      <c r="M83" s="400"/>
      <c r="N83" s="400"/>
      <c r="O83" s="400"/>
      <c r="P83" s="400"/>
      <c r="Q83" s="400"/>
      <c r="R83" s="400"/>
      <c r="T83" s="400"/>
      <c r="U83" s="400"/>
      <c r="V83" s="400"/>
      <c r="W83" s="400"/>
      <c r="X83" s="400"/>
      <c r="Y83" s="400"/>
      <c r="AA83" s="400"/>
      <c r="AB83" s="400"/>
      <c r="AC83" s="400"/>
      <c r="AD83" s="400"/>
      <c r="AE83" s="400"/>
      <c r="AF83" s="400"/>
      <c r="AH83" s="400"/>
      <c r="AI83" s="400"/>
      <c r="AJ83" s="400"/>
      <c r="AK83" s="400"/>
      <c r="AL83" s="400"/>
      <c r="AM83" s="400"/>
    </row>
    <row r="84" spans="1:39" ht="30" customHeight="1" x14ac:dyDescent="0.25">
      <c r="A84" s="1082" t="s">
        <v>401</v>
      </c>
      <c r="B84" s="1091" t="s">
        <v>412</v>
      </c>
      <c r="C84" s="398"/>
      <c r="D84" s="399"/>
      <c r="E84" s="399"/>
      <c r="F84" s="400"/>
      <c r="G84" s="400"/>
      <c r="H84" s="400"/>
      <c r="I84" s="400"/>
      <c r="J84" s="400"/>
      <c r="K84" s="400"/>
      <c r="M84" s="400"/>
      <c r="N84" s="400"/>
      <c r="O84" s="400"/>
      <c r="P84" s="400"/>
      <c r="Q84" s="400"/>
      <c r="R84" s="400"/>
      <c r="T84" s="400"/>
      <c r="U84" s="400"/>
      <c r="V84" s="400"/>
      <c r="W84" s="400"/>
      <c r="X84" s="400"/>
      <c r="Y84" s="400"/>
      <c r="AA84" s="400"/>
      <c r="AB84" s="400"/>
      <c r="AC84" s="400"/>
      <c r="AD84" s="400"/>
      <c r="AE84" s="400"/>
      <c r="AF84" s="400"/>
      <c r="AH84" s="400"/>
      <c r="AI84" s="400"/>
      <c r="AJ84" s="400"/>
      <c r="AK84" s="400"/>
      <c r="AL84" s="400"/>
      <c r="AM84" s="400"/>
    </row>
    <row r="85" spans="1:39" ht="30" customHeight="1" x14ac:dyDescent="0.25">
      <c r="A85" s="1082">
        <v>3.04</v>
      </c>
      <c r="B85" s="1104" t="s">
        <v>584</v>
      </c>
      <c r="C85" s="398"/>
      <c r="D85" s="399"/>
      <c r="E85" s="399"/>
      <c r="F85" s="400"/>
      <c r="G85" s="400"/>
      <c r="H85" s="400"/>
      <c r="I85" s="400"/>
      <c r="J85" s="400"/>
      <c r="K85" s="400"/>
      <c r="M85" s="400"/>
      <c r="N85" s="400"/>
      <c r="O85" s="400"/>
      <c r="P85" s="400"/>
      <c r="Q85" s="400"/>
      <c r="R85" s="400"/>
      <c r="T85" s="400"/>
      <c r="U85" s="400"/>
      <c r="V85" s="400"/>
      <c r="W85" s="400"/>
      <c r="X85" s="400"/>
      <c r="Y85" s="400"/>
      <c r="AA85" s="400"/>
      <c r="AB85" s="400"/>
      <c r="AC85" s="400"/>
      <c r="AD85" s="400"/>
      <c r="AE85" s="400"/>
      <c r="AF85" s="400"/>
      <c r="AH85" s="400"/>
      <c r="AI85" s="400"/>
      <c r="AJ85" s="400"/>
      <c r="AK85" s="400"/>
      <c r="AL85" s="400"/>
      <c r="AM85" s="400"/>
    </row>
    <row r="86" spans="1:39" ht="30" customHeight="1" x14ac:dyDescent="0.25">
      <c r="A86" s="1082">
        <v>3.05</v>
      </c>
      <c r="B86" s="127" t="s">
        <v>361</v>
      </c>
      <c r="C86" s="398"/>
      <c r="D86" s="399"/>
      <c r="E86" s="399"/>
      <c r="F86" s="400"/>
      <c r="G86" s="400"/>
      <c r="H86" s="400"/>
      <c r="I86" s="400"/>
      <c r="J86" s="400"/>
      <c r="K86" s="400"/>
      <c r="M86" s="400"/>
      <c r="N86" s="400"/>
      <c r="O86" s="400"/>
      <c r="P86" s="400"/>
      <c r="Q86" s="400"/>
      <c r="R86" s="400"/>
      <c r="T86" s="400"/>
      <c r="U86" s="400"/>
      <c r="V86" s="400"/>
      <c r="W86" s="400"/>
      <c r="X86" s="400"/>
      <c r="Y86" s="400"/>
      <c r="AA86" s="400"/>
      <c r="AB86" s="400"/>
      <c r="AC86" s="400"/>
      <c r="AD86" s="400"/>
      <c r="AE86" s="400"/>
      <c r="AF86" s="400"/>
      <c r="AH86" s="400"/>
      <c r="AI86" s="400"/>
      <c r="AJ86" s="400"/>
      <c r="AK86" s="400"/>
      <c r="AL86" s="400"/>
      <c r="AM86" s="400"/>
    </row>
    <row r="87" spans="1:39" ht="30" customHeight="1" x14ac:dyDescent="0.25">
      <c r="A87" s="1082" t="s">
        <v>507</v>
      </c>
      <c r="B87" s="127" t="s">
        <v>42</v>
      </c>
      <c r="C87" s="398"/>
      <c r="D87" s="399"/>
      <c r="E87" s="399"/>
      <c r="F87" s="400"/>
      <c r="G87" s="400"/>
      <c r="H87" s="400"/>
      <c r="I87" s="400"/>
      <c r="J87" s="400"/>
      <c r="K87" s="400"/>
      <c r="M87" s="400"/>
      <c r="N87" s="400"/>
      <c r="O87" s="400"/>
      <c r="P87" s="400"/>
      <c r="Q87" s="400"/>
      <c r="R87" s="400"/>
      <c r="T87" s="400"/>
      <c r="U87" s="400"/>
      <c r="V87" s="400"/>
      <c r="W87" s="400"/>
      <c r="X87" s="400"/>
      <c r="Y87" s="400"/>
      <c r="AA87" s="400"/>
      <c r="AB87" s="400"/>
      <c r="AC87" s="400"/>
      <c r="AD87" s="400"/>
      <c r="AE87" s="400"/>
      <c r="AF87" s="400"/>
      <c r="AH87" s="400"/>
      <c r="AI87" s="400"/>
      <c r="AJ87" s="400"/>
      <c r="AK87" s="400"/>
      <c r="AL87" s="400"/>
      <c r="AM87" s="400"/>
    </row>
    <row r="88" spans="1:39" ht="30" customHeight="1" x14ac:dyDescent="0.25">
      <c r="A88" s="1082"/>
      <c r="B88" s="179"/>
      <c r="C88" s="398"/>
      <c r="D88" s="399"/>
      <c r="E88" s="399"/>
      <c r="F88" s="400"/>
      <c r="G88" s="400"/>
      <c r="H88" s="400"/>
      <c r="I88" s="400"/>
      <c r="J88" s="400"/>
      <c r="K88" s="400"/>
      <c r="M88" s="400"/>
      <c r="N88" s="400"/>
      <c r="O88" s="400"/>
      <c r="P88" s="400"/>
      <c r="Q88" s="400"/>
      <c r="R88" s="400"/>
      <c r="T88" s="400"/>
      <c r="U88" s="400"/>
      <c r="V88" s="400"/>
      <c r="W88" s="400"/>
      <c r="X88" s="400"/>
      <c r="Y88" s="400"/>
      <c r="AA88" s="400"/>
      <c r="AB88" s="400"/>
      <c r="AC88" s="400"/>
      <c r="AD88" s="400"/>
      <c r="AE88" s="400"/>
      <c r="AF88" s="400"/>
      <c r="AH88" s="400"/>
      <c r="AI88" s="400"/>
      <c r="AJ88" s="400"/>
      <c r="AK88" s="400"/>
      <c r="AL88" s="400"/>
      <c r="AM88" s="400"/>
    </row>
    <row r="89" spans="1:39" ht="30" customHeight="1" x14ac:dyDescent="0.25">
      <c r="A89" s="1082">
        <v>3.06</v>
      </c>
      <c r="B89" s="1105" t="s">
        <v>52</v>
      </c>
      <c r="C89" s="398"/>
      <c r="D89" s="399"/>
      <c r="E89" s="399"/>
      <c r="F89" s="400"/>
      <c r="G89" s="400"/>
      <c r="H89" s="400"/>
      <c r="I89" s="400"/>
      <c r="J89" s="400"/>
      <c r="K89" s="400"/>
      <c r="M89" s="400"/>
      <c r="N89" s="400"/>
      <c r="O89" s="400"/>
      <c r="P89" s="400"/>
      <c r="Q89" s="400"/>
      <c r="R89" s="400"/>
      <c r="T89" s="400"/>
      <c r="U89" s="400"/>
      <c r="V89" s="400"/>
      <c r="W89" s="400"/>
      <c r="X89" s="400"/>
      <c r="Y89" s="400"/>
      <c r="AA89" s="400"/>
      <c r="AB89" s="400"/>
      <c r="AC89" s="400"/>
      <c r="AD89" s="400"/>
      <c r="AE89" s="400"/>
      <c r="AF89" s="400"/>
      <c r="AH89" s="400"/>
      <c r="AI89" s="400"/>
      <c r="AJ89" s="400"/>
      <c r="AK89" s="400"/>
      <c r="AL89" s="400"/>
      <c r="AM89" s="400"/>
    </row>
    <row r="90" spans="1:39" ht="30" customHeight="1" x14ac:dyDescent="0.25">
      <c r="A90" s="1282">
        <v>3.07</v>
      </c>
      <c r="B90" s="1283" t="s">
        <v>166</v>
      </c>
      <c r="C90" s="398"/>
      <c r="D90" s="399"/>
      <c r="E90" s="399"/>
      <c r="F90" s="400"/>
      <c r="G90" s="400"/>
      <c r="H90" s="400"/>
      <c r="I90" s="400"/>
      <c r="J90" s="400"/>
      <c r="K90" s="400"/>
      <c r="M90" s="400"/>
      <c r="N90" s="400"/>
      <c r="O90" s="400"/>
      <c r="P90" s="400"/>
      <c r="Q90" s="400"/>
      <c r="R90" s="400"/>
      <c r="T90" s="400"/>
      <c r="U90" s="400"/>
      <c r="V90" s="400"/>
      <c r="W90" s="400"/>
      <c r="X90" s="400"/>
      <c r="Y90" s="400"/>
      <c r="AA90" s="400"/>
      <c r="AB90" s="400"/>
      <c r="AC90" s="400"/>
      <c r="AD90" s="400"/>
      <c r="AE90" s="400"/>
      <c r="AF90" s="400"/>
      <c r="AH90" s="400"/>
      <c r="AI90" s="400"/>
      <c r="AJ90" s="400"/>
      <c r="AK90" s="400"/>
      <c r="AL90" s="400"/>
      <c r="AM90" s="400"/>
    </row>
    <row r="91" spans="1:39" ht="30" customHeight="1" x14ac:dyDescent="0.25">
      <c r="A91" s="1282"/>
      <c r="B91" s="1283"/>
      <c r="C91" s="398"/>
      <c r="D91" s="399"/>
      <c r="E91" s="399"/>
      <c r="F91" s="400"/>
      <c r="G91" s="400"/>
      <c r="H91" s="400"/>
      <c r="I91" s="400"/>
      <c r="J91" s="400"/>
      <c r="K91" s="400"/>
      <c r="M91" s="400"/>
      <c r="N91" s="400"/>
      <c r="O91" s="400"/>
      <c r="P91" s="400"/>
      <c r="Q91" s="400"/>
      <c r="R91" s="400"/>
      <c r="T91" s="400"/>
      <c r="U91" s="400"/>
      <c r="V91" s="400"/>
      <c r="W91" s="400"/>
      <c r="X91" s="400"/>
      <c r="Y91" s="400"/>
      <c r="AA91" s="400"/>
      <c r="AB91" s="400"/>
      <c r="AC91" s="400"/>
      <c r="AD91" s="400"/>
      <c r="AE91" s="400"/>
      <c r="AF91" s="400"/>
      <c r="AH91" s="400"/>
      <c r="AI91" s="400"/>
      <c r="AJ91" s="400"/>
      <c r="AK91" s="400"/>
      <c r="AL91" s="400"/>
      <c r="AM91" s="400"/>
    </row>
    <row r="92" spans="1:39" ht="30" customHeight="1" x14ac:dyDescent="0.25">
      <c r="A92" s="1282"/>
      <c r="B92" s="1283"/>
      <c r="C92" s="398"/>
      <c r="D92" s="399"/>
      <c r="E92" s="399"/>
      <c r="F92" s="400"/>
      <c r="G92" s="400"/>
      <c r="H92" s="400"/>
      <c r="I92" s="400"/>
      <c r="J92" s="400"/>
      <c r="K92" s="400"/>
      <c r="M92" s="400"/>
      <c r="N92" s="400"/>
      <c r="O92" s="400"/>
      <c r="P92" s="400"/>
      <c r="Q92" s="400"/>
      <c r="R92" s="400"/>
      <c r="T92" s="400"/>
      <c r="U92" s="400"/>
      <c r="V92" s="400"/>
      <c r="W92" s="400"/>
      <c r="X92" s="400"/>
      <c r="Y92" s="400"/>
      <c r="AA92" s="400"/>
      <c r="AB92" s="400"/>
      <c r="AC92" s="400"/>
      <c r="AD92" s="400"/>
      <c r="AE92" s="400"/>
      <c r="AF92" s="400"/>
      <c r="AH92" s="400"/>
      <c r="AI92" s="400"/>
      <c r="AJ92" s="400"/>
      <c r="AK92" s="400"/>
      <c r="AL92" s="400"/>
      <c r="AM92" s="400"/>
    </row>
    <row r="93" spans="1:39" ht="30" customHeight="1" x14ac:dyDescent="0.25">
      <c r="A93" s="1282"/>
      <c r="B93" s="1283"/>
      <c r="C93" s="398"/>
      <c r="D93" s="399"/>
      <c r="E93" s="399"/>
      <c r="F93" s="400"/>
      <c r="G93" s="400"/>
      <c r="H93" s="400"/>
      <c r="I93" s="400"/>
      <c r="J93" s="400"/>
      <c r="K93" s="400"/>
      <c r="M93" s="400"/>
      <c r="N93" s="400"/>
      <c r="O93" s="400"/>
      <c r="P93" s="400"/>
      <c r="Q93" s="400"/>
      <c r="R93" s="400"/>
      <c r="T93" s="400"/>
      <c r="U93" s="400"/>
      <c r="V93" s="400"/>
      <c r="W93" s="400"/>
      <c r="X93" s="400"/>
      <c r="Y93" s="400"/>
      <c r="AA93" s="400"/>
      <c r="AB93" s="400"/>
      <c r="AC93" s="400"/>
      <c r="AD93" s="400"/>
      <c r="AE93" s="400"/>
      <c r="AF93" s="400"/>
      <c r="AH93" s="400"/>
      <c r="AI93" s="400"/>
      <c r="AJ93" s="400"/>
      <c r="AK93" s="400"/>
      <c r="AL93" s="400"/>
      <c r="AM93" s="400"/>
    </row>
    <row r="94" spans="1:39" ht="30" customHeight="1" x14ac:dyDescent="0.25">
      <c r="A94" s="1282"/>
      <c r="B94" s="1283"/>
      <c r="C94" s="398"/>
      <c r="D94" s="399"/>
      <c r="E94" s="399"/>
      <c r="F94" s="400"/>
      <c r="G94" s="400"/>
      <c r="H94" s="400"/>
      <c r="I94" s="400"/>
      <c r="J94" s="400"/>
      <c r="K94" s="400"/>
      <c r="M94" s="400"/>
      <c r="N94" s="400"/>
      <c r="O94" s="400"/>
      <c r="P94" s="400"/>
      <c r="Q94" s="400"/>
      <c r="R94" s="400"/>
      <c r="T94" s="400"/>
      <c r="U94" s="400"/>
      <c r="V94" s="400"/>
      <c r="W94" s="400"/>
      <c r="X94" s="400"/>
      <c r="Y94" s="400"/>
      <c r="AA94" s="400"/>
      <c r="AB94" s="400"/>
      <c r="AC94" s="400"/>
      <c r="AD94" s="400"/>
      <c r="AE94" s="400"/>
      <c r="AF94" s="400"/>
      <c r="AH94" s="400"/>
      <c r="AI94" s="400"/>
      <c r="AJ94" s="400"/>
      <c r="AK94" s="400"/>
      <c r="AL94" s="400"/>
      <c r="AM94" s="400"/>
    </row>
    <row r="95" spans="1:39" ht="30" customHeight="1" x14ac:dyDescent="0.25">
      <c r="A95" s="1082" t="s">
        <v>508</v>
      </c>
      <c r="B95" s="1091" t="s">
        <v>599</v>
      </c>
      <c r="C95" s="398"/>
      <c r="D95" s="399"/>
      <c r="E95" s="399"/>
      <c r="F95" s="400"/>
      <c r="G95" s="400"/>
      <c r="H95" s="400"/>
      <c r="I95" s="400"/>
      <c r="J95" s="400"/>
      <c r="K95" s="400"/>
      <c r="M95" s="400"/>
      <c r="N95" s="400"/>
      <c r="O95" s="400"/>
      <c r="P95" s="400"/>
      <c r="Q95" s="400"/>
      <c r="R95" s="400"/>
      <c r="T95" s="400"/>
      <c r="U95" s="400"/>
      <c r="V95" s="400"/>
      <c r="W95" s="400"/>
      <c r="X95" s="400"/>
      <c r="Y95" s="400"/>
      <c r="AA95" s="400"/>
      <c r="AB95" s="400"/>
      <c r="AC95" s="400"/>
      <c r="AD95" s="400"/>
      <c r="AE95" s="400"/>
      <c r="AF95" s="400"/>
      <c r="AH95" s="400"/>
      <c r="AI95" s="400"/>
      <c r="AJ95" s="400"/>
      <c r="AK95" s="400"/>
      <c r="AL95" s="400"/>
      <c r="AM95" s="400"/>
    </row>
    <row r="96" spans="1:39" ht="30" customHeight="1" x14ac:dyDescent="0.25">
      <c r="A96" s="1082">
        <v>3.08</v>
      </c>
      <c r="B96" s="1104" t="s">
        <v>160</v>
      </c>
      <c r="C96" s="398"/>
      <c r="D96" s="399"/>
      <c r="E96" s="399"/>
      <c r="F96" s="400"/>
      <c r="G96" s="400"/>
      <c r="H96" s="400"/>
      <c r="I96" s="400"/>
      <c r="J96" s="400"/>
      <c r="K96" s="400"/>
      <c r="M96" s="400"/>
      <c r="N96" s="400"/>
      <c r="O96" s="400"/>
      <c r="P96" s="400"/>
      <c r="Q96" s="400"/>
      <c r="R96" s="400"/>
      <c r="T96" s="400"/>
      <c r="U96" s="400"/>
      <c r="V96" s="400"/>
      <c r="W96" s="400"/>
      <c r="X96" s="400"/>
      <c r="Y96" s="400"/>
      <c r="AA96" s="400"/>
      <c r="AB96" s="400"/>
      <c r="AC96" s="400"/>
      <c r="AD96" s="400"/>
      <c r="AE96" s="400"/>
      <c r="AF96" s="400"/>
      <c r="AH96" s="400"/>
      <c r="AI96" s="400"/>
      <c r="AJ96" s="400"/>
      <c r="AK96" s="400"/>
      <c r="AL96" s="400"/>
      <c r="AM96" s="400"/>
    </row>
    <row r="97" spans="1:39" ht="30" customHeight="1" x14ac:dyDescent="0.25">
      <c r="A97" s="1082" t="s">
        <v>509</v>
      </c>
      <c r="B97" s="1091" t="s">
        <v>412</v>
      </c>
      <c r="C97" s="398"/>
      <c r="D97" s="399"/>
      <c r="E97" s="399"/>
      <c r="F97" s="400"/>
      <c r="G97" s="400"/>
      <c r="H97" s="400"/>
      <c r="I97" s="400"/>
      <c r="J97" s="400"/>
      <c r="K97" s="400"/>
      <c r="M97" s="400"/>
      <c r="N97" s="400"/>
      <c r="O97" s="400"/>
      <c r="P97" s="400"/>
      <c r="Q97" s="400"/>
      <c r="R97" s="400"/>
      <c r="T97" s="400"/>
      <c r="U97" s="400"/>
      <c r="V97" s="400"/>
      <c r="W97" s="400"/>
      <c r="X97" s="400"/>
      <c r="Y97" s="400"/>
      <c r="AA97" s="400"/>
      <c r="AB97" s="400"/>
      <c r="AC97" s="400"/>
      <c r="AD97" s="400"/>
      <c r="AE97" s="400"/>
      <c r="AF97" s="400"/>
      <c r="AH97" s="400"/>
      <c r="AI97" s="400"/>
      <c r="AJ97" s="400"/>
      <c r="AK97" s="400"/>
      <c r="AL97" s="400"/>
      <c r="AM97" s="400"/>
    </row>
    <row r="98" spans="1:39" ht="30" customHeight="1" x14ac:dyDescent="0.25">
      <c r="A98" s="1082">
        <v>3.09</v>
      </c>
      <c r="B98" s="1104" t="s">
        <v>362</v>
      </c>
      <c r="C98" s="398"/>
      <c r="D98" s="399"/>
      <c r="E98" s="399"/>
      <c r="F98" s="400"/>
      <c r="G98" s="400"/>
      <c r="H98" s="400"/>
      <c r="I98" s="400"/>
      <c r="J98" s="400"/>
      <c r="K98" s="400"/>
      <c r="M98" s="400"/>
      <c r="N98" s="400"/>
      <c r="O98" s="400"/>
      <c r="P98" s="400"/>
      <c r="Q98" s="400"/>
      <c r="R98" s="400"/>
      <c r="T98" s="400"/>
      <c r="U98" s="400"/>
      <c r="V98" s="400"/>
      <c r="W98" s="400"/>
      <c r="X98" s="400"/>
      <c r="Y98" s="400"/>
      <c r="AA98" s="400"/>
      <c r="AB98" s="400"/>
      <c r="AC98" s="400"/>
      <c r="AD98" s="400"/>
      <c r="AE98" s="400"/>
      <c r="AF98" s="400"/>
      <c r="AH98" s="400"/>
      <c r="AI98" s="400"/>
      <c r="AJ98" s="400"/>
      <c r="AK98" s="400"/>
      <c r="AL98" s="400"/>
      <c r="AM98" s="400"/>
    </row>
    <row r="99" spans="1:39" ht="30" customHeight="1" x14ac:dyDescent="0.25">
      <c r="A99" s="1082" t="s">
        <v>402</v>
      </c>
      <c r="B99" s="1104" t="s">
        <v>42</v>
      </c>
      <c r="C99" s="398"/>
      <c r="D99" s="399"/>
      <c r="E99" s="399"/>
      <c r="F99" s="400"/>
      <c r="G99" s="400"/>
      <c r="H99" s="400"/>
      <c r="I99" s="400"/>
      <c r="J99" s="400"/>
      <c r="K99" s="400"/>
      <c r="M99" s="400"/>
      <c r="N99" s="400"/>
      <c r="O99" s="400"/>
      <c r="P99" s="400"/>
      <c r="Q99" s="400"/>
      <c r="R99" s="400"/>
      <c r="T99" s="400"/>
      <c r="U99" s="400"/>
      <c r="V99" s="400"/>
      <c r="W99" s="400"/>
      <c r="X99" s="400"/>
      <c r="Y99" s="400"/>
      <c r="AA99" s="400"/>
      <c r="AB99" s="400"/>
      <c r="AC99" s="400"/>
      <c r="AD99" s="400"/>
      <c r="AE99" s="400"/>
      <c r="AF99" s="400"/>
      <c r="AH99" s="400"/>
      <c r="AI99" s="400"/>
      <c r="AJ99" s="400"/>
      <c r="AK99" s="400"/>
      <c r="AL99" s="400"/>
      <c r="AM99" s="400"/>
    </row>
    <row r="100" spans="1:39" ht="30" customHeight="1" x14ac:dyDescent="0.25">
      <c r="A100" s="1082"/>
      <c r="B100" s="1101"/>
      <c r="C100" s="398"/>
      <c r="D100" s="399"/>
      <c r="E100" s="399"/>
      <c r="F100" s="400"/>
      <c r="G100" s="400"/>
      <c r="H100" s="400"/>
      <c r="I100" s="400"/>
      <c r="J100" s="400"/>
      <c r="K100" s="400"/>
      <c r="M100" s="400"/>
      <c r="N100" s="400"/>
      <c r="O100" s="400"/>
      <c r="P100" s="400"/>
      <c r="Q100" s="400"/>
      <c r="R100" s="400"/>
      <c r="T100" s="400"/>
      <c r="U100" s="400"/>
      <c r="V100" s="400"/>
      <c r="W100" s="400"/>
      <c r="X100" s="400"/>
      <c r="Y100" s="400"/>
      <c r="AA100" s="400"/>
      <c r="AB100" s="400"/>
      <c r="AC100" s="400"/>
      <c r="AD100" s="400"/>
      <c r="AE100" s="400"/>
      <c r="AF100" s="400"/>
      <c r="AH100" s="400"/>
      <c r="AI100" s="400"/>
      <c r="AJ100" s="400"/>
      <c r="AK100" s="400"/>
      <c r="AL100" s="400"/>
      <c r="AM100" s="400"/>
    </row>
    <row r="101" spans="1:39" ht="30" customHeight="1" x14ac:dyDescent="0.25">
      <c r="A101" s="1082"/>
      <c r="B101" s="1101"/>
      <c r="C101" s="398"/>
      <c r="D101" s="399"/>
      <c r="E101" s="399"/>
      <c r="F101" s="400"/>
      <c r="G101" s="400"/>
      <c r="H101" s="400"/>
      <c r="I101" s="400"/>
      <c r="J101" s="400"/>
      <c r="K101" s="400"/>
      <c r="M101" s="400"/>
      <c r="N101" s="400"/>
      <c r="O101" s="400"/>
      <c r="P101" s="400"/>
      <c r="Q101" s="400"/>
      <c r="R101" s="400"/>
      <c r="T101" s="400"/>
      <c r="U101" s="400"/>
      <c r="V101" s="400"/>
      <c r="W101" s="400"/>
      <c r="X101" s="400"/>
      <c r="Y101" s="400"/>
      <c r="AA101" s="400"/>
      <c r="AB101" s="400"/>
      <c r="AC101" s="400"/>
      <c r="AD101" s="400"/>
      <c r="AE101" s="400"/>
      <c r="AF101" s="400"/>
      <c r="AH101" s="400"/>
      <c r="AI101" s="400"/>
      <c r="AJ101" s="400"/>
      <c r="AK101" s="400"/>
      <c r="AL101" s="400"/>
      <c r="AM101" s="400"/>
    </row>
    <row r="102" spans="1:39" ht="30" customHeight="1" x14ac:dyDescent="0.25">
      <c r="A102" s="1064">
        <v>4</v>
      </c>
      <c r="B102" s="1065"/>
      <c r="C102" s="398"/>
      <c r="D102" s="399"/>
      <c r="E102" s="399"/>
      <c r="F102" s="400"/>
      <c r="G102" s="400"/>
      <c r="H102" s="400"/>
      <c r="I102" s="400"/>
      <c r="J102" s="400"/>
      <c r="K102" s="400"/>
      <c r="M102" s="400"/>
      <c r="N102" s="400"/>
      <c r="O102" s="400"/>
      <c r="P102" s="400"/>
      <c r="Q102" s="400"/>
      <c r="R102" s="400"/>
      <c r="T102" s="400"/>
      <c r="U102" s="400"/>
      <c r="V102" s="400"/>
      <c r="W102" s="400"/>
      <c r="X102" s="400"/>
      <c r="Y102" s="400"/>
      <c r="AA102" s="400"/>
      <c r="AB102" s="400"/>
      <c r="AC102" s="400"/>
      <c r="AD102" s="400"/>
      <c r="AE102" s="400"/>
      <c r="AF102" s="400"/>
      <c r="AH102" s="400"/>
      <c r="AI102" s="400"/>
      <c r="AJ102" s="400"/>
      <c r="AK102" s="400"/>
      <c r="AL102" s="400"/>
      <c r="AM102" s="400"/>
    </row>
    <row r="103" spans="1:39" ht="30" customHeight="1" x14ac:dyDescent="0.25">
      <c r="A103" s="1082"/>
      <c r="B103" s="1101"/>
      <c r="C103" s="398"/>
      <c r="D103" s="399"/>
      <c r="E103" s="399"/>
      <c r="F103" s="400"/>
      <c r="G103" s="400"/>
      <c r="H103" s="400"/>
      <c r="I103" s="400"/>
      <c r="J103" s="400"/>
      <c r="K103" s="400"/>
      <c r="M103" s="400"/>
      <c r="N103" s="400"/>
      <c r="O103" s="400"/>
      <c r="P103" s="400"/>
      <c r="Q103" s="400"/>
      <c r="R103" s="400"/>
      <c r="T103" s="400"/>
      <c r="U103" s="400"/>
      <c r="V103" s="400"/>
      <c r="W103" s="400"/>
      <c r="X103" s="400"/>
      <c r="Y103" s="400"/>
      <c r="AA103" s="400"/>
      <c r="AB103" s="400"/>
      <c r="AC103" s="400"/>
      <c r="AD103" s="400"/>
      <c r="AE103" s="400"/>
      <c r="AF103" s="400"/>
      <c r="AH103" s="400"/>
      <c r="AI103" s="400"/>
      <c r="AJ103" s="400"/>
      <c r="AK103" s="400"/>
      <c r="AL103" s="400"/>
      <c r="AM103" s="400"/>
    </row>
    <row r="104" spans="1:39" ht="30" customHeight="1" x14ac:dyDescent="0.25">
      <c r="A104" s="1082">
        <v>4.01</v>
      </c>
      <c r="B104" s="1106" t="s">
        <v>1865</v>
      </c>
      <c r="C104" s="398"/>
      <c r="D104" s="399"/>
      <c r="E104" s="399"/>
      <c r="F104" s="400"/>
      <c r="G104" s="400"/>
      <c r="H104" s="400"/>
      <c r="I104" s="400"/>
      <c r="J104" s="400"/>
      <c r="K104" s="400"/>
      <c r="M104" s="400"/>
      <c r="N104" s="400"/>
      <c r="O104" s="400"/>
      <c r="P104" s="400"/>
      <c r="Q104" s="400"/>
      <c r="R104" s="400"/>
      <c r="T104" s="400"/>
      <c r="U104" s="400"/>
      <c r="V104" s="400"/>
      <c r="W104" s="400"/>
      <c r="X104" s="400"/>
      <c r="Y104" s="400"/>
      <c r="AA104" s="400"/>
      <c r="AB104" s="400"/>
      <c r="AC104" s="400"/>
      <c r="AD104" s="400"/>
      <c r="AE104" s="400"/>
      <c r="AF104" s="400"/>
      <c r="AH104" s="400"/>
      <c r="AI104" s="400"/>
      <c r="AJ104" s="400"/>
      <c r="AK104" s="400"/>
      <c r="AL104" s="400"/>
      <c r="AM104" s="400"/>
    </row>
    <row r="105" spans="1:39" ht="30" customHeight="1" x14ac:dyDescent="0.25">
      <c r="A105" s="1082">
        <v>4.0199999999999996</v>
      </c>
      <c r="B105" s="1106" t="s">
        <v>1866</v>
      </c>
      <c r="C105" s="398"/>
      <c r="D105" s="399"/>
      <c r="E105" s="399"/>
      <c r="F105" s="400"/>
      <c r="G105" s="400"/>
      <c r="H105" s="400"/>
      <c r="I105" s="400"/>
      <c r="J105" s="400"/>
      <c r="K105" s="400"/>
      <c r="M105" s="400"/>
      <c r="N105" s="400"/>
      <c r="O105" s="400"/>
      <c r="P105" s="400"/>
      <c r="Q105" s="400"/>
      <c r="R105" s="400"/>
      <c r="T105" s="400"/>
      <c r="U105" s="400"/>
      <c r="V105" s="400"/>
      <c r="W105" s="400"/>
      <c r="X105" s="400"/>
      <c r="Y105" s="400"/>
      <c r="AA105" s="400"/>
      <c r="AB105" s="400"/>
      <c r="AC105" s="400"/>
      <c r="AD105" s="400"/>
      <c r="AE105" s="400"/>
      <c r="AF105" s="400"/>
      <c r="AH105" s="400"/>
      <c r="AI105" s="400"/>
      <c r="AJ105" s="400"/>
      <c r="AK105" s="400"/>
      <c r="AL105" s="400"/>
      <c r="AM105" s="400"/>
    </row>
    <row r="106" spans="1:39" ht="30" customHeight="1" x14ac:dyDescent="0.25">
      <c r="A106" s="1082">
        <v>4.03</v>
      </c>
      <c r="B106" s="1106" t="s">
        <v>1867</v>
      </c>
      <c r="C106" s="398"/>
      <c r="D106" s="399"/>
      <c r="E106" s="399"/>
      <c r="F106" s="400"/>
      <c r="G106" s="400"/>
      <c r="H106" s="400"/>
      <c r="I106" s="400"/>
      <c r="J106" s="400"/>
      <c r="K106" s="400"/>
      <c r="M106" s="400"/>
      <c r="N106" s="400"/>
      <c r="O106" s="400"/>
      <c r="P106" s="400"/>
      <c r="Q106" s="400"/>
      <c r="R106" s="400"/>
      <c r="T106" s="400"/>
      <c r="U106" s="400"/>
      <c r="V106" s="400"/>
      <c r="W106" s="400"/>
      <c r="X106" s="400"/>
      <c r="Y106" s="400"/>
      <c r="AA106" s="400"/>
      <c r="AB106" s="400"/>
      <c r="AC106" s="400"/>
      <c r="AD106" s="400"/>
      <c r="AE106" s="400"/>
      <c r="AF106" s="400"/>
      <c r="AH106" s="400"/>
      <c r="AI106" s="400"/>
      <c r="AJ106" s="400"/>
      <c r="AK106" s="400"/>
      <c r="AL106" s="400"/>
      <c r="AM106" s="400"/>
    </row>
    <row r="107" spans="1:39" ht="30" customHeight="1" x14ac:dyDescent="0.25">
      <c r="A107" s="1082">
        <v>4.04</v>
      </c>
      <c r="B107" s="1088" t="s">
        <v>156</v>
      </c>
      <c r="C107" s="398"/>
      <c r="D107" s="399"/>
      <c r="E107" s="399"/>
      <c r="F107" s="400"/>
      <c r="G107" s="400"/>
      <c r="H107" s="400"/>
      <c r="I107" s="400"/>
      <c r="J107" s="400"/>
      <c r="K107" s="400"/>
      <c r="M107" s="400"/>
      <c r="N107" s="400"/>
      <c r="O107" s="400"/>
      <c r="P107" s="400"/>
      <c r="Q107" s="400"/>
      <c r="R107" s="400"/>
      <c r="T107" s="400"/>
      <c r="U107" s="400"/>
      <c r="V107" s="400"/>
      <c r="W107" s="400"/>
      <c r="X107" s="400"/>
      <c r="Y107" s="400"/>
      <c r="AA107" s="400"/>
      <c r="AB107" s="400"/>
      <c r="AC107" s="400"/>
      <c r="AD107" s="400"/>
      <c r="AE107" s="400"/>
      <c r="AF107" s="400"/>
      <c r="AH107" s="400"/>
      <c r="AI107" s="400"/>
      <c r="AJ107" s="400"/>
      <c r="AK107" s="400"/>
      <c r="AL107" s="400"/>
      <c r="AM107" s="400"/>
    </row>
    <row r="108" spans="1:39" ht="30" customHeight="1" x14ac:dyDescent="0.25">
      <c r="A108" s="1082"/>
      <c r="B108" s="1101"/>
      <c r="C108" s="398"/>
      <c r="D108" s="399"/>
      <c r="E108" s="399"/>
      <c r="F108" s="400"/>
      <c r="G108" s="400"/>
      <c r="H108" s="400"/>
      <c r="I108" s="400"/>
      <c r="J108" s="400"/>
      <c r="K108" s="400"/>
      <c r="M108" s="400"/>
      <c r="N108" s="400"/>
      <c r="O108" s="400"/>
      <c r="P108" s="400"/>
      <c r="Q108" s="400"/>
      <c r="R108" s="400"/>
      <c r="T108" s="400"/>
      <c r="U108" s="400"/>
      <c r="V108" s="400"/>
      <c r="W108" s="400"/>
      <c r="X108" s="400"/>
      <c r="Y108" s="400"/>
      <c r="AA108" s="400"/>
      <c r="AB108" s="400"/>
      <c r="AC108" s="400"/>
      <c r="AD108" s="400"/>
      <c r="AE108" s="400"/>
      <c r="AF108" s="400"/>
      <c r="AH108" s="400"/>
      <c r="AI108" s="400"/>
      <c r="AJ108" s="400"/>
      <c r="AK108" s="400"/>
      <c r="AL108" s="400"/>
      <c r="AM108" s="400"/>
    </row>
    <row r="109" spans="1:39" ht="30" customHeight="1" x14ac:dyDescent="0.25">
      <c r="A109" s="1064">
        <v>5</v>
      </c>
      <c r="B109" s="1065"/>
      <c r="C109" s="398"/>
      <c r="D109" s="399"/>
      <c r="E109" s="399"/>
      <c r="F109" s="400"/>
      <c r="G109" s="400"/>
      <c r="H109" s="400"/>
      <c r="I109" s="400"/>
      <c r="J109" s="400"/>
      <c r="K109" s="400"/>
      <c r="M109" s="400"/>
      <c r="N109" s="400"/>
      <c r="O109" s="400"/>
      <c r="P109" s="400"/>
      <c r="Q109" s="400"/>
      <c r="R109" s="400"/>
      <c r="T109" s="400"/>
      <c r="U109" s="400"/>
      <c r="V109" s="400"/>
      <c r="W109" s="400"/>
      <c r="X109" s="400"/>
      <c r="Y109" s="400"/>
      <c r="AA109" s="400"/>
      <c r="AB109" s="400"/>
      <c r="AC109" s="400"/>
      <c r="AD109" s="400"/>
      <c r="AE109" s="400"/>
      <c r="AF109" s="400"/>
      <c r="AH109" s="400"/>
      <c r="AI109" s="400"/>
      <c r="AJ109" s="400"/>
      <c r="AK109" s="400"/>
      <c r="AL109" s="400"/>
      <c r="AM109" s="400"/>
    </row>
    <row r="110" spans="1:39" ht="30" customHeight="1" x14ac:dyDescent="0.25">
      <c r="A110" s="1082"/>
      <c r="B110" s="1101"/>
      <c r="C110" s="398"/>
      <c r="D110" s="399"/>
      <c r="E110" s="399"/>
      <c r="F110" s="400"/>
      <c r="G110" s="400"/>
      <c r="H110" s="400"/>
      <c r="I110" s="400"/>
      <c r="J110" s="400"/>
      <c r="K110" s="400"/>
      <c r="M110" s="400"/>
      <c r="N110" s="400"/>
      <c r="O110" s="400"/>
      <c r="P110" s="400"/>
      <c r="Q110" s="400"/>
      <c r="R110" s="400"/>
      <c r="T110" s="400"/>
      <c r="U110" s="400"/>
      <c r="V110" s="400"/>
      <c r="W110" s="400"/>
      <c r="X110" s="400"/>
      <c r="Y110" s="400"/>
      <c r="AA110" s="400"/>
      <c r="AB110" s="400"/>
      <c r="AC110" s="400"/>
      <c r="AD110" s="400"/>
      <c r="AE110" s="400"/>
      <c r="AF110" s="400"/>
      <c r="AH110" s="400"/>
      <c r="AI110" s="400"/>
      <c r="AJ110" s="400"/>
      <c r="AK110" s="400"/>
      <c r="AL110" s="400"/>
      <c r="AM110" s="400"/>
    </row>
    <row r="111" spans="1:39" ht="30" customHeight="1" x14ac:dyDescent="0.25">
      <c r="A111" s="1082"/>
      <c r="B111" s="1101"/>
      <c r="C111" s="398"/>
      <c r="D111" s="399"/>
      <c r="E111" s="399"/>
      <c r="F111" s="400"/>
      <c r="G111" s="400"/>
      <c r="H111" s="400"/>
      <c r="I111" s="400"/>
      <c r="J111" s="400"/>
      <c r="K111" s="400"/>
      <c r="M111" s="400"/>
      <c r="N111" s="400"/>
      <c r="O111" s="400"/>
      <c r="P111" s="400"/>
      <c r="Q111" s="400"/>
      <c r="R111" s="400"/>
      <c r="T111" s="400"/>
      <c r="U111" s="400"/>
      <c r="V111" s="400"/>
      <c r="W111" s="400"/>
      <c r="X111" s="400"/>
      <c r="Y111" s="400"/>
      <c r="AA111" s="400"/>
      <c r="AB111" s="400"/>
      <c r="AC111" s="400"/>
      <c r="AD111" s="400"/>
      <c r="AE111" s="400"/>
      <c r="AF111" s="400"/>
      <c r="AH111" s="400"/>
      <c r="AI111" s="400"/>
      <c r="AJ111" s="400"/>
      <c r="AK111" s="400"/>
      <c r="AL111" s="400"/>
      <c r="AM111" s="400"/>
    </row>
    <row r="112" spans="1:39" ht="30" customHeight="1" x14ac:dyDescent="0.25">
      <c r="A112" s="1082">
        <v>5.01</v>
      </c>
      <c r="B112" s="1106" t="s">
        <v>36</v>
      </c>
      <c r="C112" s="398"/>
      <c r="D112" s="399"/>
      <c r="E112" s="399"/>
      <c r="F112" s="400"/>
      <c r="G112" s="400"/>
      <c r="H112" s="400"/>
      <c r="I112" s="400"/>
      <c r="J112" s="400"/>
      <c r="K112" s="400"/>
      <c r="M112" s="400"/>
      <c r="N112" s="400"/>
      <c r="O112" s="400"/>
      <c r="P112" s="400"/>
      <c r="Q112" s="400"/>
      <c r="R112" s="400"/>
      <c r="T112" s="400"/>
      <c r="U112" s="400"/>
      <c r="V112" s="400"/>
      <c r="W112" s="400"/>
      <c r="X112" s="400"/>
      <c r="Y112" s="400"/>
      <c r="AA112" s="400"/>
      <c r="AB112" s="400"/>
      <c r="AC112" s="400"/>
      <c r="AD112" s="400"/>
      <c r="AE112" s="400"/>
      <c r="AF112" s="400"/>
      <c r="AH112" s="400"/>
      <c r="AI112" s="400"/>
      <c r="AJ112" s="400"/>
      <c r="AK112" s="400"/>
      <c r="AL112" s="400"/>
      <c r="AM112" s="400"/>
    </row>
    <row r="113" spans="1:39" ht="30" customHeight="1" x14ac:dyDescent="0.25">
      <c r="A113" s="1082"/>
      <c r="B113" s="1106" t="s">
        <v>154</v>
      </c>
      <c r="C113" s="398"/>
      <c r="D113" s="399"/>
      <c r="E113" s="399"/>
      <c r="F113" s="400"/>
      <c r="G113" s="400"/>
      <c r="H113" s="400"/>
      <c r="I113" s="400"/>
      <c r="J113" s="400"/>
      <c r="K113" s="400"/>
      <c r="M113" s="400"/>
      <c r="N113" s="400"/>
      <c r="O113" s="400"/>
      <c r="P113" s="400"/>
      <c r="Q113" s="400"/>
      <c r="R113" s="400"/>
      <c r="T113" s="400"/>
      <c r="U113" s="400"/>
      <c r="V113" s="400"/>
      <c r="W113" s="400"/>
      <c r="X113" s="400"/>
      <c r="Y113" s="400"/>
      <c r="AA113" s="400"/>
      <c r="AB113" s="400"/>
      <c r="AC113" s="400"/>
      <c r="AD113" s="400"/>
      <c r="AE113" s="400"/>
      <c r="AF113" s="400"/>
      <c r="AH113" s="400"/>
      <c r="AI113" s="400"/>
      <c r="AJ113" s="400"/>
      <c r="AK113" s="400"/>
      <c r="AL113" s="400"/>
      <c r="AM113" s="400"/>
    </row>
    <row r="114" spans="1:39" ht="30" customHeight="1" x14ac:dyDescent="0.25">
      <c r="A114" s="1082"/>
      <c r="B114" s="1106" t="s">
        <v>2063</v>
      </c>
      <c r="C114" s="398"/>
      <c r="D114" s="399"/>
      <c r="E114" s="399"/>
      <c r="F114" s="400"/>
      <c r="G114" s="400"/>
      <c r="H114" s="400"/>
      <c r="I114" s="400"/>
      <c r="J114" s="400"/>
      <c r="K114" s="400"/>
      <c r="M114" s="400"/>
      <c r="N114" s="400"/>
      <c r="O114" s="400"/>
      <c r="P114" s="400"/>
      <c r="Q114" s="400"/>
      <c r="R114" s="400"/>
      <c r="T114" s="400"/>
      <c r="U114" s="400"/>
      <c r="V114" s="400"/>
      <c r="W114" s="400"/>
      <c r="X114" s="400"/>
      <c r="Y114" s="400"/>
      <c r="AA114" s="400"/>
      <c r="AB114" s="400"/>
      <c r="AC114" s="400"/>
      <c r="AD114" s="400"/>
      <c r="AE114" s="400"/>
      <c r="AF114" s="400"/>
      <c r="AH114" s="400"/>
      <c r="AI114" s="400"/>
      <c r="AJ114" s="400"/>
      <c r="AK114" s="400"/>
      <c r="AL114" s="400"/>
      <c r="AM114" s="400"/>
    </row>
    <row r="115" spans="1:39" ht="30" customHeight="1" x14ac:dyDescent="0.25">
      <c r="A115" s="1085"/>
      <c r="B115" s="1088" t="s">
        <v>597</v>
      </c>
      <c r="C115" s="398"/>
      <c r="D115" s="399"/>
      <c r="E115" s="399"/>
      <c r="F115" s="400"/>
      <c r="G115" s="400"/>
      <c r="H115" s="400"/>
      <c r="I115" s="400"/>
      <c r="J115" s="400"/>
      <c r="K115" s="400"/>
      <c r="M115" s="400"/>
      <c r="N115" s="400"/>
      <c r="O115" s="400"/>
      <c r="P115" s="400"/>
      <c r="Q115" s="400"/>
      <c r="R115" s="400"/>
      <c r="T115" s="400"/>
      <c r="U115" s="400"/>
      <c r="V115" s="400"/>
      <c r="W115" s="400"/>
      <c r="X115" s="400"/>
      <c r="Y115" s="400"/>
      <c r="AA115" s="400"/>
      <c r="AB115" s="400"/>
      <c r="AC115" s="400"/>
      <c r="AD115" s="400"/>
      <c r="AE115" s="400"/>
      <c r="AF115" s="400"/>
      <c r="AH115" s="400"/>
      <c r="AI115" s="400"/>
      <c r="AJ115" s="400"/>
      <c r="AK115" s="400"/>
      <c r="AL115" s="400"/>
      <c r="AM115" s="400"/>
    </row>
    <row r="116" spans="1:39" ht="30" customHeight="1" x14ac:dyDescent="0.25">
      <c r="A116" s="1085"/>
      <c r="B116" s="179"/>
      <c r="C116" s="398"/>
      <c r="D116" s="399"/>
      <c r="E116" s="399"/>
      <c r="F116" s="400"/>
      <c r="G116" s="400"/>
      <c r="H116" s="400"/>
      <c r="I116" s="400"/>
      <c r="J116" s="400"/>
      <c r="K116" s="400"/>
      <c r="M116" s="400"/>
      <c r="N116" s="400"/>
      <c r="O116" s="400"/>
      <c r="P116" s="400"/>
      <c r="Q116" s="400"/>
      <c r="R116" s="400"/>
      <c r="T116" s="400"/>
      <c r="U116" s="400"/>
      <c r="V116" s="400"/>
      <c r="W116" s="400"/>
      <c r="X116" s="400"/>
      <c r="Y116" s="400"/>
      <c r="AA116" s="400"/>
      <c r="AB116" s="400"/>
      <c r="AC116" s="400"/>
      <c r="AD116" s="400"/>
      <c r="AE116" s="400"/>
      <c r="AF116" s="400"/>
      <c r="AH116" s="400"/>
      <c r="AI116" s="400"/>
      <c r="AJ116" s="400"/>
      <c r="AK116" s="400"/>
      <c r="AL116" s="400"/>
      <c r="AM116" s="400"/>
    </row>
    <row r="117" spans="1:39" ht="30" customHeight="1" x14ac:dyDescent="0.25">
      <c r="A117" s="1085"/>
      <c r="B117" s="179"/>
      <c r="C117" s="398"/>
      <c r="D117" s="399"/>
      <c r="E117" s="399"/>
      <c r="F117" s="400"/>
      <c r="G117" s="400"/>
      <c r="H117" s="400"/>
      <c r="I117" s="400"/>
      <c r="J117" s="400"/>
      <c r="K117" s="400"/>
      <c r="M117" s="400"/>
      <c r="N117" s="400"/>
      <c r="O117" s="400"/>
      <c r="P117" s="400"/>
      <c r="Q117" s="400"/>
      <c r="R117" s="400"/>
      <c r="T117" s="400"/>
      <c r="U117" s="400"/>
      <c r="V117" s="400"/>
      <c r="W117" s="400"/>
      <c r="X117" s="400"/>
      <c r="Y117" s="400"/>
      <c r="AA117" s="400"/>
      <c r="AB117" s="400"/>
      <c r="AC117" s="400"/>
      <c r="AD117" s="400"/>
      <c r="AE117" s="400"/>
      <c r="AF117" s="400"/>
      <c r="AH117" s="400"/>
      <c r="AI117" s="400"/>
      <c r="AJ117" s="400"/>
      <c r="AK117" s="400"/>
      <c r="AL117" s="400"/>
      <c r="AM117" s="400"/>
    </row>
    <row r="118" spans="1:39" ht="30" customHeight="1" x14ac:dyDescent="0.25">
      <c r="A118" s="1082"/>
      <c r="B118" s="1107" t="s">
        <v>2030</v>
      </c>
      <c r="C118" s="398"/>
      <c r="D118" s="399"/>
      <c r="E118" s="399"/>
      <c r="F118" s="400"/>
      <c r="G118" s="400"/>
      <c r="H118" s="400"/>
      <c r="I118" s="400"/>
      <c r="J118" s="400"/>
      <c r="K118" s="400"/>
      <c r="M118" s="400"/>
      <c r="N118" s="400"/>
      <c r="O118" s="400"/>
      <c r="P118" s="400"/>
      <c r="Q118" s="400"/>
      <c r="R118" s="400"/>
      <c r="T118" s="400"/>
      <c r="U118" s="400"/>
      <c r="V118" s="400"/>
      <c r="W118" s="400"/>
      <c r="X118" s="400"/>
      <c r="Y118" s="400"/>
      <c r="AA118" s="400"/>
      <c r="AB118" s="400"/>
      <c r="AC118" s="400"/>
      <c r="AD118" s="400"/>
      <c r="AE118" s="400"/>
      <c r="AF118" s="400"/>
      <c r="AH118" s="400"/>
      <c r="AI118" s="400"/>
      <c r="AJ118" s="400"/>
      <c r="AK118" s="400"/>
      <c r="AL118" s="400"/>
      <c r="AM118" s="400"/>
    </row>
    <row r="119" spans="1:39" ht="30" customHeight="1" x14ac:dyDescent="0.25">
      <c r="A119" s="1082"/>
      <c r="B119" s="1107" t="s">
        <v>2062</v>
      </c>
      <c r="C119" s="398"/>
      <c r="D119" s="399"/>
      <c r="E119" s="399"/>
      <c r="F119" s="400"/>
      <c r="G119" s="400"/>
      <c r="H119" s="400"/>
      <c r="I119" s="400"/>
      <c r="J119" s="400"/>
      <c r="K119" s="400"/>
      <c r="M119" s="400"/>
      <c r="N119" s="400"/>
      <c r="O119" s="400"/>
      <c r="P119" s="400"/>
      <c r="Q119" s="400"/>
      <c r="R119" s="400"/>
      <c r="T119" s="400"/>
      <c r="U119" s="400"/>
      <c r="V119" s="400"/>
      <c r="W119" s="400"/>
      <c r="X119" s="400"/>
      <c r="Y119" s="400"/>
      <c r="AA119" s="400"/>
      <c r="AB119" s="400"/>
      <c r="AC119" s="400"/>
      <c r="AD119" s="400"/>
      <c r="AE119" s="400"/>
      <c r="AF119" s="400"/>
      <c r="AH119" s="400"/>
      <c r="AI119" s="400"/>
      <c r="AJ119" s="400"/>
      <c r="AK119" s="400"/>
      <c r="AL119" s="400"/>
      <c r="AM119" s="400"/>
    </row>
    <row r="120" spans="1:39" ht="30" customHeight="1" x14ac:dyDescent="0.25">
      <c r="A120" s="1082">
        <v>5.0199999999999996</v>
      </c>
      <c r="B120" s="1107" t="s">
        <v>363</v>
      </c>
      <c r="C120" s="398"/>
      <c r="D120" s="399"/>
      <c r="E120" s="399"/>
      <c r="F120" s="400"/>
      <c r="G120" s="400"/>
      <c r="H120" s="400"/>
      <c r="I120" s="400"/>
      <c r="J120" s="400"/>
      <c r="K120" s="400"/>
      <c r="M120" s="400"/>
      <c r="N120" s="400"/>
      <c r="O120" s="400"/>
      <c r="P120" s="400"/>
      <c r="Q120" s="400"/>
      <c r="R120" s="400"/>
      <c r="T120" s="400"/>
      <c r="U120" s="400"/>
      <c r="V120" s="400"/>
      <c r="W120" s="400"/>
      <c r="X120" s="400"/>
      <c r="Y120" s="400"/>
      <c r="AA120" s="400"/>
      <c r="AB120" s="400"/>
      <c r="AC120" s="400"/>
      <c r="AD120" s="400"/>
      <c r="AE120" s="400"/>
      <c r="AF120" s="400"/>
      <c r="AH120" s="400"/>
      <c r="AI120" s="400"/>
      <c r="AJ120" s="400"/>
      <c r="AK120" s="400"/>
      <c r="AL120" s="400"/>
      <c r="AM120" s="400"/>
    </row>
    <row r="121" spans="1:39" ht="30" customHeight="1" x14ac:dyDescent="0.25">
      <c r="A121" s="1082"/>
      <c r="B121" s="1107" t="s">
        <v>363</v>
      </c>
      <c r="C121" s="398"/>
      <c r="D121" s="399"/>
      <c r="E121" s="399"/>
      <c r="F121" s="400"/>
      <c r="G121" s="400"/>
      <c r="H121" s="400"/>
      <c r="I121" s="400"/>
      <c r="J121" s="400"/>
      <c r="K121" s="400"/>
      <c r="M121" s="400"/>
      <c r="N121" s="400"/>
      <c r="O121" s="400"/>
      <c r="P121" s="400"/>
      <c r="Q121" s="400"/>
      <c r="R121" s="400"/>
      <c r="T121" s="400"/>
      <c r="U121" s="400"/>
      <c r="V121" s="400"/>
      <c r="W121" s="400"/>
      <c r="X121" s="400"/>
      <c r="Y121" s="400"/>
      <c r="AA121" s="400"/>
      <c r="AB121" s="400"/>
      <c r="AC121" s="400"/>
      <c r="AD121" s="400"/>
      <c r="AE121" s="400"/>
      <c r="AF121" s="400"/>
      <c r="AH121" s="400"/>
      <c r="AI121" s="400"/>
      <c r="AJ121" s="400"/>
      <c r="AK121" s="400"/>
      <c r="AL121" s="400"/>
      <c r="AM121" s="400"/>
    </row>
    <row r="122" spans="1:39" ht="30" customHeight="1" x14ac:dyDescent="0.25">
      <c r="A122" s="1082"/>
      <c r="B122" s="1101"/>
      <c r="C122" s="398"/>
      <c r="D122" s="399"/>
      <c r="E122" s="399"/>
      <c r="F122" s="400"/>
      <c r="G122" s="400"/>
      <c r="H122" s="400"/>
      <c r="I122" s="400"/>
      <c r="J122" s="400"/>
      <c r="K122" s="400"/>
      <c r="M122" s="400"/>
      <c r="N122" s="400"/>
      <c r="O122" s="400"/>
      <c r="P122" s="400"/>
      <c r="Q122" s="400"/>
      <c r="R122" s="400"/>
      <c r="T122" s="400"/>
      <c r="U122" s="400"/>
      <c r="V122" s="400"/>
      <c r="W122" s="400"/>
      <c r="X122" s="400"/>
      <c r="Y122" s="400"/>
      <c r="AA122" s="400"/>
      <c r="AB122" s="400"/>
      <c r="AC122" s="400"/>
      <c r="AD122" s="400"/>
      <c r="AE122" s="400"/>
      <c r="AF122" s="400"/>
      <c r="AH122" s="400"/>
      <c r="AI122" s="400"/>
      <c r="AJ122" s="400"/>
      <c r="AK122" s="400"/>
      <c r="AL122" s="400"/>
      <c r="AM122" s="400"/>
    </row>
    <row r="123" spans="1:39" ht="30" customHeight="1" x14ac:dyDescent="0.25">
      <c r="A123" s="1082">
        <v>5.03</v>
      </c>
      <c r="B123" s="1091" t="s">
        <v>595</v>
      </c>
      <c r="C123" s="398"/>
      <c r="D123" s="399"/>
      <c r="E123" s="399"/>
      <c r="F123" s="400"/>
      <c r="G123" s="400"/>
      <c r="H123" s="400"/>
      <c r="I123" s="400"/>
      <c r="J123" s="400"/>
      <c r="K123" s="400"/>
      <c r="M123" s="400"/>
      <c r="N123" s="400"/>
      <c r="O123" s="400"/>
      <c r="P123" s="400"/>
      <c r="Q123" s="400"/>
      <c r="R123" s="400"/>
      <c r="T123" s="400"/>
      <c r="U123" s="400"/>
      <c r="V123" s="400"/>
      <c r="W123" s="400"/>
      <c r="X123" s="400"/>
      <c r="Y123" s="400"/>
      <c r="AA123" s="400"/>
      <c r="AB123" s="400"/>
      <c r="AC123" s="400"/>
      <c r="AD123" s="400"/>
      <c r="AE123" s="400"/>
      <c r="AF123" s="400"/>
      <c r="AH123" s="400"/>
      <c r="AI123" s="400"/>
      <c r="AJ123" s="400"/>
      <c r="AK123" s="400"/>
      <c r="AL123" s="400"/>
      <c r="AM123" s="400"/>
    </row>
    <row r="124" spans="1:39" ht="30" customHeight="1" x14ac:dyDescent="0.25">
      <c r="A124" s="1085"/>
      <c r="B124" s="1101"/>
      <c r="C124" s="398"/>
      <c r="D124" s="399"/>
      <c r="E124" s="399"/>
      <c r="F124" s="400"/>
      <c r="G124" s="400"/>
      <c r="H124" s="400"/>
      <c r="I124" s="400"/>
      <c r="J124" s="400"/>
      <c r="K124" s="400"/>
      <c r="M124" s="400"/>
      <c r="N124" s="400"/>
      <c r="O124" s="400"/>
      <c r="P124" s="400"/>
      <c r="Q124" s="400"/>
      <c r="R124" s="400"/>
      <c r="T124" s="400"/>
      <c r="U124" s="400"/>
      <c r="V124" s="400"/>
      <c r="W124" s="400"/>
      <c r="X124" s="400"/>
      <c r="Y124" s="400"/>
      <c r="AA124" s="400"/>
      <c r="AB124" s="400"/>
      <c r="AC124" s="400"/>
      <c r="AD124" s="400"/>
      <c r="AE124" s="400"/>
      <c r="AF124" s="400"/>
      <c r="AH124" s="400"/>
      <c r="AI124" s="400"/>
      <c r="AJ124" s="400"/>
      <c r="AK124" s="400"/>
      <c r="AL124" s="400"/>
      <c r="AM124" s="400"/>
    </row>
    <row r="125" spans="1:39" ht="30" customHeight="1" x14ac:dyDescent="0.25">
      <c r="A125" s="1082"/>
      <c r="B125" s="1101"/>
      <c r="C125" s="398"/>
      <c r="D125" s="399"/>
      <c r="E125" s="399"/>
      <c r="F125" s="400"/>
      <c r="G125" s="400"/>
      <c r="H125" s="400"/>
      <c r="I125" s="400"/>
      <c r="J125" s="400"/>
      <c r="K125" s="400"/>
      <c r="M125" s="400"/>
      <c r="N125" s="400"/>
      <c r="O125" s="400"/>
      <c r="P125" s="400"/>
      <c r="Q125" s="400"/>
      <c r="R125" s="400"/>
      <c r="T125" s="400"/>
      <c r="U125" s="400"/>
      <c r="V125" s="400"/>
      <c r="W125" s="400"/>
      <c r="X125" s="400"/>
      <c r="Y125" s="400"/>
      <c r="AA125" s="400"/>
      <c r="AB125" s="400"/>
      <c r="AC125" s="400"/>
      <c r="AD125" s="400"/>
      <c r="AE125" s="400"/>
      <c r="AF125" s="400"/>
      <c r="AH125" s="400"/>
      <c r="AI125" s="400"/>
      <c r="AJ125" s="400"/>
      <c r="AK125" s="400"/>
      <c r="AL125" s="400"/>
      <c r="AM125" s="400"/>
    </row>
    <row r="126" spans="1:39" ht="30" customHeight="1" x14ac:dyDescent="0.25">
      <c r="A126" s="1082"/>
      <c r="B126" s="1101"/>
      <c r="C126" s="398"/>
      <c r="D126" s="399"/>
      <c r="E126" s="399"/>
      <c r="F126" s="400"/>
      <c r="G126" s="400"/>
      <c r="H126" s="400"/>
      <c r="I126" s="400"/>
      <c r="J126" s="400"/>
      <c r="K126" s="400"/>
      <c r="M126" s="400"/>
      <c r="N126" s="400"/>
      <c r="O126" s="400"/>
      <c r="P126" s="400"/>
      <c r="Q126" s="400"/>
      <c r="R126" s="400"/>
      <c r="T126" s="400"/>
      <c r="U126" s="400"/>
      <c r="V126" s="400"/>
      <c r="W126" s="400"/>
      <c r="X126" s="400"/>
      <c r="Y126" s="400"/>
      <c r="AA126" s="400"/>
      <c r="AB126" s="400"/>
      <c r="AC126" s="400"/>
      <c r="AD126" s="400"/>
      <c r="AE126" s="400"/>
      <c r="AF126" s="400"/>
      <c r="AH126" s="400"/>
      <c r="AI126" s="400"/>
      <c r="AJ126" s="400"/>
      <c r="AK126" s="400"/>
      <c r="AL126" s="400"/>
      <c r="AM126" s="400"/>
    </row>
    <row r="127" spans="1:39" ht="30" customHeight="1" x14ac:dyDescent="0.25">
      <c r="A127" s="1064">
        <v>6</v>
      </c>
      <c r="B127" s="1065"/>
      <c r="C127" s="398"/>
      <c r="D127" s="399"/>
      <c r="E127" s="399"/>
      <c r="F127" s="400"/>
      <c r="G127" s="400"/>
      <c r="H127" s="400"/>
      <c r="I127" s="400"/>
      <c r="J127" s="400"/>
      <c r="K127" s="400"/>
      <c r="M127" s="400"/>
      <c r="N127" s="400"/>
      <c r="O127" s="400"/>
      <c r="P127" s="400"/>
      <c r="Q127" s="400"/>
      <c r="R127" s="400"/>
      <c r="T127" s="400"/>
      <c r="U127" s="400"/>
      <c r="V127" s="400"/>
      <c r="W127" s="400"/>
      <c r="X127" s="400"/>
      <c r="Y127" s="400"/>
      <c r="AA127" s="400"/>
      <c r="AB127" s="400"/>
      <c r="AC127" s="400"/>
      <c r="AD127" s="400"/>
      <c r="AE127" s="400"/>
      <c r="AF127" s="400"/>
      <c r="AH127" s="400"/>
      <c r="AI127" s="400"/>
      <c r="AJ127" s="400"/>
      <c r="AK127" s="400"/>
      <c r="AL127" s="400"/>
      <c r="AM127" s="400"/>
    </row>
    <row r="128" spans="1:39" ht="30" customHeight="1" x14ac:dyDescent="0.25">
      <c r="A128" s="1082"/>
      <c r="B128" s="1101"/>
      <c r="C128" s="398"/>
      <c r="D128" s="399"/>
      <c r="E128" s="399"/>
      <c r="F128" s="400"/>
      <c r="G128" s="400"/>
      <c r="H128" s="400"/>
      <c r="I128" s="400"/>
      <c r="J128" s="400"/>
      <c r="K128" s="400"/>
      <c r="M128" s="400"/>
      <c r="N128" s="400"/>
      <c r="O128" s="400"/>
      <c r="P128" s="400"/>
      <c r="Q128" s="400"/>
      <c r="R128" s="400"/>
      <c r="T128" s="400"/>
      <c r="U128" s="400"/>
      <c r="V128" s="400"/>
      <c r="W128" s="400"/>
      <c r="X128" s="400"/>
      <c r="Y128" s="400"/>
      <c r="AA128" s="400"/>
      <c r="AB128" s="400"/>
      <c r="AC128" s="400"/>
      <c r="AD128" s="400"/>
      <c r="AE128" s="400"/>
      <c r="AF128" s="400"/>
      <c r="AH128" s="400"/>
      <c r="AI128" s="400"/>
      <c r="AJ128" s="400"/>
      <c r="AK128" s="400"/>
      <c r="AL128" s="400"/>
      <c r="AM128" s="400"/>
    </row>
    <row r="129" spans="1:39" ht="30" customHeight="1" x14ac:dyDescent="0.25">
      <c r="A129" s="1082">
        <v>6.01</v>
      </c>
      <c r="B129" s="1095" t="s">
        <v>1868</v>
      </c>
      <c r="C129" s="398"/>
      <c r="D129" s="399"/>
      <c r="E129" s="399"/>
      <c r="F129" s="400"/>
      <c r="G129" s="400"/>
      <c r="H129" s="400"/>
      <c r="I129" s="400"/>
      <c r="J129" s="400"/>
      <c r="K129" s="400"/>
      <c r="M129" s="400"/>
      <c r="N129" s="400"/>
      <c r="O129" s="400"/>
      <c r="P129" s="400"/>
      <c r="Q129" s="400"/>
      <c r="R129" s="400"/>
      <c r="T129" s="400"/>
      <c r="U129" s="400"/>
      <c r="V129" s="400"/>
      <c r="W129" s="400"/>
      <c r="X129" s="400"/>
      <c r="Y129" s="400"/>
      <c r="AA129" s="400"/>
      <c r="AB129" s="400"/>
      <c r="AC129" s="400"/>
      <c r="AD129" s="400"/>
      <c r="AE129" s="400"/>
      <c r="AF129" s="400"/>
      <c r="AH129" s="400"/>
      <c r="AI129" s="400"/>
      <c r="AJ129" s="400"/>
      <c r="AK129" s="400"/>
      <c r="AL129" s="400"/>
      <c r="AM129" s="400"/>
    </row>
    <row r="130" spans="1:39" ht="30" customHeight="1" x14ac:dyDescent="0.25">
      <c r="A130" s="1082" t="s">
        <v>510</v>
      </c>
      <c r="B130" s="1095" t="s">
        <v>413</v>
      </c>
      <c r="C130" s="398"/>
      <c r="D130" s="399"/>
      <c r="E130" s="399"/>
      <c r="F130" s="400"/>
      <c r="G130" s="400"/>
      <c r="H130" s="400"/>
      <c r="I130" s="400"/>
      <c r="J130" s="400"/>
      <c r="K130" s="400"/>
      <c r="M130" s="400"/>
      <c r="N130" s="400"/>
      <c r="O130" s="400"/>
      <c r="P130" s="400"/>
      <c r="Q130" s="400"/>
      <c r="R130" s="400"/>
      <c r="T130" s="400"/>
      <c r="U130" s="400"/>
      <c r="V130" s="400"/>
      <c r="W130" s="400"/>
      <c r="X130" s="400"/>
      <c r="Y130" s="400"/>
      <c r="AA130" s="400"/>
      <c r="AB130" s="400"/>
      <c r="AC130" s="400"/>
      <c r="AD130" s="400"/>
      <c r="AE130" s="400"/>
      <c r="AF130" s="400"/>
      <c r="AH130" s="400"/>
      <c r="AI130" s="400"/>
      <c r="AJ130" s="400"/>
      <c r="AK130" s="400"/>
      <c r="AL130" s="400"/>
      <c r="AM130" s="400"/>
    </row>
    <row r="131" spans="1:39" ht="30" customHeight="1" x14ac:dyDescent="0.25">
      <c r="A131" s="1082">
        <v>6.02</v>
      </c>
      <c r="B131" s="1095" t="s">
        <v>414</v>
      </c>
      <c r="C131" s="398"/>
      <c r="D131" s="399"/>
      <c r="E131" s="399"/>
      <c r="F131" s="400"/>
      <c r="G131" s="400"/>
      <c r="H131" s="400"/>
      <c r="I131" s="400"/>
      <c r="J131" s="400"/>
      <c r="K131" s="400"/>
      <c r="M131" s="400"/>
      <c r="N131" s="400"/>
      <c r="O131" s="400"/>
      <c r="P131" s="400"/>
      <c r="Q131" s="400"/>
      <c r="R131" s="400"/>
      <c r="T131" s="400"/>
      <c r="U131" s="400"/>
      <c r="V131" s="400"/>
      <c r="W131" s="400"/>
      <c r="X131" s="400"/>
      <c r="Y131" s="400"/>
      <c r="AA131" s="400"/>
      <c r="AB131" s="400"/>
      <c r="AC131" s="400"/>
      <c r="AD131" s="400"/>
      <c r="AE131" s="400"/>
      <c r="AF131" s="400"/>
      <c r="AH131" s="400"/>
      <c r="AI131" s="400"/>
      <c r="AJ131" s="400"/>
      <c r="AK131" s="400"/>
      <c r="AL131" s="400"/>
      <c r="AM131" s="400"/>
    </row>
    <row r="132" spans="1:39" ht="30" customHeight="1" x14ac:dyDescent="0.25">
      <c r="A132" s="1082">
        <v>6.03</v>
      </c>
      <c r="B132" s="1095" t="s">
        <v>2112</v>
      </c>
      <c r="C132" s="398"/>
      <c r="D132" s="399"/>
      <c r="E132" s="399"/>
      <c r="F132" s="400"/>
      <c r="G132" s="400"/>
      <c r="H132" s="400"/>
      <c r="I132" s="400"/>
      <c r="J132" s="400"/>
      <c r="K132" s="400"/>
      <c r="M132" s="400"/>
      <c r="N132" s="400"/>
      <c r="O132" s="400"/>
      <c r="P132" s="400"/>
      <c r="Q132" s="400"/>
      <c r="R132" s="400"/>
      <c r="T132" s="400"/>
      <c r="U132" s="400"/>
      <c r="V132" s="400"/>
      <c r="W132" s="400"/>
      <c r="X132" s="400"/>
      <c r="Y132" s="400"/>
      <c r="AA132" s="400"/>
      <c r="AB132" s="400"/>
      <c r="AC132" s="400"/>
      <c r="AD132" s="400"/>
      <c r="AE132" s="400"/>
      <c r="AF132" s="400"/>
      <c r="AH132" s="400"/>
      <c r="AI132" s="400"/>
      <c r="AJ132" s="400"/>
      <c r="AK132" s="400"/>
      <c r="AL132" s="400"/>
      <c r="AM132" s="400"/>
    </row>
    <row r="133" spans="1:39" ht="30" customHeight="1" x14ac:dyDescent="0.25">
      <c r="A133" s="1082" t="s">
        <v>511</v>
      </c>
      <c r="B133" s="1095" t="s">
        <v>149</v>
      </c>
      <c r="C133" s="398"/>
      <c r="D133" s="399"/>
      <c r="E133" s="399"/>
      <c r="F133" s="400"/>
      <c r="G133" s="400"/>
      <c r="H133" s="400"/>
      <c r="I133" s="400"/>
      <c r="J133" s="400"/>
      <c r="K133" s="400"/>
      <c r="M133" s="400"/>
      <c r="N133" s="400"/>
      <c r="O133" s="400"/>
      <c r="P133" s="400"/>
      <c r="Q133" s="400"/>
      <c r="R133" s="400"/>
      <c r="T133" s="400"/>
      <c r="U133" s="400"/>
      <c r="V133" s="400"/>
      <c r="W133" s="400"/>
      <c r="X133" s="400"/>
      <c r="Y133" s="400"/>
      <c r="AA133" s="400"/>
      <c r="AB133" s="400"/>
      <c r="AC133" s="400"/>
      <c r="AD133" s="400"/>
      <c r="AE133" s="400"/>
      <c r="AF133" s="400"/>
      <c r="AH133" s="400"/>
      <c r="AI133" s="400"/>
      <c r="AJ133" s="400"/>
      <c r="AK133" s="400"/>
      <c r="AL133" s="400"/>
      <c r="AM133" s="400"/>
    </row>
    <row r="134" spans="1:39" ht="30" customHeight="1" x14ac:dyDescent="0.25">
      <c r="A134" s="1082">
        <v>6.04</v>
      </c>
      <c r="B134" s="1095" t="s">
        <v>307</v>
      </c>
      <c r="C134" s="398"/>
      <c r="D134" s="399"/>
      <c r="E134" s="399"/>
      <c r="F134" s="400"/>
      <c r="G134" s="400"/>
      <c r="H134" s="400"/>
      <c r="I134" s="400"/>
      <c r="J134" s="400"/>
      <c r="K134" s="400"/>
      <c r="M134" s="400"/>
      <c r="N134" s="400"/>
      <c r="O134" s="400"/>
      <c r="P134" s="400"/>
      <c r="Q134" s="400"/>
      <c r="R134" s="400"/>
      <c r="T134" s="400"/>
      <c r="U134" s="400"/>
      <c r="V134" s="400"/>
      <c r="W134" s="400"/>
      <c r="X134" s="400"/>
      <c r="Y134" s="400"/>
      <c r="AA134" s="400"/>
      <c r="AB134" s="400"/>
      <c r="AC134" s="400"/>
      <c r="AD134" s="400"/>
      <c r="AE134" s="400"/>
      <c r="AF134" s="400"/>
      <c r="AH134" s="400"/>
      <c r="AI134" s="400"/>
      <c r="AJ134" s="400"/>
      <c r="AK134" s="400"/>
      <c r="AL134" s="400"/>
      <c r="AM134" s="400"/>
    </row>
    <row r="135" spans="1:39" ht="30" customHeight="1" x14ac:dyDescent="0.25">
      <c r="A135" s="1082" t="s">
        <v>512</v>
      </c>
      <c r="B135" s="1095" t="s">
        <v>306</v>
      </c>
      <c r="C135" s="398"/>
      <c r="D135" s="399"/>
      <c r="E135" s="399"/>
      <c r="F135" s="400"/>
      <c r="G135" s="400"/>
      <c r="H135" s="400"/>
      <c r="I135" s="400"/>
      <c r="J135" s="400"/>
      <c r="K135" s="400"/>
      <c r="M135" s="400"/>
      <c r="N135" s="400"/>
      <c r="O135" s="400"/>
      <c r="P135" s="400"/>
      <c r="Q135" s="400"/>
      <c r="R135" s="400"/>
      <c r="T135" s="400"/>
      <c r="U135" s="400"/>
      <c r="V135" s="400"/>
      <c r="W135" s="400"/>
      <c r="X135" s="400"/>
      <c r="Y135" s="400"/>
      <c r="AA135" s="400"/>
      <c r="AB135" s="400"/>
      <c r="AC135" s="400"/>
      <c r="AD135" s="400"/>
      <c r="AE135" s="400"/>
      <c r="AF135" s="400"/>
      <c r="AH135" s="400"/>
      <c r="AI135" s="400"/>
      <c r="AJ135" s="400"/>
      <c r="AK135" s="400"/>
      <c r="AL135" s="400"/>
      <c r="AM135" s="400"/>
    </row>
    <row r="136" spans="1:39" ht="30" customHeight="1" x14ac:dyDescent="0.25">
      <c r="A136" s="1082"/>
      <c r="B136" s="1101"/>
      <c r="C136" s="398"/>
      <c r="D136" s="399"/>
      <c r="E136" s="399"/>
      <c r="F136" s="400"/>
      <c r="G136" s="400"/>
      <c r="H136" s="400"/>
      <c r="I136" s="400"/>
      <c r="J136" s="400"/>
      <c r="K136" s="400"/>
      <c r="M136" s="400"/>
      <c r="N136" s="400"/>
      <c r="O136" s="400"/>
      <c r="P136" s="400"/>
      <c r="Q136" s="400"/>
      <c r="R136" s="400"/>
      <c r="T136" s="400"/>
      <c r="U136" s="400"/>
      <c r="V136" s="400"/>
      <c r="W136" s="400"/>
      <c r="X136" s="400"/>
      <c r="Y136" s="400"/>
      <c r="AA136" s="400"/>
      <c r="AB136" s="400"/>
      <c r="AC136" s="400"/>
      <c r="AD136" s="400"/>
      <c r="AE136" s="400"/>
      <c r="AF136" s="400"/>
      <c r="AH136" s="400"/>
      <c r="AI136" s="400"/>
      <c r="AJ136" s="400"/>
      <c r="AK136" s="400"/>
      <c r="AL136" s="400"/>
      <c r="AM136" s="400"/>
    </row>
    <row r="137" spans="1:39" ht="30" customHeight="1" x14ac:dyDescent="0.25">
      <c r="A137" s="1064">
        <v>7</v>
      </c>
      <c r="B137" s="1065"/>
      <c r="C137" s="398"/>
      <c r="D137" s="399"/>
      <c r="E137" s="399"/>
      <c r="F137" s="400"/>
      <c r="G137" s="400"/>
      <c r="H137" s="400"/>
      <c r="I137" s="400"/>
      <c r="J137" s="400"/>
      <c r="K137" s="400"/>
      <c r="M137" s="400"/>
      <c r="N137" s="400"/>
      <c r="O137" s="400"/>
      <c r="P137" s="400"/>
      <c r="Q137" s="400"/>
      <c r="R137" s="400"/>
      <c r="T137" s="400"/>
      <c r="U137" s="400"/>
      <c r="V137" s="400"/>
      <c r="W137" s="400"/>
      <c r="X137" s="400"/>
      <c r="Y137" s="400"/>
      <c r="AA137" s="400"/>
      <c r="AB137" s="400"/>
      <c r="AC137" s="400"/>
      <c r="AD137" s="400"/>
      <c r="AE137" s="400"/>
      <c r="AF137" s="400"/>
      <c r="AH137" s="400"/>
      <c r="AI137" s="400"/>
      <c r="AJ137" s="400"/>
      <c r="AK137" s="400"/>
      <c r="AL137" s="400"/>
      <c r="AM137" s="400"/>
    </row>
    <row r="138" spans="1:39" ht="30" customHeight="1" x14ac:dyDescent="0.25">
      <c r="A138" s="1082"/>
      <c r="B138" s="1108"/>
      <c r="C138" s="398"/>
      <c r="D138" s="399"/>
      <c r="E138" s="399"/>
      <c r="F138" s="400"/>
      <c r="G138" s="400"/>
      <c r="H138" s="400"/>
      <c r="I138" s="400"/>
      <c r="J138" s="400"/>
      <c r="K138" s="400"/>
      <c r="M138" s="400"/>
      <c r="N138" s="400"/>
      <c r="O138" s="400"/>
      <c r="P138" s="400"/>
      <c r="Q138" s="400"/>
      <c r="R138" s="400"/>
      <c r="T138" s="400"/>
      <c r="U138" s="400"/>
      <c r="V138" s="400"/>
      <c r="W138" s="400"/>
      <c r="X138" s="400"/>
      <c r="Y138" s="400"/>
      <c r="AA138" s="400"/>
      <c r="AB138" s="400"/>
      <c r="AC138" s="400"/>
      <c r="AD138" s="400"/>
      <c r="AE138" s="400"/>
      <c r="AF138" s="400"/>
      <c r="AH138" s="400"/>
      <c r="AI138" s="400"/>
      <c r="AJ138" s="400"/>
      <c r="AK138" s="400"/>
      <c r="AL138" s="400"/>
      <c r="AM138" s="400"/>
    </row>
    <row r="139" spans="1:39" ht="30" customHeight="1" x14ac:dyDescent="0.25">
      <c r="A139" s="1082"/>
      <c r="B139" s="1091" t="s">
        <v>367</v>
      </c>
      <c r="C139" s="398"/>
      <c r="D139" s="399"/>
      <c r="E139" s="399"/>
      <c r="F139" s="400"/>
      <c r="G139" s="400"/>
      <c r="H139" s="400"/>
      <c r="I139" s="400"/>
      <c r="J139" s="400"/>
      <c r="K139" s="400"/>
      <c r="M139" s="400"/>
      <c r="N139" s="400"/>
      <c r="O139" s="400"/>
      <c r="P139" s="400"/>
      <c r="Q139" s="400"/>
      <c r="R139" s="400"/>
      <c r="T139" s="400"/>
      <c r="U139" s="400"/>
      <c r="V139" s="400"/>
      <c r="W139" s="400"/>
      <c r="X139" s="400"/>
      <c r="Y139" s="400"/>
      <c r="AA139" s="400"/>
      <c r="AB139" s="400"/>
      <c r="AC139" s="400"/>
      <c r="AD139" s="400"/>
      <c r="AE139" s="400"/>
      <c r="AF139" s="400"/>
      <c r="AH139" s="400"/>
      <c r="AI139" s="400"/>
      <c r="AJ139" s="400"/>
      <c r="AK139" s="400"/>
      <c r="AL139" s="400"/>
      <c r="AM139" s="400"/>
    </row>
    <row r="140" spans="1:39" ht="30" customHeight="1" x14ac:dyDescent="0.25">
      <c r="A140" s="1082">
        <v>7.01</v>
      </c>
      <c r="B140" s="1090" t="s">
        <v>108</v>
      </c>
      <c r="C140" s="398"/>
      <c r="D140" s="399"/>
      <c r="E140" s="399"/>
      <c r="F140" s="400"/>
      <c r="G140" s="400"/>
      <c r="H140" s="400"/>
      <c r="I140" s="400"/>
      <c r="J140" s="400"/>
      <c r="K140" s="400"/>
      <c r="M140" s="400"/>
      <c r="N140" s="400"/>
      <c r="O140" s="400"/>
      <c r="P140" s="400"/>
      <c r="Q140" s="400"/>
      <c r="R140" s="400"/>
      <c r="T140" s="400"/>
      <c r="U140" s="400"/>
      <c r="V140" s="400"/>
      <c r="W140" s="400"/>
      <c r="X140" s="400"/>
      <c r="Y140" s="400"/>
      <c r="AA140" s="400"/>
      <c r="AB140" s="400"/>
      <c r="AC140" s="400"/>
      <c r="AD140" s="400"/>
      <c r="AE140" s="400"/>
      <c r="AF140" s="400"/>
      <c r="AH140" s="400"/>
      <c r="AI140" s="400"/>
      <c r="AJ140" s="400"/>
      <c r="AK140" s="400"/>
      <c r="AL140" s="400"/>
      <c r="AM140" s="400"/>
    </row>
    <row r="141" spans="1:39" ht="30" customHeight="1" x14ac:dyDescent="0.25">
      <c r="A141" s="1082">
        <v>7.02</v>
      </c>
      <c r="B141" s="1090" t="s">
        <v>111</v>
      </c>
      <c r="C141" s="398"/>
      <c r="D141" s="399"/>
      <c r="E141" s="399"/>
      <c r="F141" s="400"/>
      <c r="G141" s="400"/>
      <c r="H141" s="400"/>
      <c r="I141" s="400"/>
      <c r="J141" s="400"/>
      <c r="K141" s="400"/>
      <c r="M141" s="400"/>
      <c r="N141" s="400"/>
      <c r="O141" s="400"/>
      <c r="P141" s="400"/>
      <c r="Q141" s="400"/>
      <c r="R141" s="400"/>
      <c r="T141" s="400"/>
      <c r="U141" s="400"/>
      <c r="V141" s="400"/>
      <c r="W141" s="400"/>
      <c r="X141" s="400"/>
      <c r="Y141" s="400"/>
      <c r="AA141" s="400"/>
      <c r="AB141" s="400"/>
      <c r="AC141" s="400"/>
      <c r="AD141" s="400"/>
      <c r="AE141" s="400"/>
      <c r="AF141" s="400"/>
      <c r="AH141" s="400"/>
      <c r="AI141" s="400"/>
      <c r="AJ141" s="400"/>
      <c r="AK141" s="400"/>
      <c r="AL141" s="400"/>
      <c r="AM141" s="400"/>
    </row>
    <row r="142" spans="1:39" ht="30" customHeight="1" x14ac:dyDescent="0.25">
      <c r="A142" s="1082">
        <v>7.03</v>
      </c>
      <c r="B142" s="1088" t="s">
        <v>2031</v>
      </c>
      <c r="C142" s="398"/>
      <c r="D142" s="399"/>
      <c r="E142" s="399"/>
      <c r="F142" s="400"/>
      <c r="G142" s="400"/>
      <c r="H142" s="400"/>
      <c r="I142" s="400"/>
      <c r="J142" s="400"/>
      <c r="K142" s="400"/>
      <c r="M142" s="400"/>
      <c r="N142" s="400"/>
      <c r="O142" s="400"/>
      <c r="P142" s="400"/>
      <c r="Q142" s="400"/>
      <c r="R142" s="400"/>
      <c r="T142" s="400"/>
      <c r="U142" s="400"/>
      <c r="V142" s="400"/>
      <c r="W142" s="400"/>
      <c r="X142" s="400"/>
      <c r="Y142" s="400"/>
      <c r="AA142" s="400"/>
      <c r="AB142" s="400"/>
      <c r="AC142" s="400"/>
      <c r="AD142" s="400"/>
      <c r="AE142" s="400"/>
      <c r="AF142" s="400"/>
      <c r="AH142" s="400"/>
      <c r="AI142" s="400"/>
      <c r="AJ142" s="400"/>
      <c r="AK142" s="400"/>
      <c r="AL142" s="400"/>
      <c r="AM142" s="400"/>
    </row>
    <row r="143" spans="1:39" ht="30" customHeight="1" x14ac:dyDescent="0.25">
      <c r="A143" s="1085"/>
      <c r="B143" s="1086"/>
      <c r="C143" s="398"/>
      <c r="D143" s="399"/>
      <c r="E143" s="399"/>
      <c r="F143" s="400"/>
      <c r="G143" s="400"/>
      <c r="H143" s="400"/>
      <c r="I143" s="400"/>
      <c r="J143" s="400"/>
      <c r="K143" s="400"/>
      <c r="M143" s="400"/>
      <c r="N143" s="400"/>
      <c r="O143" s="400"/>
      <c r="P143" s="400"/>
      <c r="Q143" s="400"/>
      <c r="R143" s="400"/>
      <c r="T143" s="400"/>
      <c r="U143" s="400"/>
      <c r="V143" s="400"/>
      <c r="W143" s="400"/>
      <c r="X143" s="400"/>
      <c r="Y143" s="400"/>
      <c r="AA143" s="400"/>
      <c r="AB143" s="400"/>
      <c r="AC143" s="400"/>
      <c r="AD143" s="400"/>
      <c r="AE143" s="400"/>
      <c r="AF143" s="400"/>
      <c r="AH143" s="400"/>
      <c r="AI143" s="400"/>
      <c r="AJ143" s="400"/>
      <c r="AK143" s="400"/>
      <c r="AL143" s="400"/>
      <c r="AM143" s="400"/>
    </row>
    <row r="144" spans="1:39" ht="30" customHeight="1" x14ac:dyDescent="0.25">
      <c r="A144" s="1082" t="s">
        <v>2041</v>
      </c>
      <c r="B144" s="1088"/>
      <c r="C144" s="398"/>
      <c r="D144" s="399"/>
      <c r="E144" s="399"/>
      <c r="F144" s="400"/>
      <c r="G144" s="400"/>
      <c r="H144" s="400"/>
      <c r="I144" s="400"/>
      <c r="J144" s="400"/>
      <c r="K144" s="400"/>
      <c r="M144" s="400"/>
      <c r="N144" s="400"/>
      <c r="O144" s="400"/>
      <c r="P144" s="400"/>
      <c r="Q144" s="400"/>
      <c r="R144" s="400"/>
      <c r="T144" s="400"/>
      <c r="U144" s="400"/>
      <c r="V144" s="400"/>
      <c r="W144" s="400"/>
      <c r="X144" s="400"/>
      <c r="Y144" s="400"/>
      <c r="AA144" s="400"/>
      <c r="AB144" s="400"/>
      <c r="AC144" s="400"/>
      <c r="AD144" s="400"/>
      <c r="AE144" s="400"/>
      <c r="AF144" s="400"/>
      <c r="AH144" s="400"/>
      <c r="AI144" s="400"/>
      <c r="AJ144" s="400"/>
      <c r="AK144" s="400"/>
      <c r="AL144" s="400"/>
      <c r="AM144" s="400"/>
    </row>
    <row r="145" spans="1:39" ht="30" customHeight="1" x14ac:dyDescent="0.25">
      <c r="A145" s="1082" t="s">
        <v>2108</v>
      </c>
      <c r="B145" s="1088"/>
      <c r="C145" s="398"/>
      <c r="D145" s="399"/>
      <c r="E145" s="399"/>
      <c r="F145" s="400"/>
      <c r="G145" s="400"/>
      <c r="H145" s="400"/>
      <c r="I145" s="400"/>
      <c r="J145" s="400"/>
      <c r="K145" s="400"/>
      <c r="M145" s="400"/>
      <c r="N145" s="400"/>
      <c r="O145" s="400"/>
      <c r="P145" s="400"/>
      <c r="Q145" s="400"/>
      <c r="R145" s="400"/>
      <c r="T145" s="400"/>
      <c r="U145" s="400"/>
      <c r="V145" s="400"/>
      <c r="W145" s="400"/>
      <c r="X145" s="400"/>
      <c r="Y145" s="400"/>
      <c r="AA145" s="400"/>
      <c r="AB145" s="400"/>
      <c r="AC145" s="400"/>
      <c r="AD145" s="400"/>
      <c r="AE145" s="400"/>
      <c r="AF145" s="400"/>
      <c r="AH145" s="400"/>
      <c r="AI145" s="400"/>
      <c r="AJ145" s="400"/>
      <c r="AK145" s="400"/>
      <c r="AL145" s="400"/>
      <c r="AM145" s="400"/>
    </row>
    <row r="146" spans="1:39" ht="30" customHeight="1" x14ac:dyDescent="0.25">
      <c r="A146" s="1082" t="s">
        <v>2109</v>
      </c>
      <c r="B146" s="1088"/>
      <c r="C146" s="398"/>
      <c r="D146" s="399"/>
      <c r="E146" s="399"/>
      <c r="F146" s="400"/>
      <c r="G146" s="400"/>
      <c r="H146" s="400"/>
      <c r="I146" s="400"/>
      <c r="J146" s="400"/>
      <c r="K146" s="400"/>
      <c r="M146" s="400"/>
      <c r="N146" s="400"/>
      <c r="O146" s="400"/>
      <c r="P146" s="400"/>
      <c r="Q146" s="400"/>
      <c r="R146" s="400"/>
      <c r="T146" s="400"/>
      <c r="U146" s="400"/>
      <c r="V146" s="400"/>
      <c r="W146" s="400"/>
      <c r="X146" s="400"/>
      <c r="Y146" s="400"/>
      <c r="AA146" s="400"/>
      <c r="AB146" s="400"/>
      <c r="AC146" s="400"/>
      <c r="AD146" s="400"/>
      <c r="AE146" s="400"/>
      <c r="AF146" s="400"/>
      <c r="AH146" s="400"/>
      <c r="AI146" s="400"/>
      <c r="AJ146" s="400"/>
      <c r="AK146" s="400"/>
      <c r="AL146" s="400"/>
      <c r="AM146" s="400"/>
    </row>
    <row r="147" spans="1:39" ht="30" customHeight="1" x14ac:dyDescent="0.25">
      <c r="A147" s="1082"/>
      <c r="B147" s="1100"/>
      <c r="C147" s="398"/>
      <c r="D147" s="399"/>
      <c r="E147" s="399"/>
      <c r="F147" s="400"/>
      <c r="G147" s="400"/>
      <c r="H147" s="400"/>
      <c r="I147" s="400"/>
      <c r="J147" s="400"/>
      <c r="K147" s="400"/>
      <c r="M147" s="400"/>
      <c r="N147" s="400"/>
      <c r="O147" s="400"/>
      <c r="P147" s="400"/>
      <c r="Q147" s="400"/>
      <c r="R147" s="400"/>
      <c r="T147" s="400"/>
      <c r="U147" s="400"/>
      <c r="V147" s="400"/>
      <c r="W147" s="400"/>
      <c r="X147" s="400"/>
      <c r="Y147" s="400"/>
      <c r="AA147" s="400"/>
      <c r="AB147" s="400"/>
      <c r="AC147" s="400"/>
      <c r="AD147" s="400"/>
      <c r="AE147" s="400"/>
      <c r="AF147" s="400"/>
      <c r="AH147" s="400"/>
      <c r="AI147" s="400"/>
      <c r="AJ147" s="400"/>
      <c r="AK147" s="400"/>
      <c r="AL147" s="400"/>
      <c r="AM147" s="400"/>
    </row>
    <row r="148" spans="1:39" ht="30" customHeight="1" x14ac:dyDescent="0.25">
      <c r="A148" s="1082">
        <v>7.05</v>
      </c>
      <c r="B148" s="1088" t="s">
        <v>2113</v>
      </c>
      <c r="C148" s="398"/>
      <c r="D148" s="399"/>
      <c r="E148" s="399"/>
      <c r="F148" s="400"/>
      <c r="G148" s="400"/>
      <c r="H148" s="400"/>
      <c r="I148" s="400"/>
      <c r="J148" s="400"/>
      <c r="K148" s="400"/>
      <c r="M148" s="400"/>
      <c r="N148" s="400"/>
      <c r="O148" s="400"/>
      <c r="P148" s="400"/>
      <c r="Q148" s="400"/>
      <c r="R148" s="400"/>
      <c r="T148" s="400"/>
      <c r="U148" s="400"/>
      <c r="V148" s="400"/>
      <c r="W148" s="400"/>
      <c r="X148" s="400"/>
      <c r="Y148" s="400"/>
      <c r="AA148" s="400"/>
      <c r="AB148" s="400"/>
      <c r="AC148" s="400"/>
      <c r="AD148" s="400"/>
      <c r="AE148" s="400"/>
      <c r="AF148" s="400"/>
      <c r="AH148" s="400"/>
      <c r="AI148" s="400"/>
      <c r="AJ148" s="400"/>
      <c r="AK148" s="400"/>
      <c r="AL148" s="400"/>
      <c r="AM148" s="400"/>
    </row>
    <row r="149" spans="1:39" ht="7.5" customHeight="1" x14ac:dyDescent="0.25">
      <c r="A149" s="1082"/>
      <c r="B149" s="170"/>
      <c r="C149" s="398"/>
      <c r="D149" s="399"/>
      <c r="E149" s="399"/>
      <c r="F149" s="400"/>
      <c r="G149" s="400"/>
      <c r="H149" s="400"/>
      <c r="I149" s="400"/>
      <c r="J149" s="400"/>
      <c r="K149" s="400"/>
      <c r="M149" s="400"/>
      <c r="N149" s="400"/>
      <c r="O149" s="400"/>
      <c r="P149" s="400"/>
      <c r="Q149" s="400"/>
      <c r="R149" s="400"/>
      <c r="T149" s="400"/>
      <c r="U149" s="400"/>
      <c r="V149" s="400"/>
      <c r="W149" s="400"/>
      <c r="X149" s="400"/>
      <c r="Y149" s="400"/>
      <c r="AA149" s="400"/>
      <c r="AB149" s="400"/>
      <c r="AC149" s="400"/>
      <c r="AD149" s="400"/>
      <c r="AE149" s="400"/>
      <c r="AF149" s="400"/>
      <c r="AH149" s="400"/>
      <c r="AI149" s="400"/>
      <c r="AJ149" s="400"/>
      <c r="AK149" s="400"/>
      <c r="AL149" s="400"/>
      <c r="AM149" s="400"/>
    </row>
    <row r="150" spans="1:39" ht="30" customHeight="1" x14ac:dyDescent="0.25">
      <c r="A150" s="1082">
        <v>7.06</v>
      </c>
      <c r="B150" s="1088" t="s">
        <v>364</v>
      </c>
      <c r="C150" s="398"/>
      <c r="D150" s="399"/>
      <c r="E150" s="399"/>
      <c r="F150" s="400"/>
      <c r="G150" s="400"/>
      <c r="H150" s="400"/>
      <c r="I150" s="400"/>
      <c r="J150" s="400"/>
      <c r="K150" s="400"/>
      <c r="M150" s="400"/>
      <c r="N150" s="400"/>
      <c r="O150" s="400"/>
      <c r="P150" s="400"/>
      <c r="Q150" s="400"/>
      <c r="R150" s="400"/>
      <c r="T150" s="400"/>
      <c r="U150" s="400"/>
      <c r="V150" s="400"/>
      <c r="W150" s="400"/>
      <c r="X150" s="400"/>
      <c r="Y150" s="400"/>
      <c r="AA150" s="400"/>
      <c r="AB150" s="400"/>
      <c r="AC150" s="400"/>
      <c r="AD150" s="400"/>
      <c r="AE150" s="400"/>
      <c r="AF150" s="400"/>
      <c r="AH150" s="400"/>
      <c r="AI150" s="400"/>
      <c r="AJ150" s="400"/>
      <c r="AK150" s="400"/>
      <c r="AL150" s="400"/>
      <c r="AM150" s="400"/>
    </row>
    <row r="151" spans="1:39" ht="30" customHeight="1" x14ac:dyDescent="0.25">
      <c r="A151" s="1082">
        <v>7.07</v>
      </c>
      <c r="B151" s="1088" t="s">
        <v>365</v>
      </c>
      <c r="C151" s="398"/>
      <c r="D151" s="399"/>
      <c r="E151" s="399"/>
      <c r="F151" s="400"/>
      <c r="G151" s="400"/>
      <c r="H151" s="400"/>
      <c r="I151" s="400"/>
      <c r="J151" s="400"/>
      <c r="K151" s="400"/>
      <c r="M151" s="400"/>
      <c r="N151" s="400"/>
      <c r="O151" s="400"/>
      <c r="P151" s="400"/>
      <c r="Q151" s="400"/>
      <c r="R151" s="400"/>
      <c r="T151" s="400"/>
      <c r="U151" s="400"/>
      <c r="V151" s="400"/>
      <c r="W151" s="400"/>
      <c r="X151" s="400"/>
      <c r="Y151" s="400"/>
      <c r="AA151" s="400"/>
      <c r="AB151" s="400"/>
      <c r="AC151" s="400"/>
      <c r="AD151" s="400"/>
      <c r="AE151" s="400"/>
      <c r="AF151" s="400"/>
      <c r="AH151" s="400"/>
      <c r="AI151" s="400"/>
      <c r="AJ151" s="400"/>
      <c r="AK151" s="400"/>
      <c r="AL151" s="400"/>
      <c r="AM151" s="400"/>
    </row>
    <row r="152" spans="1:39" ht="30" customHeight="1" x14ac:dyDescent="0.25">
      <c r="A152" s="170">
        <v>7.08</v>
      </c>
      <c r="B152" s="1088" t="s">
        <v>366</v>
      </c>
      <c r="C152" s="398"/>
      <c r="D152" s="399"/>
      <c r="E152" s="399"/>
      <c r="F152" s="400"/>
      <c r="G152" s="400"/>
      <c r="H152" s="400"/>
      <c r="I152" s="400"/>
      <c r="J152" s="400"/>
      <c r="K152" s="400"/>
      <c r="M152" s="400"/>
      <c r="N152" s="400"/>
      <c r="O152" s="400"/>
      <c r="P152" s="400"/>
      <c r="Q152" s="400"/>
      <c r="R152" s="400"/>
      <c r="T152" s="400"/>
      <c r="U152" s="400"/>
      <c r="V152" s="400"/>
      <c r="W152" s="400"/>
      <c r="X152" s="400"/>
      <c r="Y152" s="400"/>
      <c r="AA152" s="400"/>
      <c r="AB152" s="400"/>
      <c r="AC152" s="400"/>
      <c r="AD152" s="400"/>
      <c r="AE152" s="400"/>
      <c r="AF152" s="400"/>
      <c r="AH152" s="400"/>
      <c r="AI152" s="400"/>
      <c r="AJ152" s="400"/>
      <c r="AK152" s="400"/>
      <c r="AL152" s="400"/>
      <c r="AM152" s="400"/>
    </row>
    <row r="153" spans="1:39" ht="30" customHeight="1" x14ac:dyDescent="0.25">
      <c r="A153" s="1082"/>
      <c r="B153" s="1086"/>
      <c r="C153" s="398"/>
      <c r="D153" s="399"/>
      <c r="E153" s="399"/>
      <c r="F153" s="400"/>
      <c r="G153" s="400"/>
      <c r="H153" s="400"/>
      <c r="I153" s="400"/>
      <c r="J153" s="400"/>
      <c r="K153" s="400"/>
      <c r="M153" s="400"/>
      <c r="N153" s="400"/>
      <c r="O153" s="400"/>
      <c r="P153" s="400"/>
      <c r="Q153" s="400"/>
      <c r="R153" s="400"/>
      <c r="T153" s="400"/>
      <c r="U153" s="400"/>
      <c r="V153" s="400"/>
      <c r="W153" s="400"/>
      <c r="X153" s="400"/>
      <c r="Y153" s="400"/>
      <c r="AA153" s="400"/>
      <c r="AB153" s="400"/>
      <c r="AC153" s="400"/>
      <c r="AD153" s="400"/>
      <c r="AE153" s="400"/>
      <c r="AF153" s="400"/>
      <c r="AH153" s="400"/>
      <c r="AI153" s="400"/>
      <c r="AJ153" s="400"/>
      <c r="AK153" s="400"/>
      <c r="AL153" s="400"/>
      <c r="AM153" s="400"/>
    </row>
    <row r="154" spans="1:39" ht="30" customHeight="1" x14ac:dyDescent="0.25">
      <c r="A154" s="1082">
        <v>7.09</v>
      </c>
      <c r="B154" s="1088"/>
      <c r="C154" s="398"/>
      <c r="D154" s="399"/>
      <c r="E154" s="399"/>
      <c r="F154" s="400"/>
      <c r="G154" s="400"/>
      <c r="H154" s="400"/>
      <c r="I154" s="400"/>
      <c r="J154" s="400"/>
      <c r="K154" s="400"/>
      <c r="M154" s="400"/>
      <c r="N154" s="400"/>
      <c r="O154" s="400"/>
      <c r="P154" s="400"/>
      <c r="Q154" s="400"/>
      <c r="R154" s="400"/>
      <c r="T154" s="400"/>
      <c r="U154" s="400"/>
      <c r="V154" s="400"/>
      <c r="W154" s="400"/>
      <c r="X154" s="400"/>
      <c r="Y154" s="400"/>
      <c r="AA154" s="400"/>
      <c r="AB154" s="400"/>
      <c r="AC154" s="400"/>
      <c r="AD154" s="400"/>
      <c r="AE154" s="400"/>
      <c r="AF154" s="400"/>
      <c r="AH154" s="400"/>
      <c r="AI154" s="400"/>
      <c r="AJ154" s="400"/>
      <c r="AK154" s="400"/>
      <c r="AL154" s="400"/>
      <c r="AM154" s="400"/>
    </row>
    <row r="155" spans="1:39" ht="30" customHeight="1" x14ac:dyDescent="0.25">
      <c r="A155" s="1082">
        <v>7.1</v>
      </c>
      <c r="B155" s="1088"/>
      <c r="C155" s="398"/>
      <c r="D155" s="399"/>
      <c r="E155" s="399"/>
      <c r="F155" s="400"/>
      <c r="G155" s="400"/>
      <c r="H155" s="400"/>
      <c r="I155" s="400"/>
      <c r="J155" s="400"/>
      <c r="K155" s="400"/>
      <c r="M155" s="400"/>
      <c r="N155" s="400"/>
      <c r="O155" s="400"/>
      <c r="P155" s="400"/>
      <c r="Q155" s="400"/>
      <c r="R155" s="400"/>
      <c r="T155" s="400"/>
      <c r="U155" s="400"/>
      <c r="V155" s="400"/>
      <c r="W155" s="400"/>
      <c r="X155" s="400"/>
      <c r="Y155" s="400"/>
      <c r="AA155" s="400"/>
      <c r="AB155" s="400"/>
      <c r="AC155" s="400"/>
      <c r="AD155" s="400"/>
      <c r="AE155" s="400"/>
      <c r="AF155" s="400"/>
      <c r="AH155" s="400"/>
      <c r="AI155" s="400"/>
      <c r="AJ155" s="400"/>
      <c r="AK155" s="400"/>
      <c r="AL155" s="400"/>
      <c r="AM155" s="400"/>
    </row>
    <row r="156" spans="1:39" ht="30" customHeight="1" x14ac:dyDescent="0.25">
      <c r="A156" s="1082">
        <v>7.1100000000000101</v>
      </c>
      <c r="B156" s="1088"/>
      <c r="C156" s="398"/>
      <c r="D156" s="399"/>
      <c r="E156" s="399"/>
      <c r="F156" s="400"/>
      <c r="G156" s="400"/>
      <c r="H156" s="400"/>
      <c r="I156" s="400"/>
      <c r="J156" s="400"/>
      <c r="K156" s="400"/>
      <c r="M156" s="400"/>
      <c r="N156" s="400"/>
      <c r="O156" s="400"/>
      <c r="P156" s="400"/>
      <c r="Q156" s="400"/>
      <c r="R156" s="400"/>
      <c r="T156" s="400"/>
      <c r="U156" s="400"/>
      <c r="V156" s="400"/>
      <c r="W156" s="400"/>
      <c r="X156" s="400"/>
      <c r="Y156" s="400"/>
      <c r="AA156" s="400"/>
      <c r="AB156" s="400"/>
      <c r="AC156" s="400"/>
      <c r="AD156" s="400"/>
      <c r="AE156" s="400"/>
      <c r="AF156" s="400"/>
      <c r="AH156" s="400"/>
      <c r="AI156" s="400"/>
      <c r="AJ156" s="400"/>
      <c r="AK156" s="400"/>
      <c r="AL156" s="400"/>
      <c r="AM156" s="400"/>
    </row>
    <row r="157" spans="1:39" ht="30" customHeight="1" x14ac:dyDescent="0.25">
      <c r="A157" s="1082">
        <v>7.12</v>
      </c>
      <c r="B157" s="1088"/>
      <c r="C157" s="398"/>
      <c r="D157" s="399"/>
      <c r="E157" s="399"/>
      <c r="F157" s="400"/>
      <c r="G157" s="400"/>
      <c r="H157" s="400"/>
      <c r="I157" s="400"/>
      <c r="J157" s="400"/>
      <c r="K157" s="400"/>
      <c r="M157" s="400"/>
      <c r="N157" s="400"/>
      <c r="O157" s="400"/>
      <c r="P157" s="400"/>
      <c r="Q157" s="400"/>
      <c r="R157" s="400"/>
      <c r="T157" s="400"/>
      <c r="U157" s="400"/>
      <c r="V157" s="400"/>
      <c r="W157" s="400"/>
      <c r="X157" s="400"/>
      <c r="Y157" s="400"/>
      <c r="AA157" s="400"/>
      <c r="AB157" s="400"/>
      <c r="AC157" s="400"/>
      <c r="AD157" s="400"/>
      <c r="AE157" s="400"/>
      <c r="AF157" s="400"/>
      <c r="AH157" s="400"/>
      <c r="AI157" s="400"/>
      <c r="AJ157" s="400"/>
      <c r="AK157" s="400"/>
      <c r="AL157" s="400"/>
      <c r="AM157" s="400"/>
    </row>
    <row r="158" spans="1:39" ht="30" customHeight="1" x14ac:dyDescent="0.25">
      <c r="A158" s="1082"/>
      <c r="B158" s="1108"/>
      <c r="C158" s="398"/>
      <c r="D158" s="399"/>
      <c r="E158" s="399"/>
      <c r="F158" s="400"/>
      <c r="G158" s="400"/>
      <c r="H158" s="400"/>
      <c r="I158" s="400"/>
      <c r="J158" s="400"/>
      <c r="K158" s="400"/>
      <c r="M158" s="400"/>
      <c r="N158" s="400"/>
      <c r="O158" s="400"/>
      <c r="P158" s="400"/>
      <c r="Q158" s="400"/>
      <c r="R158" s="400"/>
      <c r="T158" s="400"/>
      <c r="U158" s="400"/>
      <c r="V158" s="400"/>
      <c r="W158" s="400"/>
      <c r="X158" s="400"/>
      <c r="Y158" s="400"/>
      <c r="AA158" s="400"/>
      <c r="AB158" s="400"/>
      <c r="AC158" s="400"/>
      <c r="AD158" s="400"/>
      <c r="AE158" s="400"/>
      <c r="AF158" s="400"/>
      <c r="AH158" s="400"/>
      <c r="AI158" s="400"/>
      <c r="AJ158" s="400"/>
      <c r="AK158" s="400"/>
      <c r="AL158" s="400"/>
      <c r="AM158" s="400"/>
    </row>
    <row r="159" spans="1:39" ht="30" customHeight="1" x14ac:dyDescent="0.25">
      <c r="A159" s="1082"/>
      <c r="B159" s="1100"/>
      <c r="C159" s="398"/>
      <c r="D159" s="399"/>
      <c r="E159" s="399"/>
      <c r="F159" s="400"/>
      <c r="G159" s="400"/>
      <c r="H159" s="400"/>
      <c r="I159" s="400"/>
      <c r="J159" s="400"/>
      <c r="K159" s="400"/>
      <c r="M159" s="400"/>
      <c r="N159" s="400"/>
      <c r="O159" s="400"/>
      <c r="P159" s="400"/>
      <c r="Q159" s="400"/>
      <c r="R159" s="400"/>
      <c r="T159" s="400"/>
      <c r="U159" s="400"/>
      <c r="V159" s="400"/>
      <c r="W159" s="400"/>
      <c r="X159" s="400"/>
      <c r="Y159" s="400"/>
      <c r="AA159" s="400"/>
      <c r="AB159" s="400"/>
      <c r="AC159" s="400"/>
      <c r="AD159" s="400"/>
      <c r="AE159" s="400"/>
      <c r="AF159" s="400"/>
      <c r="AH159" s="400"/>
      <c r="AI159" s="400"/>
      <c r="AJ159" s="400"/>
      <c r="AK159" s="400"/>
      <c r="AL159" s="400"/>
      <c r="AM159" s="400"/>
    </row>
    <row r="160" spans="1:39" ht="30" customHeight="1" x14ac:dyDescent="0.25">
      <c r="A160" s="1082"/>
      <c r="B160" s="1100"/>
      <c r="C160" s="398"/>
      <c r="D160" s="399"/>
      <c r="E160" s="399"/>
      <c r="F160" s="400"/>
      <c r="G160" s="400"/>
      <c r="H160" s="400"/>
      <c r="I160" s="400"/>
      <c r="J160" s="400"/>
      <c r="K160" s="400"/>
      <c r="M160" s="400"/>
      <c r="N160" s="400"/>
      <c r="O160" s="400"/>
      <c r="P160" s="400"/>
      <c r="Q160" s="400"/>
      <c r="R160" s="400"/>
      <c r="T160" s="400"/>
      <c r="U160" s="400"/>
      <c r="V160" s="400"/>
      <c r="W160" s="400"/>
      <c r="X160" s="400"/>
      <c r="Y160" s="400"/>
      <c r="AA160" s="400"/>
      <c r="AB160" s="400"/>
      <c r="AC160" s="400"/>
      <c r="AD160" s="400"/>
      <c r="AE160" s="400"/>
      <c r="AF160" s="400"/>
      <c r="AH160" s="400"/>
      <c r="AI160" s="400"/>
      <c r="AJ160" s="400"/>
      <c r="AK160" s="400"/>
      <c r="AL160" s="400"/>
      <c r="AM160" s="400"/>
    </row>
    <row r="161" spans="1:39" ht="30" customHeight="1" x14ac:dyDescent="0.25">
      <c r="A161" s="1082"/>
      <c r="B161" s="1108"/>
      <c r="C161" s="398"/>
      <c r="D161" s="399"/>
      <c r="E161" s="399"/>
      <c r="F161" s="400"/>
      <c r="G161" s="400"/>
      <c r="H161" s="400"/>
      <c r="I161" s="400"/>
      <c r="J161" s="400"/>
      <c r="K161" s="400"/>
      <c r="M161" s="400"/>
      <c r="N161" s="400"/>
      <c r="O161" s="400"/>
      <c r="P161" s="400"/>
      <c r="Q161" s="400"/>
      <c r="R161" s="400"/>
      <c r="T161" s="400"/>
      <c r="U161" s="400"/>
      <c r="V161" s="400"/>
      <c r="W161" s="400"/>
      <c r="X161" s="400"/>
      <c r="Y161" s="400"/>
      <c r="AA161" s="400"/>
      <c r="AB161" s="400"/>
      <c r="AC161" s="400"/>
      <c r="AD161" s="400"/>
      <c r="AE161" s="400"/>
      <c r="AF161" s="400"/>
      <c r="AH161" s="400"/>
      <c r="AI161" s="400"/>
      <c r="AJ161" s="400"/>
      <c r="AK161" s="400"/>
      <c r="AL161" s="400"/>
      <c r="AM161" s="400"/>
    </row>
    <row r="162" spans="1:39" ht="30" customHeight="1" x14ac:dyDescent="0.25">
      <c r="A162" s="1082"/>
      <c r="B162" s="1109"/>
      <c r="C162" s="676"/>
      <c r="D162" s="399"/>
      <c r="E162" s="399"/>
      <c r="F162" s="400"/>
      <c r="G162" s="400"/>
      <c r="H162" s="400"/>
      <c r="I162" s="400"/>
      <c r="J162" s="400"/>
      <c r="K162" s="400"/>
      <c r="M162" s="400"/>
      <c r="N162" s="400"/>
      <c r="O162" s="400"/>
      <c r="P162" s="400"/>
      <c r="Q162" s="400"/>
      <c r="R162" s="400"/>
      <c r="T162" s="400"/>
      <c r="U162" s="400"/>
      <c r="V162" s="400"/>
      <c r="W162" s="400"/>
      <c r="X162" s="400"/>
      <c r="Y162" s="400"/>
      <c r="AA162" s="400"/>
      <c r="AB162" s="400"/>
      <c r="AC162" s="400"/>
      <c r="AD162" s="400"/>
      <c r="AE162" s="400"/>
      <c r="AF162" s="400"/>
      <c r="AH162" s="400"/>
      <c r="AI162" s="400"/>
      <c r="AJ162" s="400"/>
      <c r="AK162" s="400"/>
      <c r="AL162" s="400"/>
      <c r="AM162" s="400"/>
    </row>
    <row r="163" spans="1:39" ht="30" customHeight="1" x14ac:dyDescent="0.25">
      <c r="A163" s="1082">
        <v>7.13</v>
      </c>
      <c r="B163" s="1110"/>
      <c r="C163" s="676"/>
      <c r="D163" s="399"/>
      <c r="E163" s="399"/>
      <c r="F163" s="400"/>
      <c r="G163" s="400"/>
      <c r="H163" s="400"/>
      <c r="I163" s="400"/>
      <c r="J163" s="400"/>
      <c r="K163" s="400"/>
      <c r="M163" s="400"/>
      <c r="N163" s="400"/>
      <c r="O163" s="400"/>
      <c r="P163" s="400"/>
      <c r="Q163" s="400"/>
      <c r="R163" s="400"/>
      <c r="T163" s="400"/>
      <c r="U163" s="400"/>
      <c r="V163" s="400"/>
      <c r="W163" s="400"/>
      <c r="X163" s="400"/>
      <c r="Y163" s="400"/>
      <c r="AA163" s="400"/>
      <c r="AB163" s="400"/>
      <c r="AC163" s="400"/>
      <c r="AD163" s="400"/>
      <c r="AE163" s="400"/>
      <c r="AF163" s="400"/>
      <c r="AH163" s="400"/>
      <c r="AI163" s="400"/>
      <c r="AJ163" s="400"/>
      <c r="AK163" s="400"/>
      <c r="AL163" s="400"/>
      <c r="AM163" s="400"/>
    </row>
    <row r="164" spans="1:39" ht="30" customHeight="1" x14ac:dyDescent="0.25">
      <c r="A164" s="1082">
        <v>7.14</v>
      </c>
      <c r="B164" s="1111"/>
      <c r="C164" s="398"/>
      <c r="D164" s="399"/>
      <c r="E164" s="399"/>
      <c r="F164" s="400"/>
      <c r="G164" s="400"/>
      <c r="H164" s="400"/>
      <c r="I164" s="400"/>
      <c r="J164" s="400"/>
      <c r="K164" s="400"/>
      <c r="M164" s="400"/>
      <c r="N164" s="400"/>
      <c r="O164" s="400"/>
      <c r="P164" s="400"/>
      <c r="Q164" s="400"/>
      <c r="R164" s="400"/>
      <c r="T164" s="400"/>
      <c r="U164" s="400"/>
      <c r="V164" s="400"/>
      <c r="W164" s="400"/>
      <c r="X164" s="400"/>
      <c r="Y164" s="400"/>
      <c r="AA164" s="400"/>
      <c r="AB164" s="400"/>
      <c r="AC164" s="400"/>
      <c r="AD164" s="400"/>
      <c r="AE164" s="400"/>
      <c r="AF164" s="400"/>
      <c r="AH164" s="400"/>
      <c r="AI164" s="400"/>
      <c r="AJ164" s="400"/>
      <c r="AK164" s="400"/>
      <c r="AL164" s="400"/>
      <c r="AM164" s="400"/>
    </row>
    <row r="165" spans="1:39" ht="30" customHeight="1" x14ac:dyDescent="0.25">
      <c r="A165" s="1082">
        <v>7.15</v>
      </c>
      <c r="B165" s="1111"/>
      <c r="C165" s="398"/>
      <c r="D165" s="399"/>
      <c r="E165" s="399"/>
      <c r="F165" s="400"/>
      <c r="G165" s="400"/>
      <c r="H165" s="400"/>
      <c r="I165" s="400"/>
      <c r="J165" s="400"/>
      <c r="K165" s="400"/>
      <c r="M165" s="400"/>
      <c r="N165" s="400"/>
      <c r="O165" s="400"/>
      <c r="P165" s="400"/>
      <c r="Q165" s="400"/>
      <c r="R165" s="400"/>
      <c r="T165" s="400"/>
      <c r="U165" s="400"/>
      <c r="V165" s="400"/>
      <c r="W165" s="400"/>
      <c r="X165" s="400"/>
      <c r="Y165" s="400"/>
      <c r="AA165" s="400"/>
      <c r="AB165" s="400"/>
      <c r="AC165" s="400"/>
      <c r="AD165" s="400"/>
      <c r="AE165" s="400"/>
      <c r="AF165" s="400"/>
      <c r="AH165" s="400"/>
      <c r="AI165" s="400"/>
      <c r="AJ165" s="400"/>
      <c r="AK165" s="400"/>
      <c r="AL165" s="400"/>
      <c r="AM165" s="400"/>
    </row>
    <row r="166" spans="1:39" ht="30" customHeight="1" x14ac:dyDescent="0.25">
      <c r="A166" s="1082">
        <v>7.16</v>
      </c>
      <c r="B166" s="1111"/>
      <c r="C166" s="398"/>
      <c r="D166" s="399"/>
      <c r="E166" s="399"/>
      <c r="F166" s="400"/>
      <c r="G166" s="400"/>
      <c r="H166" s="400"/>
      <c r="I166" s="400"/>
      <c r="J166" s="400"/>
      <c r="K166" s="400"/>
      <c r="M166" s="400"/>
      <c r="N166" s="400"/>
      <c r="O166" s="400"/>
      <c r="P166" s="400"/>
      <c r="Q166" s="400"/>
      <c r="R166" s="400"/>
      <c r="T166" s="400"/>
      <c r="U166" s="400"/>
      <c r="V166" s="400"/>
      <c r="W166" s="400"/>
      <c r="X166" s="400"/>
      <c r="Y166" s="400"/>
      <c r="AA166" s="400"/>
      <c r="AB166" s="400"/>
      <c r="AC166" s="400"/>
      <c r="AD166" s="400"/>
      <c r="AE166" s="400"/>
      <c r="AF166" s="400"/>
      <c r="AH166" s="400"/>
      <c r="AI166" s="400"/>
      <c r="AJ166" s="400"/>
      <c r="AK166" s="400"/>
      <c r="AL166" s="400"/>
      <c r="AM166" s="400"/>
    </row>
    <row r="167" spans="1:39" ht="30" customHeight="1" x14ac:dyDescent="0.25">
      <c r="A167" s="1082">
        <v>7.17</v>
      </c>
      <c r="B167" s="1111"/>
      <c r="C167" s="398"/>
      <c r="D167" s="399"/>
      <c r="E167" s="399"/>
      <c r="F167" s="400"/>
      <c r="G167" s="400"/>
      <c r="H167" s="400"/>
      <c r="I167" s="400"/>
      <c r="J167" s="400"/>
      <c r="K167" s="400"/>
      <c r="M167" s="400"/>
      <c r="N167" s="400"/>
      <c r="O167" s="400"/>
      <c r="P167" s="400"/>
      <c r="Q167" s="400"/>
      <c r="R167" s="400"/>
      <c r="T167" s="400"/>
      <c r="U167" s="400"/>
      <c r="V167" s="400"/>
      <c r="W167" s="400"/>
      <c r="X167" s="400"/>
      <c r="Y167" s="400"/>
      <c r="AA167" s="400"/>
      <c r="AB167" s="400"/>
      <c r="AC167" s="400"/>
      <c r="AD167" s="400"/>
      <c r="AE167" s="400"/>
      <c r="AF167" s="400"/>
      <c r="AH167" s="400"/>
      <c r="AI167" s="400"/>
      <c r="AJ167" s="400"/>
      <c r="AK167" s="400"/>
      <c r="AL167" s="400"/>
      <c r="AM167" s="400"/>
    </row>
    <row r="168" spans="1:39" ht="30" customHeight="1" x14ac:dyDescent="0.25">
      <c r="A168" s="1082">
        <v>7.18</v>
      </c>
      <c r="B168" s="1111"/>
      <c r="C168" s="398"/>
      <c r="D168" s="399"/>
      <c r="E168" s="399"/>
      <c r="F168" s="400"/>
      <c r="G168" s="400"/>
      <c r="H168" s="400"/>
      <c r="I168" s="400"/>
      <c r="J168" s="400"/>
      <c r="K168" s="400"/>
      <c r="M168" s="400"/>
      <c r="N168" s="400"/>
      <c r="O168" s="400"/>
      <c r="P168" s="400"/>
      <c r="Q168" s="400"/>
      <c r="R168" s="400"/>
      <c r="T168" s="400"/>
      <c r="U168" s="400"/>
      <c r="V168" s="400"/>
      <c r="W168" s="400"/>
      <c r="X168" s="400"/>
      <c r="Y168" s="400"/>
      <c r="AA168" s="400"/>
      <c r="AB168" s="400"/>
      <c r="AC168" s="400"/>
      <c r="AD168" s="400"/>
      <c r="AE168" s="400"/>
      <c r="AF168" s="400"/>
      <c r="AH168" s="400"/>
      <c r="AI168" s="400"/>
      <c r="AJ168" s="400"/>
      <c r="AK168" s="400"/>
      <c r="AL168" s="400"/>
      <c r="AM168" s="400"/>
    </row>
    <row r="169" spans="1:39" ht="30" customHeight="1" x14ac:dyDescent="0.25">
      <c r="A169" s="1082">
        <v>7.19</v>
      </c>
      <c r="B169" s="1111"/>
      <c r="C169" s="398"/>
      <c r="D169" s="399"/>
      <c r="E169" s="399"/>
      <c r="F169" s="400"/>
      <c r="G169" s="400"/>
      <c r="H169" s="400"/>
      <c r="I169" s="400"/>
      <c r="J169" s="400"/>
      <c r="K169" s="400"/>
      <c r="M169" s="400"/>
      <c r="N169" s="400"/>
      <c r="O169" s="400"/>
      <c r="P169" s="400"/>
      <c r="Q169" s="400"/>
      <c r="R169" s="400"/>
      <c r="T169" s="400"/>
      <c r="U169" s="400"/>
      <c r="V169" s="400"/>
      <c r="W169" s="400"/>
      <c r="X169" s="400"/>
      <c r="Y169" s="400"/>
      <c r="AA169" s="400"/>
      <c r="AB169" s="400"/>
      <c r="AC169" s="400"/>
      <c r="AD169" s="400"/>
      <c r="AE169" s="400"/>
      <c r="AF169" s="400"/>
      <c r="AH169" s="400"/>
      <c r="AI169" s="400"/>
      <c r="AJ169" s="400"/>
      <c r="AK169" s="400"/>
      <c r="AL169" s="400"/>
      <c r="AM169" s="400"/>
    </row>
    <row r="170" spans="1:39" ht="30" customHeight="1" x14ac:dyDescent="0.25">
      <c r="A170" s="1082">
        <v>7.2</v>
      </c>
      <c r="B170" s="1111"/>
      <c r="C170" s="398"/>
      <c r="D170" s="399"/>
      <c r="E170" s="399"/>
      <c r="F170" s="400"/>
      <c r="G170" s="400"/>
      <c r="H170" s="400"/>
      <c r="I170" s="400"/>
      <c r="J170" s="400"/>
      <c r="K170" s="400"/>
      <c r="M170" s="400"/>
      <c r="N170" s="400"/>
      <c r="O170" s="400"/>
      <c r="P170" s="400"/>
      <c r="Q170" s="400"/>
      <c r="R170" s="400"/>
      <c r="T170" s="400"/>
      <c r="U170" s="400"/>
      <c r="V170" s="400"/>
      <c r="W170" s="400"/>
      <c r="X170" s="400"/>
      <c r="Y170" s="400"/>
      <c r="AA170" s="400"/>
      <c r="AB170" s="400"/>
      <c r="AC170" s="400"/>
      <c r="AD170" s="400"/>
      <c r="AE170" s="400"/>
      <c r="AF170" s="400"/>
      <c r="AH170" s="400"/>
      <c r="AI170" s="400"/>
      <c r="AJ170" s="400"/>
      <c r="AK170" s="400"/>
      <c r="AL170" s="400"/>
      <c r="AM170" s="400"/>
    </row>
    <row r="171" spans="1:39" ht="30" customHeight="1" x14ac:dyDescent="0.25">
      <c r="A171" s="1112"/>
      <c r="B171" s="1113"/>
      <c r="C171" s="398"/>
      <c r="D171" s="399"/>
      <c r="E171" s="399"/>
      <c r="F171" s="400"/>
      <c r="G171" s="400"/>
      <c r="H171" s="400"/>
      <c r="I171" s="400"/>
      <c r="J171" s="400"/>
      <c r="K171" s="400"/>
      <c r="M171" s="400"/>
      <c r="N171" s="400"/>
      <c r="O171" s="400"/>
      <c r="P171" s="400"/>
      <c r="Q171" s="400"/>
      <c r="R171" s="400"/>
      <c r="T171" s="400"/>
      <c r="U171" s="400"/>
      <c r="V171" s="400"/>
      <c r="W171" s="400"/>
      <c r="X171" s="400"/>
      <c r="Y171" s="400"/>
      <c r="AA171" s="400"/>
      <c r="AB171" s="400"/>
      <c r="AC171" s="400"/>
      <c r="AD171" s="400"/>
      <c r="AE171" s="400"/>
      <c r="AF171" s="400"/>
      <c r="AH171" s="400"/>
      <c r="AI171" s="400"/>
      <c r="AJ171" s="400"/>
      <c r="AK171" s="400"/>
      <c r="AL171" s="400"/>
      <c r="AM171" s="400"/>
    </row>
    <row r="172" spans="1:39" ht="30" customHeight="1" x14ac:dyDescent="0.25">
      <c r="A172" s="1114"/>
      <c r="B172" s="1113"/>
      <c r="C172" s="398"/>
      <c r="D172" s="399"/>
      <c r="E172" s="399"/>
      <c r="F172" s="400"/>
      <c r="G172" s="400"/>
      <c r="H172" s="400"/>
      <c r="I172" s="400"/>
      <c r="J172" s="400"/>
      <c r="K172" s="400"/>
      <c r="M172" s="400"/>
      <c r="N172" s="400"/>
      <c r="O172" s="400"/>
      <c r="P172" s="400"/>
      <c r="Q172" s="400"/>
      <c r="R172" s="400"/>
      <c r="T172" s="400"/>
      <c r="U172" s="400"/>
      <c r="V172" s="400"/>
      <c r="W172" s="400"/>
      <c r="X172" s="400"/>
      <c r="Y172" s="400"/>
      <c r="AA172" s="400"/>
      <c r="AB172" s="400"/>
      <c r="AC172" s="400"/>
      <c r="AD172" s="400"/>
      <c r="AE172" s="400"/>
      <c r="AF172" s="400"/>
      <c r="AH172" s="400"/>
      <c r="AI172" s="400"/>
      <c r="AJ172" s="400"/>
      <c r="AK172" s="400"/>
      <c r="AL172" s="400"/>
      <c r="AM172" s="400"/>
    </row>
    <row r="173" spans="1:39" ht="30" customHeight="1" x14ac:dyDescent="0.25">
      <c r="A173" s="1114"/>
      <c r="B173" s="1113"/>
      <c r="C173" s="398"/>
      <c r="D173" s="399"/>
      <c r="E173" s="399"/>
      <c r="F173" s="400"/>
      <c r="G173" s="400"/>
      <c r="H173" s="400"/>
      <c r="I173" s="400"/>
      <c r="J173" s="400"/>
      <c r="K173" s="400"/>
      <c r="M173" s="400"/>
      <c r="N173" s="400"/>
      <c r="O173" s="400"/>
      <c r="P173" s="400"/>
      <c r="Q173" s="400"/>
      <c r="R173" s="400"/>
      <c r="T173" s="400"/>
      <c r="U173" s="400"/>
      <c r="V173" s="400"/>
      <c r="W173" s="400"/>
      <c r="X173" s="400"/>
      <c r="Y173" s="400"/>
      <c r="AA173" s="400"/>
      <c r="AB173" s="400"/>
      <c r="AC173" s="400"/>
      <c r="AD173" s="400"/>
      <c r="AE173" s="400"/>
      <c r="AF173" s="400"/>
      <c r="AH173" s="400"/>
      <c r="AI173" s="400"/>
      <c r="AJ173" s="400"/>
      <c r="AK173" s="400"/>
      <c r="AL173" s="400"/>
      <c r="AM173" s="400"/>
    </row>
    <row r="174" spans="1:39" ht="30" customHeight="1" x14ac:dyDescent="0.25">
      <c r="A174" s="1114"/>
      <c r="B174" s="1113"/>
      <c r="C174" s="398"/>
      <c r="D174" s="399"/>
      <c r="E174" s="399"/>
      <c r="F174" s="400"/>
      <c r="G174" s="400"/>
      <c r="H174" s="400"/>
      <c r="I174" s="400"/>
      <c r="J174" s="400"/>
      <c r="K174" s="400"/>
      <c r="M174" s="400"/>
      <c r="N174" s="400"/>
      <c r="O174" s="400"/>
      <c r="P174" s="400"/>
      <c r="Q174" s="400"/>
      <c r="R174" s="400"/>
      <c r="T174" s="400"/>
      <c r="U174" s="400"/>
      <c r="V174" s="400"/>
      <c r="W174" s="400"/>
      <c r="X174" s="400"/>
      <c r="Y174" s="400"/>
      <c r="AA174" s="400"/>
      <c r="AB174" s="400"/>
      <c r="AC174" s="400"/>
      <c r="AD174" s="400"/>
      <c r="AE174" s="400"/>
      <c r="AF174" s="400"/>
      <c r="AH174" s="400"/>
      <c r="AI174" s="400"/>
      <c r="AJ174" s="400"/>
      <c r="AK174" s="400"/>
      <c r="AL174" s="400"/>
      <c r="AM174" s="400"/>
    </row>
    <row r="175" spans="1:39" ht="30" customHeight="1" x14ac:dyDescent="0.25">
      <c r="A175" s="1114"/>
      <c r="B175" s="1113"/>
      <c r="C175" s="398"/>
      <c r="D175" s="399"/>
      <c r="E175" s="399"/>
      <c r="F175" s="400"/>
      <c r="G175" s="400"/>
      <c r="H175" s="400"/>
      <c r="I175" s="400"/>
      <c r="J175" s="400"/>
      <c r="K175" s="400"/>
      <c r="M175" s="400"/>
      <c r="N175" s="400"/>
      <c r="O175" s="400"/>
      <c r="P175" s="400"/>
      <c r="Q175" s="400"/>
      <c r="R175" s="400"/>
      <c r="T175" s="400"/>
      <c r="U175" s="400"/>
      <c r="V175" s="400"/>
      <c r="W175" s="400"/>
      <c r="X175" s="400"/>
      <c r="Y175" s="400"/>
      <c r="AA175" s="400"/>
      <c r="AB175" s="400"/>
      <c r="AC175" s="400"/>
      <c r="AD175" s="400"/>
      <c r="AE175" s="400"/>
      <c r="AF175" s="400"/>
      <c r="AH175" s="400"/>
      <c r="AI175" s="400"/>
      <c r="AJ175" s="400"/>
      <c r="AK175" s="400"/>
      <c r="AL175" s="400"/>
      <c r="AM175" s="400"/>
    </row>
    <row r="176" spans="1:39" ht="30" customHeight="1" x14ac:dyDescent="0.25">
      <c r="A176" s="1114"/>
      <c r="B176" s="1113"/>
      <c r="C176" s="398"/>
      <c r="D176" s="399"/>
      <c r="E176" s="399"/>
      <c r="F176" s="400"/>
      <c r="G176" s="400"/>
      <c r="H176" s="400"/>
      <c r="I176" s="400"/>
      <c r="J176" s="400"/>
      <c r="K176" s="400"/>
      <c r="M176" s="400"/>
      <c r="N176" s="400"/>
      <c r="O176" s="400"/>
      <c r="P176" s="400"/>
      <c r="Q176" s="400"/>
      <c r="R176" s="400"/>
      <c r="T176" s="400"/>
      <c r="U176" s="400"/>
      <c r="V176" s="400"/>
      <c r="W176" s="400"/>
      <c r="X176" s="400"/>
      <c r="Y176" s="400"/>
      <c r="AA176" s="400"/>
      <c r="AB176" s="400"/>
      <c r="AC176" s="400"/>
      <c r="AD176" s="400"/>
      <c r="AE176" s="400"/>
      <c r="AF176" s="400"/>
      <c r="AH176" s="400"/>
      <c r="AI176" s="400"/>
      <c r="AJ176" s="400"/>
      <c r="AK176" s="400"/>
      <c r="AL176" s="400"/>
      <c r="AM176" s="400"/>
    </row>
    <row r="177" spans="1:39" ht="30" customHeight="1" x14ac:dyDescent="0.25">
      <c r="A177" s="1114"/>
      <c r="B177" s="1113"/>
      <c r="C177" s="398"/>
      <c r="D177" s="399"/>
      <c r="E177" s="399"/>
      <c r="F177" s="400"/>
      <c r="G177" s="400"/>
      <c r="H177" s="400"/>
      <c r="I177" s="400"/>
      <c r="J177" s="400"/>
      <c r="K177" s="400"/>
      <c r="M177" s="400"/>
      <c r="N177" s="400"/>
      <c r="O177" s="400"/>
      <c r="P177" s="400"/>
      <c r="Q177" s="400"/>
      <c r="R177" s="400"/>
      <c r="T177" s="400"/>
      <c r="U177" s="400"/>
      <c r="V177" s="400"/>
      <c r="W177" s="400"/>
      <c r="X177" s="400"/>
      <c r="Y177" s="400"/>
      <c r="AA177" s="400"/>
      <c r="AB177" s="400"/>
      <c r="AC177" s="400"/>
      <c r="AD177" s="400"/>
      <c r="AE177" s="400"/>
      <c r="AF177" s="400"/>
      <c r="AH177" s="400"/>
      <c r="AI177" s="400"/>
      <c r="AJ177" s="400"/>
      <c r="AK177" s="400"/>
      <c r="AL177" s="400"/>
      <c r="AM177" s="400"/>
    </row>
    <row r="178" spans="1:39" ht="30" customHeight="1" x14ac:dyDescent="0.25">
      <c r="A178" s="1114"/>
      <c r="B178" s="1113"/>
      <c r="C178" s="398"/>
      <c r="D178" s="399"/>
      <c r="E178" s="399"/>
      <c r="F178" s="400"/>
      <c r="G178" s="400"/>
      <c r="H178" s="400"/>
      <c r="I178" s="400"/>
      <c r="J178" s="400"/>
      <c r="K178" s="400"/>
      <c r="M178" s="400"/>
      <c r="N178" s="400"/>
      <c r="O178" s="400"/>
      <c r="P178" s="400"/>
      <c r="Q178" s="400"/>
      <c r="R178" s="400"/>
      <c r="T178" s="400"/>
      <c r="U178" s="400"/>
      <c r="V178" s="400"/>
      <c r="W178" s="400"/>
      <c r="X178" s="400"/>
      <c r="Y178" s="400"/>
      <c r="AA178" s="400"/>
      <c r="AB178" s="400"/>
      <c r="AC178" s="400"/>
      <c r="AD178" s="400"/>
      <c r="AE178" s="400"/>
      <c r="AF178" s="400"/>
      <c r="AH178" s="400"/>
      <c r="AI178" s="400"/>
      <c r="AJ178" s="400"/>
      <c r="AK178" s="400"/>
      <c r="AL178" s="400"/>
      <c r="AM178" s="400"/>
    </row>
    <row r="179" spans="1:39" ht="30" customHeight="1" x14ac:dyDescent="0.25">
      <c r="A179" s="1114"/>
      <c r="B179" s="1113"/>
      <c r="C179" s="398"/>
      <c r="D179" s="399"/>
      <c r="E179" s="399"/>
      <c r="F179" s="400"/>
      <c r="G179" s="400"/>
      <c r="H179" s="400"/>
      <c r="I179" s="400"/>
      <c r="J179" s="400"/>
      <c r="K179" s="400"/>
      <c r="M179" s="400"/>
      <c r="N179" s="400"/>
      <c r="O179" s="400"/>
      <c r="P179" s="400"/>
      <c r="Q179" s="400"/>
      <c r="R179" s="400"/>
      <c r="T179" s="400"/>
      <c r="U179" s="400"/>
      <c r="V179" s="400"/>
      <c r="W179" s="400"/>
      <c r="X179" s="400"/>
      <c r="Y179" s="400"/>
      <c r="AA179" s="400"/>
      <c r="AB179" s="400"/>
      <c r="AC179" s="400"/>
      <c r="AD179" s="400"/>
      <c r="AE179" s="400"/>
      <c r="AF179" s="400"/>
      <c r="AH179" s="400"/>
      <c r="AI179" s="400"/>
      <c r="AJ179" s="400"/>
      <c r="AK179" s="400"/>
      <c r="AL179" s="400"/>
      <c r="AM179" s="400"/>
    </row>
    <row r="180" spans="1:39" ht="30" customHeight="1" x14ac:dyDescent="0.25">
      <c r="A180" s="1114"/>
      <c r="B180" s="1113"/>
      <c r="C180" s="398"/>
      <c r="D180" s="399"/>
      <c r="E180" s="399"/>
      <c r="F180" s="400"/>
      <c r="G180" s="400"/>
      <c r="H180" s="400"/>
      <c r="I180" s="400"/>
      <c r="J180" s="400"/>
      <c r="K180" s="400"/>
      <c r="M180" s="400"/>
      <c r="N180" s="400"/>
      <c r="O180" s="400"/>
      <c r="P180" s="400"/>
      <c r="Q180" s="400"/>
      <c r="R180" s="400"/>
      <c r="T180" s="400"/>
      <c r="U180" s="400"/>
      <c r="V180" s="400"/>
      <c r="W180" s="400"/>
      <c r="X180" s="400"/>
      <c r="Y180" s="400"/>
      <c r="AA180" s="400"/>
      <c r="AB180" s="400"/>
      <c r="AC180" s="400"/>
      <c r="AD180" s="400"/>
      <c r="AE180" s="400"/>
      <c r="AF180" s="400"/>
      <c r="AH180" s="400"/>
      <c r="AI180" s="400"/>
      <c r="AJ180" s="400"/>
      <c r="AK180" s="400"/>
      <c r="AL180" s="400"/>
      <c r="AM180" s="400"/>
    </row>
    <row r="181" spans="1:39" ht="30" customHeight="1" x14ac:dyDescent="0.25">
      <c r="A181" s="1114"/>
      <c r="B181" s="1113"/>
      <c r="C181" s="398"/>
      <c r="D181" s="399"/>
      <c r="E181" s="399"/>
      <c r="F181" s="400"/>
      <c r="G181" s="400"/>
      <c r="H181" s="400"/>
      <c r="I181" s="400"/>
      <c r="J181" s="400"/>
      <c r="K181" s="400"/>
      <c r="M181" s="400"/>
      <c r="N181" s="400"/>
      <c r="O181" s="400"/>
      <c r="P181" s="400"/>
      <c r="Q181" s="400"/>
      <c r="R181" s="400"/>
      <c r="T181" s="400"/>
      <c r="U181" s="400"/>
      <c r="V181" s="400"/>
      <c r="W181" s="400"/>
      <c r="X181" s="400"/>
      <c r="Y181" s="400"/>
      <c r="AA181" s="400"/>
      <c r="AB181" s="400"/>
      <c r="AC181" s="400"/>
      <c r="AD181" s="400"/>
      <c r="AE181" s="400"/>
      <c r="AF181" s="400"/>
      <c r="AH181" s="400"/>
      <c r="AI181" s="400"/>
      <c r="AJ181" s="400"/>
      <c r="AK181" s="400"/>
      <c r="AL181" s="400"/>
      <c r="AM181" s="400"/>
    </row>
    <row r="182" spans="1:39" ht="30" customHeight="1" x14ac:dyDescent="0.25">
      <c r="A182" s="1114"/>
      <c r="B182" s="1113"/>
      <c r="C182" s="398"/>
      <c r="D182" s="399"/>
      <c r="E182" s="399"/>
      <c r="F182" s="400"/>
      <c r="G182" s="400"/>
      <c r="H182" s="400"/>
      <c r="I182" s="400"/>
      <c r="J182" s="400"/>
      <c r="K182" s="400"/>
      <c r="M182" s="400"/>
      <c r="N182" s="400"/>
      <c r="O182" s="400"/>
      <c r="P182" s="400"/>
      <c r="Q182" s="400"/>
      <c r="R182" s="400"/>
      <c r="T182" s="400"/>
      <c r="U182" s="400"/>
      <c r="V182" s="400"/>
      <c r="W182" s="400"/>
      <c r="X182" s="400"/>
      <c r="Y182" s="400"/>
      <c r="AA182" s="400"/>
      <c r="AB182" s="400"/>
      <c r="AC182" s="400"/>
      <c r="AD182" s="400"/>
      <c r="AE182" s="400"/>
      <c r="AF182" s="400"/>
      <c r="AH182" s="400"/>
      <c r="AI182" s="400"/>
      <c r="AJ182" s="400"/>
      <c r="AK182" s="400"/>
      <c r="AL182" s="400"/>
      <c r="AM182" s="400"/>
    </row>
    <row r="183" spans="1:39" ht="30" customHeight="1" x14ac:dyDescent="0.25">
      <c r="A183" s="1114"/>
      <c r="B183" s="1113"/>
      <c r="C183" s="398"/>
      <c r="D183" s="399"/>
      <c r="E183" s="399"/>
      <c r="F183" s="400"/>
      <c r="G183" s="400"/>
      <c r="H183" s="400"/>
      <c r="I183" s="400"/>
      <c r="J183" s="400"/>
      <c r="K183" s="400"/>
      <c r="M183" s="400"/>
      <c r="N183" s="400"/>
      <c r="O183" s="400"/>
      <c r="P183" s="400"/>
      <c r="Q183" s="400"/>
      <c r="R183" s="400"/>
      <c r="T183" s="400"/>
      <c r="U183" s="400"/>
      <c r="V183" s="400"/>
      <c r="W183" s="400"/>
      <c r="X183" s="400"/>
      <c r="Y183" s="400"/>
      <c r="AA183" s="400"/>
      <c r="AB183" s="400"/>
      <c r="AC183" s="400"/>
      <c r="AD183" s="400"/>
      <c r="AE183" s="400"/>
      <c r="AF183" s="400"/>
      <c r="AH183" s="400"/>
      <c r="AI183" s="400"/>
      <c r="AJ183" s="400"/>
      <c r="AK183" s="400"/>
      <c r="AL183" s="400"/>
      <c r="AM183" s="400"/>
    </row>
    <row r="184" spans="1:39" ht="30" customHeight="1" x14ac:dyDescent="0.25">
      <c r="A184" s="1114"/>
      <c r="B184" s="1113"/>
      <c r="C184" s="398"/>
      <c r="D184" s="399"/>
      <c r="E184" s="399"/>
      <c r="F184" s="400"/>
      <c r="G184" s="400"/>
      <c r="H184" s="400"/>
      <c r="I184" s="400"/>
      <c r="J184" s="400"/>
      <c r="K184" s="400"/>
      <c r="M184" s="400"/>
      <c r="N184" s="400"/>
      <c r="O184" s="400"/>
      <c r="P184" s="400"/>
      <c r="Q184" s="400"/>
      <c r="R184" s="400"/>
      <c r="T184" s="400"/>
      <c r="U184" s="400"/>
      <c r="V184" s="400"/>
      <c r="W184" s="400"/>
      <c r="X184" s="400"/>
      <c r="Y184" s="400"/>
      <c r="AA184" s="400"/>
      <c r="AB184" s="400"/>
      <c r="AC184" s="400"/>
      <c r="AD184" s="400"/>
      <c r="AE184" s="400"/>
      <c r="AF184" s="400"/>
      <c r="AH184" s="400"/>
      <c r="AI184" s="400"/>
      <c r="AJ184" s="400"/>
      <c r="AK184" s="400"/>
      <c r="AL184" s="400"/>
      <c r="AM184" s="400"/>
    </row>
    <row r="185" spans="1:39" ht="30" customHeight="1" x14ac:dyDescent="0.25">
      <c r="A185" s="1114"/>
      <c r="B185" s="1113"/>
      <c r="C185" s="398"/>
      <c r="D185" s="399"/>
      <c r="E185" s="399"/>
      <c r="F185" s="400"/>
      <c r="G185" s="400"/>
      <c r="H185" s="400"/>
      <c r="I185" s="400"/>
      <c r="J185" s="400"/>
      <c r="K185" s="400"/>
      <c r="M185" s="400"/>
      <c r="N185" s="400"/>
      <c r="O185" s="400"/>
      <c r="P185" s="400"/>
      <c r="Q185" s="400"/>
      <c r="R185" s="400"/>
      <c r="T185" s="400"/>
      <c r="U185" s="400"/>
      <c r="V185" s="400"/>
      <c r="W185" s="400"/>
      <c r="X185" s="400"/>
      <c r="Y185" s="400"/>
      <c r="AA185" s="400"/>
      <c r="AB185" s="400"/>
      <c r="AC185" s="400"/>
      <c r="AD185" s="400"/>
      <c r="AE185" s="400"/>
      <c r="AF185" s="400"/>
      <c r="AH185" s="400"/>
      <c r="AI185" s="400"/>
      <c r="AJ185" s="400"/>
      <c r="AK185" s="400"/>
      <c r="AL185" s="400"/>
      <c r="AM185" s="400"/>
    </row>
    <row r="186" spans="1:39" ht="30" customHeight="1" x14ac:dyDescent="0.25">
      <c r="A186" s="1114"/>
      <c r="B186" s="1113"/>
      <c r="C186" s="398"/>
      <c r="D186" s="399"/>
      <c r="E186" s="399"/>
      <c r="F186" s="400"/>
      <c r="G186" s="400"/>
      <c r="H186" s="400"/>
      <c r="I186" s="400"/>
      <c r="J186" s="400"/>
      <c r="K186" s="400"/>
      <c r="M186" s="400"/>
      <c r="N186" s="400"/>
      <c r="O186" s="400"/>
      <c r="P186" s="400"/>
      <c r="Q186" s="400"/>
      <c r="R186" s="400"/>
      <c r="T186" s="400"/>
      <c r="U186" s="400"/>
      <c r="V186" s="400"/>
      <c r="W186" s="400"/>
      <c r="X186" s="400"/>
      <c r="Y186" s="400"/>
      <c r="AA186" s="400"/>
      <c r="AB186" s="400"/>
      <c r="AC186" s="400"/>
      <c r="AD186" s="400"/>
      <c r="AE186" s="400"/>
      <c r="AF186" s="400"/>
      <c r="AH186" s="400"/>
      <c r="AI186" s="400"/>
      <c r="AJ186" s="400"/>
      <c r="AK186" s="400"/>
      <c r="AL186" s="400"/>
      <c r="AM186" s="400"/>
    </row>
    <row r="187" spans="1:39" ht="30" customHeight="1" x14ac:dyDescent="0.25">
      <c r="A187" s="1114"/>
      <c r="B187" s="1113"/>
      <c r="C187" s="398"/>
      <c r="D187" s="399"/>
      <c r="E187" s="399"/>
      <c r="F187" s="400"/>
      <c r="G187" s="400"/>
      <c r="H187" s="400"/>
      <c r="I187" s="400"/>
      <c r="J187" s="400"/>
      <c r="K187" s="400"/>
      <c r="M187" s="400"/>
      <c r="N187" s="400"/>
      <c r="O187" s="400"/>
      <c r="P187" s="400"/>
      <c r="Q187" s="400"/>
      <c r="R187" s="400"/>
      <c r="T187" s="400"/>
      <c r="U187" s="400"/>
      <c r="V187" s="400"/>
      <c r="W187" s="400"/>
      <c r="X187" s="400"/>
      <c r="Y187" s="400"/>
      <c r="AA187" s="400"/>
      <c r="AB187" s="400"/>
      <c r="AC187" s="400"/>
      <c r="AD187" s="400"/>
      <c r="AE187" s="400"/>
      <c r="AF187" s="400"/>
      <c r="AH187" s="400"/>
      <c r="AI187" s="400"/>
      <c r="AJ187" s="400"/>
      <c r="AK187" s="400"/>
      <c r="AL187" s="400"/>
      <c r="AM187" s="400"/>
    </row>
    <row r="188" spans="1:39" ht="30" customHeight="1" x14ac:dyDescent="0.25">
      <c r="A188" s="1114"/>
      <c r="B188" s="1113"/>
      <c r="C188" s="398"/>
      <c r="D188" s="399"/>
      <c r="E188" s="399"/>
      <c r="F188" s="400"/>
      <c r="G188" s="400"/>
      <c r="H188" s="400"/>
      <c r="I188" s="400"/>
      <c r="J188" s="400"/>
      <c r="K188" s="400"/>
      <c r="M188" s="400"/>
      <c r="N188" s="400"/>
      <c r="O188" s="400"/>
      <c r="P188" s="400"/>
      <c r="Q188" s="400"/>
      <c r="R188" s="400"/>
      <c r="T188" s="400"/>
      <c r="U188" s="400"/>
      <c r="V188" s="400"/>
      <c r="W188" s="400"/>
      <c r="X188" s="400"/>
      <c r="Y188" s="400"/>
      <c r="AA188" s="400"/>
      <c r="AB188" s="400"/>
      <c r="AC188" s="400"/>
      <c r="AD188" s="400"/>
      <c r="AE188" s="400"/>
      <c r="AF188" s="400"/>
      <c r="AH188" s="400"/>
      <c r="AI188" s="400"/>
      <c r="AJ188" s="400"/>
      <c r="AK188" s="400"/>
      <c r="AL188" s="400"/>
      <c r="AM188" s="400"/>
    </row>
    <row r="189" spans="1:39" ht="30" customHeight="1" x14ac:dyDescent="0.25">
      <c r="A189" s="1114"/>
      <c r="B189" s="1113"/>
      <c r="C189" s="398"/>
      <c r="D189" s="399"/>
      <c r="E189" s="399"/>
      <c r="F189" s="400"/>
      <c r="G189" s="400"/>
      <c r="H189" s="400"/>
      <c r="I189" s="400"/>
      <c r="J189" s="400"/>
      <c r="K189" s="400"/>
      <c r="M189" s="400"/>
      <c r="N189" s="400"/>
      <c r="O189" s="400"/>
      <c r="P189" s="400"/>
      <c r="Q189" s="400"/>
      <c r="R189" s="400"/>
      <c r="T189" s="400"/>
      <c r="U189" s="400"/>
      <c r="V189" s="400"/>
      <c r="W189" s="400"/>
      <c r="X189" s="400"/>
      <c r="Y189" s="400"/>
      <c r="AA189" s="400"/>
      <c r="AB189" s="400"/>
      <c r="AC189" s="400"/>
      <c r="AD189" s="400"/>
      <c r="AE189" s="400"/>
      <c r="AF189" s="400"/>
      <c r="AH189" s="400"/>
      <c r="AI189" s="400"/>
      <c r="AJ189" s="400"/>
      <c r="AK189" s="400"/>
      <c r="AL189" s="400"/>
      <c r="AM189" s="400"/>
    </row>
    <row r="190" spans="1:39" ht="30" customHeight="1" x14ac:dyDescent="0.25">
      <c r="A190" s="1114"/>
      <c r="B190" s="1113"/>
      <c r="C190" s="398"/>
      <c r="D190" s="399"/>
      <c r="E190" s="399"/>
      <c r="F190" s="400"/>
      <c r="G190" s="400"/>
      <c r="H190" s="400"/>
      <c r="I190" s="400"/>
      <c r="J190" s="400"/>
      <c r="K190" s="400"/>
      <c r="M190" s="400"/>
      <c r="N190" s="400"/>
      <c r="O190" s="400"/>
      <c r="P190" s="400"/>
      <c r="Q190" s="400"/>
      <c r="R190" s="400"/>
      <c r="T190" s="400"/>
      <c r="U190" s="400"/>
      <c r="V190" s="400"/>
      <c r="W190" s="400"/>
      <c r="X190" s="400"/>
      <c r="Y190" s="400"/>
      <c r="AA190" s="400"/>
      <c r="AB190" s="400"/>
      <c r="AC190" s="400"/>
      <c r="AD190" s="400"/>
      <c r="AE190" s="400"/>
      <c r="AF190" s="400"/>
      <c r="AH190" s="400"/>
      <c r="AI190" s="400"/>
      <c r="AJ190" s="400"/>
      <c r="AK190" s="400"/>
      <c r="AL190" s="400"/>
      <c r="AM190" s="400"/>
    </row>
    <row r="191" spans="1:39" ht="30" customHeight="1" x14ac:dyDescent="0.25">
      <c r="A191" s="1114"/>
      <c r="B191" s="1113"/>
      <c r="C191" s="398"/>
      <c r="D191" s="399"/>
      <c r="E191" s="399"/>
      <c r="F191" s="400"/>
      <c r="G191" s="400"/>
      <c r="H191" s="400"/>
      <c r="I191" s="400"/>
      <c r="J191" s="400"/>
      <c r="K191" s="400"/>
      <c r="M191" s="400"/>
      <c r="N191" s="400"/>
      <c r="O191" s="400"/>
      <c r="P191" s="400"/>
      <c r="Q191" s="400"/>
      <c r="R191" s="400"/>
      <c r="T191" s="400"/>
      <c r="U191" s="400"/>
      <c r="V191" s="400"/>
      <c r="W191" s="400"/>
      <c r="X191" s="400"/>
      <c r="Y191" s="400"/>
      <c r="AA191" s="400"/>
      <c r="AB191" s="400"/>
      <c r="AC191" s="400"/>
      <c r="AD191" s="400"/>
      <c r="AE191" s="400"/>
      <c r="AF191" s="400"/>
      <c r="AH191" s="400"/>
      <c r="AI191" s="400"/>
      <c r="AJ191" s="400"/>
      <c r="AK191" s="400"/>
      <c r="AL191" s="400"/>
      <c r="AM191" s="400"/>
    </row>
    <row r="192" spans="1:39" ht="30" customHeight="1" x14ac:dyDescent="0.25">
      <c r="A192" s="1114"/>
      <c r="B192" s="1113"/>
      <c r="C192" s="398"/>
      <c r="D192" s="399"/>
      <c r="E192" s="399"/>
      <c r="F192" s="400"/>
      <c r="G192" s="400"/>
      <c r="H192" s="400"/>
      <c r="I192" s="400"/>
      <c r="J192" s="400"/>
      <c r="K192" s="400"/>
      <c r="M192" s="400"/>
      <c r="N192" s="400"/>
      <c r="O192" s="400"/>
      <c r="P192" s="400"/>
      <c r="Q192" s="400"/>
      <c r="R192" s="400"/>
      <c r="T192" s="400"/>
      <c r="U192" s="400"/>
      <c r="V192" s="400"/>
      <c r="W192" s="400"/>
      <c r="X192" s="400"/>
      <c r="Y192" s="400"/>
      <c r="AA192" s="400"/>
      <c r="AB192" s="400"/>
      <c r="AC192" s="400"/>
      <c r="AD192" s="400"/>
      <c r="AE192" s="400"/>
      <c r="AF192" s="400"/>
      <c r="AH192" s="400"/>
      <c r="AI192" s="400"/>
      <c r="AJ192" s="400"/>
      <c r="AK192" s="400"/>
      <c r="AL192" s="400"/>
      <c r="AM192" s="400"/>
    </row>
    <row r="193" spans="1:39" ht="30" customHeight="1" x14ac:dyDescent="0.25">
      <c r="A193" s="1114"/>
      <c r="B193" s="1113"/>
      <c r="C193" s="398"/>
      <c r="D193" s="399"/>
      <c r="E193" s="399"/>
      <c r="F193" s="400"/>
      <c r="G193" s="400"/>
      <c r="H193" s="400"/>
      <c r="I193" s="400"/>
      <c r="J193" s="400"/>
      <c r="K193" s="400"/>
      <c r="M193" s="400"/>
      <c r="N193" s="400"/>
      <c r="O193" s="400"/>
      <c r="P193" s="400"/>
      <c r="Q193" s="400"/>
      <c r="R193" s="400"/>
      <c r="T193" s="400"/>
      <c r="U193" s="400"/>
      <c r="V193" s="400"/>
      <c r="W193" s="400"/>
      <c r="X193" s="400"/>
      <c r="Y193" s="400"/>
      <c r="AA193" s="400"/>
      <c r="AB193" s="400"/>
      <c r="AC193" s="400"/>
      <c r="AD193" s="400"/>
      <c r="AE193" s="400"/>
      <c r="AF193" s="400"/>
      <c r="AH193" s="400"/>
      <c r="AI193" s="400"/>
      <c r="AJ193" s="400"/>
      <c r="AK193" s="400"/>
      <c r="AL193" s="400"/>
      <c r="AM193" s="400"/>
    </row>
    <row r="194" spans="1:39" ht="30" customHeight="1" x14ac:dyDescent="0.25">
      <c r="A194" s="1114"/>
      <c r="B194" s="1113"/>
      <c r="C194" s="398"/>
      <c r="D194" s="399"/>
      <c r="E194" s="399"/>
      <c r="F194" s="400"/>
      <c r="G194" s="400"/>
      <c r="H194" s="400"/>
      <c r="I194" s="400"/>
      <c r="J194" s="400"/>
      <c r="K194" s="400"/>
      <c r="M194" s="400"/>
      <c r="N194" s="400"/>
      <c r="O194" s="400"/>
      <c r="P194" s="400"/>
      <c r="Q194" s="400"/>
      <c r="R194" s="400"/>
      <c r="T194" s="400"/>
      <c r="U194" s="400"/>
      <c r="V194" s="400"/>
      <c r="W194" s="400"/>
      <c r="X194" s="400"/>
      <c r="Y194" s="400"/>
      <c r="AA194" s="400"/>
      <c r="AB194" s="400"/>
      <c r="AC194" s="400"/>
      <c r="AD194" s="400"/>
      <c r="AE194" s="400"/>
      <c r="AF194" s="400"/>
      <c r="AH194" s="400"/>
      <c r="AI194" s="400"/>
      <c r="AJ194" s="400"/>
      <c r="AK194" s="400"/>
      <c r="AL194" s="400"/>
      <c r="AM194" s="400"/>
    </row>
    <row r="195" spans="1:39" ht="30" customHeight="1" x14ac:dyDescent="0.25">
      <c r="A195" s="1114"/>
      <c r="B195" s="1113"/>
      <c r="C195" s="398"/>
      <c r="D195" s="399"/>
      <c r="E195" s="399"/>
      <c r="F195" s="400"/>
      <c r="G195" s="400"/>
      <c r="H195" s="400"/>
      <c r="I195" s="400"/>
      <c r="J195" s="400"/>
      <c r="K195" s="400"/>
      <c r="M195" s="400"/>
      <c r="N195" s="400"/>
      <c r="O195" s="400"/>
      <c r="P195" s="400"/>
      <c r="Q195" s="400"/>
      <c r="R195" s="400"/>
      <c r="T195" s="400"/>
      <c r="U195" s="400"/>
      <c r="V195" s="400"/>
      <c r="W195" s="400"/>
      <c r="X195" s="400"/>
      <c r="Y195" s="400"/>
      <c r="AA195" s="400"/>
      <c r="AB195" s="400"/>
      <c r="AC195" s="400"/>
      <c r="AD195" s="400"/>
      <c r="AE195" s="400"/>
      <c r="AF195" s="400"/>
      <c r="AH195" s="400"/>
      <c r="AI195" s="400"/>
      <c r="AJ195" s="400"/>
      <c r="AK195" s="400"/>
      <c r="AL195" s="400"/>
      <c r="AM195" s="400"/>
    </row>
    <row r="196" spans="1:39" ht="30" customHeight="1" x14ac:dyDescent="0.25">
      <c r="A196" s="1114"/>
      <c r="B196" s="1113"/>
      <c r="C196" s="398"/>
      <c r="D196" s="399"/>
      <c r="E196" s="399"/>
      <c r="F196" s="400"/>
      <c r="G196" s="400"/>
      <c r="H196" s="400"/>
      <c r="I196" s="400"/>
      <c r="J196" s="400"/>
      <c r="K196" s="400"/>
      <c r="M196" s="400"/>
      <c r="N196" s="400"/>
      <c r="O196" s="400"/>
      <c r="P196" s="400"/>
      <c r="Q196" s="400"/>
      <c r="R196" s="400"/>
      <c r="T196" s="400"/>
      <c r="U196" s="400"/>
      <c r="V196" s="400"/>
      <c r="W196" s="400"/>
      <c r="X196" s="400"/>
      <c r="Y196" s="400"/>
      <c r="AA196" s="400"/>
      <c r="AB196" s="400"/>
      <c r="AC196" s="400"/>
      <c r="AD196" s="400"/>
      <c r="AE196" s="400"/>
      <c r="AF196" s="400"/>
      <c r="AH196" s="400"/>
      <c r="AI196" s="400"/>
      <c r="AJ196" s="400"/>
      <c r="AK196" s="400"/>
      <c r="AL196" s="400"/>
      <c r="AM196" s="400"/>
    </row>
    <row r="197" spans="1:39" ht="30" customHeight="1" x14ac:dyDescent="0.25">
      <c r="A197" s="1114"/>
      <c r="B197" s="1113"/>
      <c r="C197" s="398"/>
      <c r="D197" s="399"/>
      <c r="E197" s="399"/>
      <c r="F197" s="400"/>
      <c r="G197" s="400"/>
      <c r="H197" s="400"/>
      <c r="I197" s="400"/>
      <c r="J197" s="400"/>
      <c r="K197" s="400"/>
      <c r="M197" s="400"/>
      <c r="N197" s="400"/>
      <c r="O197" s="400"/>
      <c r="P197" s="400"/>
      <c r="Q197" s="400"/>
      <c r="R197" s="400"/>
      <c r="T197" s="400"/>
      <c r="U197" s="400"/>
      <c r="V197" s="400"/>
      <c r="W197" s="400"/>
      <c r="X197" s="400"/>
      <c r="Y197" s="400"/>
      <c r="AA197" s="400"/>
      <c r="AB197" s="400"/>
      <c r="AC197" s="400"/>
      <c r="AD197" s="400"/>
      <c r="AE197" s="400"/>
      <c r="AF197" s="400"/>
      <c r="AH197" s="400"/>
      <c r="AI197" s="400"/>
      <c r="AJ197" s="400"/>
      <c r="AK197" s="400"/>
      <c r="AL197" s="400"/>
      <c r="AM197" s="400"/>
    </row>
    <row r="198" spans="1:39" ht="30" customHeight="1" x14ac:dyDescent="0.25">
      <c r="A198" s="1114"/>
      <c r="B198" s="1113"/>
      <c r="C198" s="398"/>
      <c r="D198" s="399"/>
      <c r="E198" s="399"/>
      <c r="F198" s="400"/>
      <c r="G198" s="400"/>
      <c r="H198" s="400"/>
      <c r="I198" s="400"/>
      <c r="J198" s="400"/>
      <c r="K198" s="400"/>
      <c r="M198" s="400"/>
      <c r="N198" s="400"/>
      <c r="O198" s="400"/>
      <c r="P198" s="400"/>
      <c r="Q198" s="400"/>
      <c r="R198" s="400"/>
      <c r="T198" s="400"/>
      <c r="U198" s="400"/>
      <c r="V198" s="400"/>
      <c r="W198" s="400"/>
      <c r="X198" s="400"/>
      <c r="Y198" s="400"/>
      <c r="AA198" s="400"/>
      <c r="AB198" s="400"/>
      <c r="AC198" s="400"/>
      <c r="AD198" s="400"/>
      <c r="AE198" s="400"/>
      <c r="AF198" s="400"/>
      <c r="AH198" s="400"/>
      <c r="AI198" s="400"/>
      <c r="AJ198" s="400"/>
      <c r="AK198" s="400"/>
      <c r="AL198" s="400"/>
      <c r="AM198" s="400"/>
    </row>
    <row r="199" spans="1:39" ht="30" customHeight="1" x14ac:dyDescent="0.25">
      <c r="A199" s="1114"/>
      <c r="B199" s="1113"/>
      <c r="C199" s="398"/>
      <c r="D199" s="399"/>
      <c r="E199" s="399"/>
      <c r="F199" s="400"/>
      <c r="G199" s="400"/>
      <c r="H199" s="400"/>
      <c r="I199" s="400"/>
      <c r="J199" s="400"/>
      <c r="K199" s="400"/>
      <c r="M199" s="400"/>
      <c r="N199" s="400"/>
      <c r="O199" s="400"/>
      <c r="P199" s="400"/>
      <c r="Q199" s="400"/>
      <c r="R199" s="400"/>
      <c r="T199" s="400"/>
      <c r="U199" s="400"/>
      <c r="V199" s="400"/>
      <c r="W199" s="400"/>
      <c r="X199" s="400"/>
      <c r="Y199" s="400"/>
      <c r="AA199" s="400"/>
      <c r="AB199" s="400"/>
      <c r="AC199" s="400"/>
      <c r="AD199" s="400"/>
      <c r="AE199" s="400"/>
      <c r="AF199" s="400"/>
      <c r="AH199" s="400"/>
      <c r="AI199" s="400"/>
      <c r="AJ199" s="400"/>
      <c r="AK199" s="400"/>
      <c r="AL199" s="400"/>
      <c r="AM199" s="400"/>
    </row>
    <row r="200" spans="1:39" ht="30" customHeight="1" x14ac:dyDescent="0.25">
      <c r="A200" s="1114"/>
      <c r="B200" s="1113"/>
      <c r="C200" s="398"/>
      <c r="D200" s="399"/>
      <c r="E200" s="399"/>
      <c r="F200" s="400"/>
      <c r="G200" s="400"/>
      <c r="H200" s="400"/>
      <c r="I200" s="400"/>
      <c r="J200" s="400"/>
      <c r="K200" s="400"/>
      <c r="M200" s="400"/>
      <c r="N200" s="400"/>
      <c r="O200" s="400"/>
      <c r="P200" s="400"/>
      <c r="Q200" s="400"/>
      <c r="R200" s="400"/>
      <c r="T200" s="400"/>
      <c r="U200" s="400"/>
      <c r="V200" s="400"/>
      <c r="W200" s="400"/>
      <c r="X200" s="400"/>
      <c r="Y200" s="400"/>
      <c r="AA200" s="400"/>
      <c r="AB200" s="400"/>
      <c r="AC200" s="400"/>
      <c r="AD200" s="400"/>
      <c r="AE200" s="400"/>
      <c r="AF200" s="400"/>
      <c r="AH200" s="400"/>
      <c r="AI200" s="400"/>
      <c r="AJ200" s="400"/>
      <c r="AK200" s="400"/>
      <c r="AL200" s="400"/>
      <c r="AM200" s="400"/>
    </row>
    <row r="201" spans="1:39" ht="30" customHeight="1" x14ac:dyDescent="0.25">
      <c r="A201" s="1114"/>
      <c r="B201" s="1113"/>
      <c r="C201" s="398"/>
      <c r="D201" s="399"/>
      <c r="E201" s="399"/>
      <c r="F201" s="400"/>
      <c r="G201" s="400"/>
      <c r="H201" s="400"/>
      <c r="I201" s="400"/>
      <c r="J201" s="400"/>
      <c r="K201" s="400"/>
      <c r="M201" s="400"/>
      <c r="N201" s="400"/>
      <c r="O201" s="400"/>
      <c r="P201" s="400"/>
      <c r="Q201" s="400"/>
      <c r="R201" s="400"/>
      <c r="T201" s="400"/>
      <c r="U201" s="400"/>
      <c r="V201" s="400"/>
      <c r="W201" s="400"/>
      <c r="X201" s="400"/>
      <c r="Y201" s="400"/>
      <c r="AA201" s="400"/>
      <c r="AB201" s="400"/>
      <c r="AC201" s="400"/>
      <c r="AD201" s="400"/>
      <c r="AE201" s="400"/>
      <c r="AF201" s="400"/>
      <c r="AH201" s="400"/>
      <c r="AI201" s="400"/>
      <c r="AJ201" s="400"/>
      <c r="AK201" s="400"/>
      <c r="AL201" s="400"/>
      <c r="AM201" s="400"/>
    </row>
    <row r="202" spans="1:39" ht="30" customHeight="1" x14ac:dyDescent="0.25">
      <c r="A202" s="1114"/>
      <c r="B202" s="1113"/>
      <c r="C202" s="398"/>
      <c r="D202" s="399"/>
      <c r="E202" s="399"/>
      <c r="F202" s="400"/>
      <c r="G202" s="400"/>
      <c r="H202" s="400"/>
      <c r="I202" s="400"/>
      <c r="J202" s="400"/>
      <c r="K202" s="400"/>
      <c r="M202" s="400"/>
      <c r="N202" s="400"/>
      <c r="O202" s="400"/>
      <c r="P202" s="400"/>
      <c r="Q202" s="400"/>
      <c r="R202" s="400"/>
      <c r="T202" s="400"/>
      <c r="U202" s="400"/>
      <c r="V202" s="400"/>
      <c r="W202" s="400"/>
      <c r="X202" s="400"/>
      <c r="Y202" s="400"/>
      <c r="AA202" s="400"/>
      <c r="AB202" s="400"/>
      <c r="AC202" s="400"/>
      <c r="AD202" s="400"/>
      <c r="AE202" s="400"/>
      <c r="AF202" s="400"/>
      <c r="AH202" s="400"/>
      <c r="AI202" s="400"/>
      <c r="AJ202" s="400"/>
      <c r="AK202" s="400"/>
      <c r="AL202" s="400"/>
      <c r="AM202" s="400"/>
    </row>
    <row r="203" spans="1:39" ht="30" customHeight="1" x14ac:dyDescent="0.25">
      <c r="A203" s="1082"/>
      <c r="B203" s="1108"/>
      <c r="C203" s="398"/>
      <c r="D203" s="399"/>
      <c r="E203" s="399"/>
      <c r="F203" s="400"/>
      <c r="G203" s="400"/>
      <c r="H203" s="400"/>
      <c r="I203" s="400"/>
      <c r="J203" s="400"/>
      <c r="K203" s="400"/>
      <c r="M203" s="400"/>
      <c r="N203" s="400"/>
      <c r="O203" s="400"/>
      <c r="P203" s="400"/>
      <c r="Q203" s="400"/>
      <c r="R203" s="400"/>
      <c r="T203" s="400"/>
      <c r="U203" s="400"/>
      <c r="V203" s="400"/>
      <c r="W203" s="400"/>
      <c r="X203" s="400"/>
      <c r="Y203" s="400"/>
      <c r="AA203" s="400"/>
      <c r="AB203" s="400"/>
      <c r="AC203" s="400"/>
      <c r="AD203" s="400"/>
      <c r="AE203" s="400"/>
      <c r="AF203" s="400"/>
      <c r="AH203" s="400"/>
      <c r="AI203" s="400"/>
      <c r="AJ203" s="400"/>
      <c r="AK203" s="400"/>
      <c r="AL203" s="400"/>
      <c r="AM203" s="400"/>
    </row>
    <row r="204" spans="1:39" ht="30" customHeight="1" x14ac:dyDescent="0.25">
      <c r="A204" s="1085"/>
      <c r="B204" s="1108"/>
      <c r="C204" s="398"/>
      <c r="D204" s="399"/>
      <c r="E204" s="399"/>
      <c r="F204" s="400"/>
      <c r="G204" s="400"/>
      <c r="H204" s="400"/>
      <c r="I204" s="400"/>
      <c r="J204" s="400"/>
      <c r="K204" s="400"/>
      <c r="M204" s="400"/>
      <c r="N204" s="400"/>
      <c r="O204" s="400"/>
      <c r="P204" s="400"/>
      <c r="Q204" s="400"/>
      <c r="R204" s="400"/>
      <c r="T204" s="400"/>
      <c r="U204" s="400"/>
      <c r="V204" s="400"/>
      <c r="W204" s="400"/>
      <c r="X204" s="400"/>
      <c r="Y204" s="400"/>
      <c r="AA204" s="400"/>
      <c r="AB204" s="400"/>
      <c r="AC204" s="400"/>
      <c r="AD204" s="400"/>
      <c r="AE204" s="400"/>
      <c r="AF204" s="400"/>
      <c r="AH204" s="400"/>
      <c r="AI204" s="400"/>
      <c r="AJ204" s="400"/>
      <c r="AK204" s="400"/>
      <c r="AL204" s="400"/>
      <c r="AM204" s="400"/>
    </row>
    <row r="205" spans="1:39" ht="30" customHeight="1" x14ac:dyDescent="0.25">
      <c r="A205" s="1064">
        <v>8</v>
      </c>
      <c r="B205" s="1065"/>
      <c r="C205" s="398"/>
      <c r="D205" s="399"/>
      <c r="E205" s="399"/>
      <c r="F205" s="400"/>
      <c r="G205" s="400"/>
      <c r="H205" s="400"/>
      <c r="I205" s="400"/>
      <c r="J205" s="400"/>
      <c r="K205" s="400"/>
      <c r="M205" s="400"/>
      <c r="N205" s="400"/>
      <c r="O205" s="400"/>
      <c r="P205" s="400"/>
      <c r="Q205" s="400"/>
      <c r="R205" s="400"/>
      <c r="T205" s="400"/>
      <c r="U205" s="400"/>
      <c r="V205" s="400"/>
      <c r="W205" s="400"/>
      <c r="X205" s="400"/>
      <c r="Y205" s="400"/>
      <c r="AA205" s="400"/>
      <c r="AB205" s="400"/>
      <c r="AC205" s="400"/>
      <c r="AD205" s="400"/>
      <c r="AE205" s="400"/>
      <c r="AF205" s="400"/>
      <c r="AH205" s="400"/>
      <c r="AI205" s="400"/>
      <c r="AJ205" s="400"/>
      <c r="AK205" s="400"/>
      <c r="AL205" s="400"/>
      <c r="AM205" s="400"/>
    </row>
    <row r="206" spans="1:39" ht="30" customHeight="1" x14ac:dyDescent="0.25">
      <c r="A206" s="1082"/>
      <c r="B206" s="1115"/>
      <c r="C206" s="398"/>
      <c r="D206" s="399"/>
      <c r="E206" s="399"/>
      <c r="F206" s="400"/>
      <c r="G206" s="400"/>
      <c r="H206" s="400"/>
      <c r="I206" s="400"/>
      <c r="J206" s="400"/>
      <c r="K206" s="400"/>
      <c r="M206" s="400"/>
      <c r="N206" s="400"/>
      <c r="O206" s="400"/>
      <c r="P206" s="400"/>
      <c r="Q206" s="400"/>
      <c r="R206" s="400"/>
      <c r="T206" s="400"/>
      <c r="U206" s="400"/>
      <c r="V206" s="400"/>
      <c r="W206" s="400"/>
      <c r="X206" s="400"/>
      <c r="Y206" s="400"/>
      <c r="AA206" s="400"/>
      <c r="AB206" s="400"/>
      <c r="AC206" s="400"/>
      <c r="AD206" s="400"/>
      <c r="AE206" s="400"/>
      <c r="AF206" s="400"/>
      <c r="AH206" s="400"/>
      <c r="AI206" s="400"/>
      <c r="AJ206" s="400"/>
      <c r="AK206" s="400"/>
      <c r="AL206" s="400"/>
      <c r="AM206" s="400"/>
    </row>
    <row r="207" spans="1:39" ht="30" customHeight="1" x14ac:dyDescent="0.25">
      <c r="A207" s="1082">
        <v>8.01</v>
      </c>
      <c r="B207" s="1091" t="s">
        <v>46</v>
      </c>
      <c r="C207" s="398"/>
      <c r="D207" s="399"/>
      <c r="E207" s="399"/>
      <c r="F207" s="400"/>
      <c r="G207" s="400"/>
      <c r="H207" s="400"/>
      <c r="I207" s="400"/>
      <c r="J207" s="400"/>
      <c r="K207" s="400"/>
      <c r="M207" s="400"/>
      <c r="N207" s="400"/>
      <c r="O207" s="400"/>
      <c r="P207" s="400"/>
      <c r="Q207" s="400"/>
      <c r="R207" s="400"/>
      <c r="T207" s="400"/>
      <c r="U207" s="400"/>
      <c r="V207" s="400"/>
      <c r="W207" s="400"/>
      <c r="X207" s="400"/>
      <c r="Y207" s="400"/>
      <c r="AA207" s="400"/>
      <c r="AB207" s="400"/>
      <c r="AC207" s="400"/>
      <c r="AD207" s="400"/>
      <c r="AE207" s="400"/>
      <c r="AF207" s="400"/>
      <c r="AH207" s="400"/>
      <c r="AI207" s="400"/>
      <c r="AJ207" s="400"/>
      <c r="AK207" s="400"/>
      <c r="AL207" s="400"/>
      <c r="AM207" s="400"/>
    </row>
    <row r="208" spans="1:39" ht="30" customHeight="1" x14ac:dyDescent="0.25">
      <c r="A208" s="1082">
        <v>8.02</v>
      </c>
      <c r="B208" s="1091" t="s">
        <v>47</v>
      </c>
      <c r="C208" s="398"/>
      <c r="D208" s="399"/>
      <c r="E208" s="399"/>
      <c r="F208" s="400"/>
      <c r="G208" s="400"/>
      <c r="H208" s="400"/>
      <c r="I208" s="400"/>
      <c r="J208" s="400"/>
      <c r="K208" s="400"/>
      <c r="M208" s="400"/>
      <c r="N208" s="400"/>
      <c r="O208" s="400"/>
      <c r="P208" s="400"/>
      <c r="Q208" s="400"/>
      <c r="R208" s="400"/>
      <c r="T208" s="400"/>
      <c r="U208" s="400"/>
      <c r="V208" s="400"/>
      <c r="W208" s="400"/>
      <c r="X208" s="400"/>
      <c r="Y208" s="400"/>
      <c r="AA208" s="400"/>
      <c r="AB208" s="400"/>
      <c r="AC208" s="400"/>
      <c r="AD208" s="400"/>
      <c r="AE208" s="400"/>
      <c r="AF208" s="400"/>
      <c r="AH208" s="400"/>
      <c r="AI208" s="400"/>
      <c r="AJ208" s="400"/>
      <c r="AK208" s="400"/>
      <c r="AL208" s="400"/>
      <c r="AM208" s="400"/>
    </row>
    <row r="209" spans="1:39" ht="30" customHeight="1" x14ac:dyDescent="0.25">
      <c r="A209" s="1082">
        <v>8.0299999999999994</v>
      </c>
      <c r="B209" s="1091" t="s">
        <v>144</v>
      </c>
      <c r="C209" s="398"/>
      <c r="D209" s="399"/>
      <c r="E209" s="399"/>
      <c r="F209" s="400"/>
      <c r="G209" s="400"/>
      <c r="H209" s="400"/>
      <c r="I209" s="400"/>
      <c r="J209" s="400"/>
      <c r="K209" s="400"/>
      <c r="M209" s="400"/>
      <c r="N209" s="400"/>
      <c r="O209" s="400"/>
      <c r="P209" s="400"/>
      <c r="Q209" s="400"/>
      <c r="R209" s="400"/>
      <c r="T209" s="400"/>
      <c r="U209" s="400"/>
      <c r="V209" s="400"/>
      <c r="W209" s="400"/>
      <c r="X209" s="400"/>
      <c r="Y209" s="400"/>
      <c r="AA209" s="400"/>
      <c r="AB209" s="400"/>
      <c r="AC209" s="400"/>
      <c r="AD209" s="400"/>
      <c r="AE209" s="400"/>
      <c r="AF209" s="400"/>
      <c r="AH209" s="400"/>
      <c r="AI209" s="400"/>
      <c r="AJ209" s="400"/>
      <c r="AK209" s="400"/>
      <c r="AL209" s="400"/>
      <c r="AM209" s="400"/>
    </row>
    <row r="210" spans="1:39" ht="30" customHeight="1" x14ac:dyDescent="0.25">
      <c r="A210" s="1082">
        <v>8.0399999999999991</v>
      </c>
      <c r="B210" s="1091" t="s">
        <v>132</v>
      </c>
      <c r="C210" s="398"/>
      <c r="D210" s="399"/>
      <c r="E210" s="399"/>
      <c r="F210" s="400"/>
      <c r="G210" s="400"/>
      <c r="H210" s="400"/>
      <c r="I210" s="400"/>
      <c r="J210" s="400"/>
      <c r="K210" s="400"/>
      <c r="M210" s="400"/>
      <c r="N210" s="400"/>
      <c r="O210" s="400"/>
      <c r="P210" s="400"/>
      <c r="Q210" s="400"/>
      <c r="R210" s="400"/>
      <c r="T210" s="400"/>
      <c r="U210" s="400"/>
      <c r="V210" s="400"/>
      <c r="W210" s="400"/>
      <c r="X210" s="400"/>
      <c r="Y210" s="400"/>
      <c r="AA210" s="400"/>
      <c r="AB210" s="400"/>
      <c r="AC210" s="400"/>
      <c r="AD210" s="400"/>
      <c r="AE210" s="400"/>
      <c r="AF210" s="400"/>
      <c r="AH210" s="400"/>
      <c r="AI210" s="400"/>
      <c r="AJ210" s="400"/>
      <c r="AK210" s="400"/>
      <c r="AL210" s="400"/>
      <c r="AM210" s="400"/>
    </row>
    <row r="211" spans="1:39" ht="30" customHeight="1" x14ac:dyDescent="0.25">
      <c r="A211" s="1082" t="s">
        <v>513</v>
      </c>
      <c r="B211" s="1091" t="s">
        <v>143</v>
      </c>
      <c r="C211" s="398"/>
      <c r="D211" s="399"/>
      <c r="E211" s="399"/>
      <c r="F211" s="400"/>
      <c r="G211" s="400"/>
      <c r="H211" s="400"/>
      <c r="I211" s="400"/>
      <c r="J211" s="400"/>
      <c r="K211" s="400"/>
      <c r="M211" s="400"/>
      <c r="N211" s="400"/>
      <c r="O211" s="400"/>
      <c r="P211" s="400"/>
      <c r="Q211" s="400"/>
      <c r="R211" s="400"/>
      <c r="T211" s="400"/>
      <c r="U211" s="400"/>
      <c r="V211" s="400"/>
      <c r="W211" s="400"/>
      <c r="X211" s="400"/>
      <c r="Y211" s="400"/>
      <c r="AA211" s="400"/>
      <c r="AB211" s="400"/>
      <c r="AC211" s="400"/>
      <c r="AD211" s="400"/>
      <c r="AE211" s="400"/>
      <c r="AF211" s="400"/>
      <c r="AH211" s="400"/>
      <c r="AI211" s="400"/>
      <c r="AJ211" s="400"/>
      <c r="AK211" s="400"/>
      <c r="AL211" s="400"/>
      <c r="AM211" s="400"/>
    </row>
    <row r="212" spans="1:39" ht="30" customHeight="1" x14ac:dyDescent="0.25">
      <c r="A212" s="1082">
        <v>8.0500000000000007</v>
      </c>
      <c r="B212" s="1091" t="s">
        <v>344</v>
      </c>
      <c r="C212" s="398"/>
      <c r="D212" s="399"/>
      <c r="E212" s="399"/>
      <c r="F212" s="400"/>
      <c r="G212" s="400"/>
      <c r="H212" s="400"/>
      <c r="I212" s="400"/>
      <c r="J212" s="400"/>
      <c r="K212" s="400"/>
      <c r="M212" s="400"/>
      <c r="N212" s="400"/>
      <c r="O212" s="400"/>
      <c r="P212" s="400"/>
      <c r="Q212" s="400"/>
      <c r="R212" s="400"/>
      <c r="T212" s="400"/>
      <c r="U212" s="400"/>
      <c r="V212" s="400"/>
      <c r="W212" s="400"/>
      <c r="X212" s="400"/>
      <c r="Y212" s="400"/>
      <c r="AA212" s="400"/>
      <c r="AB212" s="400"/>
      <c r="AC212" s="400"/>
      <c r="AD212" s="400"/>
      <c r="AE212" s="400"/>
      <c r="AF212" s="400"/>
      <c r="AH212" s="400"/>
      <c r="AI212" s="400"/>
      <c r="AJ212" s="400"/>
      <c r="AK212" s="400"/>
      <c r="AL212" s="400"/>
      <c r="AM212" s="400"/>
    </row>
    <row r="213" spans="1:39" ht="30" customHeight="1" x14ac:dyDescent="0.25">
      <c r="A213" s="1082"/>
      <c r="B213" s="1116" t="s">
        <v>2117</v>
      </c>
      <c r="C213" s="398"/>
      <c r="D213" s="399"/>
      <c r="E213" s="399"/>
      <c r="F213" s="400"/>
      <c r="G213" s="400"/>
      <c r="H213" s="400"/>
      <c r="I213" s="400"/>
      <c r="J213" s="400"/>
      <c r="K213" s="400"/>
      <c r="M213" s="400"/>
      <c r="N213" s="400"/>
      <c r="O213" s="400"/>
      <c r="P213" s="400"/>
      <c r="Q213" s="400"/>
      <c r="R213" s="400"/>
      <c r="T213" s="400"/>
      <c r="U213" s="400"/>
      <c r="V213" s="400"/>
      <c r="W213" s="400"/>
      <c r="X213" s="400"/>
      <c r="Y213" s="400"/>
      <c r="AA213" s="400"/>
      <c r="AB213" s="400"/>
      <c r="AC213" s="400"/>
      <c r="AD213" s="400"/>
      <c r="AE213" s="400"/>
      <c r="AF213" s="400"/>
      <c r="AH213" s="400"/>
      <c r="AI213" s="400"/>
      <c r="AJ213" s="400"/>
      <c r="AK213" s="400"/>
      <c r="AL213" s="400"/>
      <c r="AM213" s="400"/>
    </row>
    <row r="214" spans="1:39" ht="30" customHeight="1" x14ac:dyDescent="0.25">
      <c r="A214" s="1082">
        <v>8.06</v>
      </c>
      <c r="B214" s="1116" t="s">
        <v>2114</v>
      </c>
      <c r="C214" s="398"/>
      <c r="D214" s="399"/>
      <c r="E214" s="399"/>
      <c r="F214" s="400"/>
      <c r="G214" s="400"/>
      <c r="H214" s="400"/>
      <c r="I214" s="400"/>
      <c r="J214" s="400"/>
      <c r="K214" s="400"/>
      <c r="M214" s="400"/>
      <c r="N214" s="400"/>
      <c r="O214" s="400"/>
      <c r="P214" s="400"/>
      <c r="Q214" s="400"/>
      <c r="R214" s="400"/>
      <c r="T214" s="400"/>
      <c r="U214" s="400"/>
      <c r="V214" s="400"/>
      <c r="W214" s="400"/>
      <c r="X214" s="400"/>
      <c r="Y214" s="400"/>
      <c r="AA214" s="400"/>
      <c r="AB214" s="400"/>
      <c r="AC214" s="400"/>
      <c r="AD214" s="400"/>
      <c r="AE214" s="400"/>
      <c r="AF214" s="400"/>
      <c r="AH214" s="400"/>
      <c r="AI214" s="400"/>
      <c r="AJ214" s="400"/>
      <c r="AK214" s="400"/>
      <c r="AL214" s="400"/>
      <c r="AM214" s="400"/>
    </row>
    <row r="215" spans="1:39" ht="30" customHeight="1" x14ac:dyDescent="0.25">
      <c r="A215" s="1082">
        <v>8.07</v>
      </c>
      <c r="B215" s="1116" t="s">
        <v>2115</v>
      </c>
      <c r="C215" s="398"/>
      <c r="D215" s="399"/>
      <c r="E215" s="399"/>
      <c r="F215" s="400"/>
      <c r="G215" s="400"/>
      <c r="H215" s="400"/>
      <c r="I215" s="400"/>
      <c r="J215" s="400"/>
      <c r="K215" s="400"/>
      <c r="M215" s="400"/>
      <c r="N215" s="400"/>
      <c r="O215" s="400"/>
      <c r="P215" s="400"/>
      <c r="Q215" s="400"/>
      <c r="R215" s="400"/>
      <c r="T215" s="400"/>
      <c r="U215" s="400"/>
      <c r="V215" s="400"/>
      <c r="W215" s="400"/>
      <c r="X215" s="400"/>
      <c r="Y215" s="400"/>
      <c r="AA215" s="400"/>
      <c r="AB215" s="400"/>
      <c r="AC215" s="400"/>
      <c r="AD215" s="400"/>
      <c r="AE215" s="400"/>
      <c r="AF215" s="400"/>
      <c r="AH215" s="400"/>
      <c r="AI215" s="400"/>
      <c r="AJ215" s="400"/>
      <c r="AK215" s="400"/>
      <c r="AL215" s="400"/>
      <c r="AM215" s="400"/>
    </row>
    <row r="216" spans="1:39" ht="30" customHeight="1" x14ac:dyDescent="0.25">
      <c r="A216" s="1082">
        <v>8.08</v>
      </c>
      <c r="B216" s="1116" t="s">
        <v>2116</v>
      </c>
      <c r="C216" s="398"/>
      <c r="D216" s="399"/>
      <c r="E216" s="399"/>
      <c r="F216" s="400"/>
      <c r="G216" s="400"/>
      <c r="H216" s="400"/>
      <c r="I216" s="400"/>
      <c r="J216" s="400"/>
      <c r="K216" s="400"/>
      <c r="M216" s="400"/>
      <c r="N216" s="400"/>
      <c r="O216" s="400"/>
      <c r="P216" s="400"/>
      <c r="Q216" s="400"/>
      <c r="R216" s="400"/>
      <c r="T216" s="400"/>
      <c r="U216" s="400"/>
      <c r="V216" s="400"/>
      <c r="W216" s="400"/>
      <c r="X216" s="400"/>
      <c r="Y216" s="400"/>
      <c r="AA216" s="400"/>
      <c r="AB216" s="400"/>
      <c r="AC216" s="400"/>
      <c r="AD216" s="400"/>
      <c r="AE216" s="400"/>
      <c r="AF216" s="400"/>
      <c r="AH216" s="400"/>
      <c r="AI216" s="400"/>
      <c r="AJ216" s="400"/>
      <c r="AK216" s="400"/>
      <c r="AL216" s="400"/>
      <c r="AM216" s="400"/>
    </row>
    <row r="217" spans="1:39" ht="30" customHeight="1" x14ac:dyDescent="0.25">
      <c r="A217" s="1082"/>
      <c r="B217" s="1091" t="s">
        <v>373</v>
      </c>
      <c r="C217" s="398"/>
      <c r="D217" s="399"/>
      <c r="E217" s="399"/>
      <c r="F217" s="400"/>
      <c r="G217" s="400"/>
      <c r="H217" s="400"/>
      <c r="I217" s="400"/>
      <c r="J217" s="400"/>
      <c r="K217" s="400"/>
      <c r="M217" s="400"/>
      <c r="N217" s="400"/>
      <c r="O217" s="400"/>
      <c r="P217" s="400"/>
      <c r="Q217" s="400"/>
      <c r="R217" s="400"/>
      <c r="T217" s="400"/>
      <c r="U217" s="400"/>
      <c r="V217" s="400"/>
      <c r="W217" s="400"/>
      <c r="X217" s="400"/>
      <c r="Y217" s="400"/>
      <c r="AA217" s="400"/>
      <c r="AB217" s="400"/>
      <c r="AC217" s="400"/>
      <c r="AD217" s="400"/>
      <c r="AE217" s="400"/>
      <c r="AF217" s="400"/>
      <c r="AH217" s="400"/>
      <c r="AI217" s="400"/>
      <c r="AJ217" s="400"/>
      <c r="AK217" s="400"/>
      <c r="AL217" s="400"/>
      <c r="AM217" s="400"/>
    </row>
    <row r="218" spans="1:39" ht="30" customHeight="1" x14ac:dyDescent="0.25">
      <c r="A218" s="1082"/>
      <c r="B218" s="179"/>
      <c r="C218" s="398"/>
      <c r="D218" s="399"/>
      <c r="E218" s="399"/>
      <c r="F218" s="400"/>
      <c r="G218" s="400"/>
      <c r="H218" s="400"/>
      <c r="I218" s="400"/>
      <c r="J218" s="400"/>
      <c r="K218" s="400"/>
      <c r="M218" s="400"/>
      <c r="N218" s="400"/>
      <c r="O218" s="400"/>
      <c r="P218" s="400"/>
      <c r="Q218" s="400"/>
      <c r="R218" s="400"/>
      <c r="T218" s="400"/>
      <c r="U218" s="400"/>
      <c r="V218" s="400"/>
      <c r="W218" s="400"/>
      <c r="X218" s="400"/>
      <c r="Y218" s="400"/>
      <c r="AA218" s="400"/>
      <c r="AB218" s="400"/>
      <c r="AC218" s="400"/>
      <c r="AD218" s="400"/>
      <c r="AE218" s="400"/>
      <c r="AF218" s="400"/>
      <c r="AH218" s="400"/>
      <c r="AI218" s="400"/>
      <c r="AJ218" s="400"/>
      <c r="AK218" s="400"/>
      <c r="AL218" s="400"/>
      <c r="AM218" s="400"/>
    </row>
    <row r="219" spans="1:39" ht="30" customHeight="1" x14ac:dyDescent="0.25">
      <c r="A219" s="1082"/>
      <c r="B219" s="179"/>
      <c r="C219" s="398"/>
      <c r="D219" s="399"/>
      <c r="E219" s="399"/>
      <c r="F219" s="400"/>
      <c r="G219" s="400"/>
      <c r="H219" s="400"/>
      <c r="I219" s="400"/>
      <c r="J219" s="400"/>
      <c r="K219" s="400"/>
      <c r="M219" s="400"/>
      <c r="N219" s="400"/>
      <c r="O219" s="400"/>
      <c r="P219" s="400"/>
      <c r="Q219" s="400"/>
      <c r="R219" s="400"/>
      <c r="T219" s="400"/>
      <c r="U219" s="400"/>
      <c r="V219" s="400"/>
      <c r="W219" s="400"/>
      <c r="X219" s="400"/>
      <c r="Y219" s="400"/>
      <c r="AA219" s="400"/>
      <c r="AB219" s="400"/>
      <c r="AC219" s="400"/>
      <c r="AD219" s="400"/>
      <c r="AE219" s="400"/>
      <c r="AF219" s="400"/>
      <c r="AH219" s="400"/>
      <c r="AI219" s="400"/>
      <c r="AJ219" s="400"/>
      <c r="AK219" s="400"/>
      <c r="AL219" s="400"/>
      <c r="AM219" s="400"/>
    </row>
    <row r="220" spans="1:39" ht="30" customHeight="1" x14ac:dyDescent="0.25">
      <c r="A220" s="1082">
        <v>8.09</v>
      </c>
      <c r="B220" s="1091" t="s">
        <v>142</v>
      </c>
      <c r="C220" s="398"/>
      <c r="D220" s="399"/>
      <c r="E220" s="399"/>
      <c r="F220" s="400"/>
      <c r="G220" s="400"/>
      <c r="H220" s="400"/>
      <c r="I220" s="400"/>
      <c r="J220" s="400"/>
      <c r="K220" s="400"/>
      <c r="M220" s="400"/>
      <c r="N220" s="400"/>
      <c r="O220" s="400"/>
      <c r="P220" s="400"/>
      <c r="Q220" s="400"/>
      <c r="R220" s="400"/>
      <c r="T220" s="400"/>
      <c r="U220" s="400"/>
      <c r="V220" s="400"/>
      <c r="W220" s="400"/>
      <c r="X220" s="400"/>
      <c r="Y220" s="400"/>
      <c r="AA220" s="400"/>
      <c r="AB220" s="400"/>
      <c r="AC220" s="400"/>
      <c r="AD220" s="400"/>
      <c r="AE220" s="400"/>
      <c r="AF220" s="400"/>
      <c r="AH220" s="400"/>
      <c r="AI220" s="400"/>
      <c r="AJ220" s="400"/>
      <c r="AK220" s="400"/>
      <c r="AL220" s="400"/>
      <c r="AM220" s="400"/>
    </row>
    <row r="221" spans="1:39" ht="30" customHeight="1" x14ac:dyDescent="0.25">
      <c r="A221" s="1082"/>
      <c r="B221" s="179"/>
      <c r="C221" s="398"/>
      <c r="D221" s="399"/>
      <c r="E221" s="399"/>
      <c r="F221" s="400"/>
      <c r="G221" s="400"/>
      <c r="H221" s="400"/>
      <c r="I221" s="400"/>
      <c r="J221" s="400"/>
      <c r="K221" s="400"/>
      <c r="M221" s="400"/>
      <c r="N221" s="400"/>
      <c r="O221" s="400"/>
      <c r="P221" s="400"/>
      <c r="Q221" s="400"/>
      <c r="R221" s="400"/>
      <c r="T221" s="400"/>
      <c r="U221" s="400"/>
      <c r="V221" s="400"/>
      <c r="W221" s="400"/>
      <c r="X221" s="400"/>
      <c r="Y221" s="400"/>
      <c r="AA221" s="400"/>
      <c r="AB221" s="400"/>
      <c r="AC221" s="400"/>
      <c r="AD221" s="400"/>
      <c r="AE221" s="400"/>
      <c r="AF221" s="400"/>
      <c r="AH221" s="400"/>
      <c r="AI221" s="400"/>
      <c r="AJ221" s="400"/>
      <c r="AK221" s="400"/>
      <c r="AL221" s="400"/>
      <c r="AM221" s="400"/>
    </row>
    <row r="222" spans="1:39" ht="30" customHeight="1" x14ac:dyDescent="0.25">
      <c r="A222" s="1082"/>
      <c r="B222" s="179"/>
      <c r="C222" s="398"/>
      <c r="D222" s="399"/>
      <c r="E222" s="399"/>
      <c r="F222" s="400"/>
      <c r="G222" s="400"/>
      <c r="H222" s="400"/>
      <c r="I222" s="400"/>
      <c r="J222" s="400"/>
      <c r="K222" s="400"/>
      <c r="M222" s="400"/>
      <c r="N222" s="400"/>
      <c r="O222" s="400"/>
      <c r="P222" s="400"/>
      <c r="Q222" s="400"/>
      <c r="R222" s="400"/>
      <c r="T222" s="400"/>
      <c r="U222" s="400"/>
      <c r="V222" s="400"/>
      <c r="W222" s="400"/>
      <c r="X222" s="400"/>
      <c r="Y222" s="400"/>
      <c r="AA222" s="400"/>
      <c r="AB222" s="400"/>
      <c r="AC222" s="400"/>
      <c r="AD222" s="400"/>
      <c r="AE222" s="400"/>
      <c r="AF222" s="400"/>
      <c r="AH222" s="400"/>
      <c r="AI222" s="400"/>
      <c r="AJ222" s="400"/>
      <c r="AK222" s="400"/>
      <c r="AL222" s="400"/>
      <c r="AM222" s="400"/>
    </row>
    <row r="223" spans="1:39" ht="30" customHeight="1" x14ac:dyDescent="0.25">
      <c r="A223" s="1082"/>
      <c r="B223" s="1100"/>
      <c r="C223" s="398"/>
      <c r="D223" s="399"/>
      <c r="E223" s="399"/>
      <c r="F223" s="400"/>
      <c r="G223" s="400"/>
      <c r="H223" s="400"/>
      <c r="I223" s="400"/>
      <c r="J223" s="400"/>
      <c r="K223" s="400"/>
      <c r="M223" s="400"/>
      <c r="N223" s="400"/>
      <c r="O223" s="400"/>
      <c r="P223" s="400"/>
      <c r="Q223" s="400"/>
      <c r="R223" s="400"/>
      <c r="T223" s="400"/>
      <c r="U223" s="400"/>
      <c r="V223" s="400"/>
      <c r="W223" s="400"/>
      <c r="X223" s="400"/>
      <c r="Y223" s="400"/>
      <c r="AA223" s="400"/>
      <c r="AB223" s="400"/>
      <c r="AC223" s="400"/>
      <c r="AD223" s="400"/>
      <c r="AE223" s="400"/>
      <c r="AF223" s="400"/>
      <c r="AH223" s="400"/>
      <c r="AI223" s="400"/>
      <c r="AJ223" s="400"/>
      <c r="AK223" s="400"/>
      <c r="AL223" s="400"/>
      <c r="AM223" s="400"/>
    </row>
    <row r="224" spans="1:39" ht="30" customHeight="1" x14ac:dyDescent="0.25">
      <c r="A224" s="1082">
        <v>8.1</v>
      </c>
      <c r="B224" s="1284" t="s">
        <v>45</v>
      </c>
      <c r="C224" s="398"/>
      <c r="D224" s="399"/>
      <c r="E224" s="399"/>
      <c r="F224" s="400"/>
      <c r="G224" s="400"/>
      <c r="H224" s="400"/>
      <c r="I224" s="400"/>
      <c r="J224" s="400"/>
      <c r="K224" s="400"/>
      <c r="M224" s="400"/>
      <c r="N224" s="400"/>
      <c r="O224" s="400"/>
      <c r="P224" s="400"/>
      <c r="Q224" s="400"/>
      <c r="R224" s="400"/>
      <c r="T224" s="400"/>
      <c r="U224" s="400"/>
      <c r="V224" s="400"/>
      <c r="W224" s="400"/>
      <c r="X224" s="400"/>
      <c r="Y224" s="400"/>
      <c r="AA224" s="400"/>
      <c r="AB224" s="400"/>
      <c r="AC224" s="400"/>
      <c r="AD224" s="400"/>
      <c r="AE224" s="400"/>
      <c r="AF224" s="400"/>
      <c r="AH224" s="400"/>
      <c r="AI224" s="400"/>
      <c r="AJ224" s="400"/>
      <c r="AK224" s="400"/>
      <c r="AL224" s="400"/>
      <c r="AM224" s="400"/>
    </row>
    <row r="225" spans="1:39" ht="30" customHeight="1" x14ac:dyDescent="0.25">
      <c r="A225" s="1082">
        <v>8.11</v>
      </c>
      <c r="B225" s="1284"/>
      <c r="C225" s="398"/>
      <c r="D225" s="399"/>
      <c r="E225" s="399"/>
      <c r="F225" s="400"/>
      <c r="G225" s="400"/>
      <c r="H225" s="400"/>
      <c r="I225" s="400"/>
      <c r="J225" s="400"/>
      <c r="K225" s="400"/>
      <c r="M225" s="400"/>
      <c r="N225" s="400"/>
      <c r="O225" s="400"/>
      <c r="P225" s="400"/>
      <c r="Q225" s="400"/>
      <c r="R225" s="400"/>
      <c r="T225" s="400"/>
      <c r="U225" s="400"/>
      <c r="V225" s="400"/>
      <c r="W225" s="400"/>
      <c r="X225" s="400"/>
      <c r="Y225" s="400"/>
      <c r="AA225" s="400"/>
      <c r="AB225" s="400"/>
      <c r="AC225" s="400"/>
      <c r="AD225" s="400"/>
      <c r="AE225" s="400"/>
      <c r="AF225" s="400"/>
      <c r="AH225" s="400"/>
      <c r="AI225" s="400"/>
      <c r="AJ225" s="400"/>
      <c r="AK225" s="400"/>
      <c r="AL225" s="400"/>
      <c r="AM225" s="400"/>
    </row>
    <row r="226" spans="1:39" ht="30" customHeight="1" x14ac:dyDescent="0.25">
      <c r="A226" s="1082">
        <v>8.1199999999999992</v>
      </c>
      <c r="B226" s="1090" t="s">
        <v>345</v>
      </c>
      <c r="C226" s="398"/>
      <c r="D226" s="399"/>
      <c r="E226" s="399"/>
      <c r="F226" s="400"/>
      <c r="G226" s="400"/>
      <c r="H226" s="400"/>
      <c r="I226" s="400"/>
      <c r="J226" s="400"/>
      <c r="K226" s="400"/>
      <c r="M226" s="400"/>
      <c r="N226" s="400"/>
      <c r="O226" s="400"/>
      <c r="P226" s="400"/>
      <c r="Q226" s="400"/>
      <c r="R226" s="400"/>
      <c r="T226" s="400"/>
      <c r="U226" s="400"/>
      <c r="V226" s="400"/>
      <c r="W226" s="400"/>
      <c r="X226" s="400"/>
      <c r="Y226" s="400"/>
      <c r="AA226" s="400"/>
      <c r="AB226" s="400"/>
      <c r="AC226" s="400"/>
      <c r="AD226" s="400"/>
      <c r="AE226" s="400"/>
      <c r="AF226" s="400"/>
      <c r="AH226" s="400"/>
      <c r="AI226" s="400"/>
      <c r="AJ226" s="400"/>
      <c r="AK226" s="400"/>
      <c r="AL226" s="400"/>
      <c r="AM226" s="400"/>
    </row>
    <row r="227" spans="1:39" ht="30" customHeight="1" x14ac:dyDescent="0.25">
      <c r="A227" s="1082">
        <v>8.1300000000000008</v>
      </c>
      <c r="B227" s="1284" t="s">
        <v>3</v>
      </c>
      <c r="C227" s="398"/>
      <c r="D227" s="399"/>
      <c r="E227" s="399"/>
      <c r="F227" s="400"/>
      <c r="G227" s="400"/>
      <c r="H227" s="400"/>
      <c r="I227" s="400"/>
      <c r="J227" s="400"/>
      <c r="K227" s="400"/>
      <c r="M227" s="400"/>
      <c r="N227" s="400"/>
      <c r="O227" s="400"/>
      <c r="P227" s="400"/>
      <c r="Q227" s="400"/>
      <c r="R227" s="400"/>
      <c r="T227" s="400"/>
      <c r="U227" s="400"/>
      <c r="V227" s="400"/>
      <c r="W227" s="400"/>
      <c r="X227" s="400"/>
      <c r="Y227" s="400"/>
      <c r="AA227" s="400"/>
      <c r="AB227" s="400"/>
      <c r="AC227" s="400"/>
      <c r="AD227" s="400"/>
      <c r="AE227" s="400"/>
      <c r="AF227" s="400"/>
      <c r="AH227" s="400"/>
      <c r="AI227" s="400"/>
      <c r="AJ227" s="400"/>
      <c r="AK227" s="400"/>
      <c r="AL227" s="400"/>
      <c r="AM227" s="400"/>
    </row>
    <row r="228" spans="1:39" ht="30" customHeight="1" x14ac:dyDescent="0.25">
      <c r="A228" s="1082">
        <v>8.14</v>
      </c>
      <c r="B228" s="1284"/>
      <c r="C228" s="398"/>
      <c r="D228" s="399"/>
      <c r="E228" s="399"/>
      <c r="F228" s="400"/>
      <c r="G228" s="400"/>
      <c r="H228" s="400"/>
      <c r="I228" s="400"/>
      <c r="J228" s="400"/>
      <c r="K228" s="400"/>
      <c r="M228" s="400"/>
      <c r="N228" s="400"/>
      <c r="O228" s="400"/>
      <c r="P228" s="400"/>
      <c r="Q228" s="400"/>
      <c r="R228" s="400"/>
      <c r="T228" s="400"/>
      <c r="U228" s="400"/>
      <c r="V228" s="400"/>
      <c r="W228" s="400"/>
      <c r="X228" s="400"/>
      <c r="Y228" s="400"/>
      <c r="AA228" s="400"/>
      <c r="AB228" s="400"/>
      <c r="AC228" s="400"/>
      <c r="AD228" s="400"/>
      <c r="AE228" s="400"/>
      <c r="AF228" s="400"/>
      <c r="AH228" s="400"/>
      <c r="AI228" s="400"/>
      <c r="AJ228" s="400"/>
      <c r="AK228" s="400"/>
      <c r="AL228" s="400"/>
      <c r="AM228" s="400"/>
    </row>
    <row r="229" spans="1:39" ht="30" customHeight="1" x14ac:dyDescent="0.25">
      <c r="A229" s="1082">
        <v>8.15</v>
      </c>
      <c r="B229" s="1284" t="s">
        <v>4</v>
      </c>
      <c r="C229" s="398"/>
      <c r="D229" s="399"/>
      <c r="E229" s="399"/>
      <c r="F229" s="400"/>
      <c r="G229" s="400"/>
      <c r="H229" s="400"/>
      <c r="I229" s="400"/>
      <c r="J229" s="400"/>
      <c r="K229" s="400"/>
      <c r="M229" s="400"/>
      <c r="N229" s="400"/>
      <c r="O229" s="400"/>
      <c r="P229" s="400"/>
      <c r="Q229" s="400"/>
      <c r="R229" s="400"/>
      <c r="T229" s="400"/>
      <c r="U229" s="400"/>
      <c r="V229" s="400"/>
      <c r="W229" s="400"/>
      <c r="X229" s="400"/>
      <c r="Y229" s="400"/>
      <c r="AA229" s="400"/>
      <c r="AB229" s="400"/>
      <c r="AC229" s="400"/>
      <c r="AD229" s="400"/>
      <c r="AE229" s="400"/>
      <c r="AF229" s="400"/>
      <c r="AH229" s="400"/>
      <c r="AI229" s="400"/>
      <c r="AJ229" s="400"/>
      <c r="AK229" s="400"/>
      <c r="AL229" s="400"/>
      <c r="AM229" s="400"/>
    </row>
    <row r="230" spans="1:39" ht="30" customHeight="1" x14ac:dyDescent="0.25">
      <c r="A230" s="1082">
        <v>8.16</v>
      </c>
      <c r="B230" s="1284"/>
      <c r="C230" s="398"/>
      <c r="D230" s="399"/>
      <c r="E230" s="399"/>
      <c r="F230" s="400"/>
      <c r="G230" s="400"/>
      <c r="H230" s="400"/>
      <c r="I230" s="400"/>
      <c r="J230" s="400"/>
      <c r="K230" s="400"/>
      <c r="M230" s="400"/>
      <c r="N230" s="400"/>
      <c r="O230" s="400"/>
      <c r="P230" s="400"/>
      <c r="Q230" s="400"/>
      <c r="R230" s="400"/>
      <c r="T230" s="400"/>
      <c r="U230" s="400"/>
      <c r="V230" s="400"/>
      <c r="W230" s="400"/>
      <c r="X230" s="400"/>
      <c r="Y230" s="400"/>
      <c r="AA230" s="400"/>
      <c r="AB230" s="400"/>
      <c r="AC230" s="400"/>
      <c r="AD230" s="400"/>
      <c r="AE230" s="400"/>
      <c r="AF230" s="400"/>
      <c r="AH230" s="400"/>
      <c r="AI230" s="400"/>
      <c r="AJ230" s="400"/>
      <c r="AK230" s="400"/>
      <c r="AL230" s="400"/>
      <c r="AM230" s="400"/>
    </row>
    <row r="231" spans="1:39" ht="30" customHeight="1" x14ac:dyDescent="0.25">
      <c r="A231" s="1082">
        <v>8.17</v>
      </c>
      <c r="B231" s="1284" t="s">
        <v>8</v>
      </c>
      <c r="C231" s="398"/>
      <c r="D231" s="399"/>
      <c r="E231" s="399"/>
      <c r="F231" s="400"/>
      <c r="G231" s="400"/>
      <c r="H231" s="400"/>
      <c r="I231" s="400"/>
      <c r="J231" s="400"/>
      <c r="K231" s="400"/>
      <c r="M231" s="400"/>
      <c r="N231" s="400"/>
      <c r="O231" s="400"/>
      <c r="P231" s="400"/>
      <c r="Q231" s="400"/>
      <c r="R231" s="400"/>
      <c r="T231" s="400"/>
      <c r="U231" s="400"/>
      <c r="V231" s="400"/>
      <c r="W231" s="400"/>
      <c r="X231" s="400"/>
      <c r="Y231" s="400"/>
      <c r="AA231" s="400"/>
      <c r="AB231" s="400"/>
      <c r="AC231" s="400"/>
      <c r="AD231" s="400"/>
      <c r="AE231" s="400"/>
      <c r="AF231" s="400"/>
      <c r="AH231" s="400"/>
      <c r="AI231" s="400"/>
      <c r="AJ231" s="400"/>
      <c r="AK231" s="400"/>
      <c r="AL231" s="400"/>
      <c r="AM231" s="400"/>
    </row>
    <row r="232" spans="1:39" ht="30" customHeight="1" x14ac:dyDescent="0.25">
      <c r="A232" s="1082">
        <v>8.18</v>
      </c>
      <c r="B232" s="1284"/>
      <c r="C232" s="398"/>
      <c r="D232" s="399"/>
      <c r="E232" s="399"/>
      <c r="F232" s="400"/>
      <c r="G232" s="400"/>
      <c r="H232" s="400"/>
      <c r="I232" s="400"/>
      <c r="J232" s="400"/>
      <c r="K232" s="400"/>
      <c r="M232" s="400"/>
      <c r="N232" s="400"/>
      <c r="O232" s="400"/>
      <c r="P232" s="400"/>
      <c r="Q232" s="400"/>
      <c r="R232" s="400"/>
      <c r="T232" s="400"/>
      <c r="U232" s="400"/>
      <c r="V232" s="400"/>
      <c r="W232" s="400"/>
      <c r="X232" s="400"/>
      <c r="Y232" s="400"/>
      <c r="AA232" s="400"/>
      <c r="AB232" s="400"/>
      <c r="AC232" s="400"/>
      <c r="AD232" s="400"/>
      <c r="AE232" s="400"/>
      <c r="AF232" s="400"/>
      <c r="AH232" s="400"/>
      <c r="AI232" s="400"/>
      <c r="AJ232" s="400"/>
      <c r="AK232" s="400"/>
      <c r="AL232" s="400"/>
      <c r="AM232" s="400"/>
    </row>
    <row r="233" spans="1:39" ht="30" customHeight="1" x14ac:dyDescent="0.25">
      <c r="A233" s="1082">
        <v>8.19</v>
      </c>
      <c r="B233" s="1284" t="s">
        <v>5</v>
      </c>
      <c r="C233" s="398"/>
      <c r="D233" s="399"/>
      <c r="E233" s="399"/>
      <c r="F233" s="400"/>
      <c r="G233" s="400"/>
      <c r="H233" s="400"/>
      <c r="I233" s="400"/>
      <c r="J233" s="400"/>
      <c r="K233" s="400"/>
      <c r="M233" s="400"/>
      <c r="N233" s="400"/>
      <c r="O233" s="400"/>
      <c r="P233" s="400"/>
      <c r="Q233" s="400"/>
      <c r="R233" s="400"/>
      <c r="T233" s="400"/>
      <c r="U233" s="400"/>
      <c r="V233" s="400"/>
      <c r="W233" s="400"/>
      <c r="X233" s="400"/>
      <c r="Y233" s="400"/>
      <c r="AA233" s="400"/>
      <c r="AB233" s="400"/>
      <c r="AC233" s="400"/>
      <c r="AD233" s="400"/>
      <c r="AE233" s="400"/>
      <c r="AF233" s="400"/>
      <c r="AH233" s="400"/>
      <c r="AI233" s="400"/>
      <c r="AJ233" s="400"/>
      <c r="AK233" s="400"/>
      <c r="AL233" s="400"/>
      <c r="AM233" s="400"/>
    </row>
    <row r="234" spans="1:39" ht="30" customHeight="1" x14ac:dyDescent="0.25">
      <c r="A234" s="1082">
        <v>8.1999999999999993</v>
      </c>
      <c r="B234" s="1284"/>
      <c r="C234" s="398"/>
      <c r="D234" s="399"/>
      <c r="E234" s="399"/>
      <c r="F234" s="400"/>
      <c r="G234" s="400"/>
      <c r="H234" s="400"/>
      <c r="I234" s="400"/>
      <c r="J234" s="400"/>
      <c r="K234" s="400"/>
      <c r="M234" s="400"/>
      <c r="N234" s="400"/>
      <c r="O234" s="400"/>
      <c r="P234" s="400"/>
      <c r="Q234" s="400"/>
      <c r="R234" s="400"/>
      <c r="T234" s="400"/>
      <c r="U234" s="400"/>
      <c r="V234" s="400"/>
      <c r="W234" s="400"/>
      <c r="X234" s="400"/>
      <c r="Y234" s="400"/>
      <c r="AA234" s="400"/>
      <c r="AB234" s="400"/>
      <c r="AC234" s="400"/>
      <c r="AD234" s="400"/>
      <c r="AE234" s="400"/>
      <c r="AF234" s="400"/>
      <c r="AH234" s="400"/>
      <c r="AI234" s="400"/>
      <c r="AJ234" s="400"/>
      <c r="AK234" s="400"/>
      <c r="AL234" s="400"/>
      <c r="AM234" s="400"/>
    </row>
    <row r="235" spans="1:39" ht="30" customHeight="1" x14ac:dyDescent="0.25">
      <c r="A235" s="1082">
        <v>8.2100000000000009</v>
      </c>
      <c r="B235" s="1284" t="s">
        <v>9</v>
      </c>
      <c r="C235" s="398"/>
      <c r="D235" s="399"/>
      <c r="E235" s="399"/>
      <c r="F235" s="400"/>
      <c r="G235" s="400"/>
      <c r="H235" s="400"/>
      <c r="I235" s="400"/>
      <c r="J235" s="400"/>
      <c r="K235" s="400"/>
      <c r="M235" s="400"/>
      <c r="N235" s="400"/>
      <c r="O235" s="400"/>
      <c r="P235" s="400"/>
      <c r="Q235" s="400"/>
      <c r="R235" s="400"/>
      <c r="T235" s="400"/>
      <c r="U235" s="400"/>
      <c r="V235" s="400"/>
      <c r="W235" s="400"/>
      <c r="X235" s="400"/>
      <c r="Y235" s="400"/>
      <c r="AA235" s="400"/>
      <c r="AB235" s="400"/>
      <c r="AC235" s="400"/>
      <c r="AD235" s="400"/>
      <c r="AE235" s="400"/>
      <c r="AF235" s="400"/>
      <c r="AH235" s="400"/>
      <c r="AI235" s="400"/>
      <c r="AJ235" s="400"/>
      <c r="AK235" s="400"/>
      <c r="AL235" s="400"/>
      <c r="AM235" s="400"/>
    </row>
    <row r="236" spans="1:39" ht="30" customHeight="1" x14ac:dyDescent="0.25">
      <c r="A236" s="1082">
        <v>8.2200000000000006</v>
      </c>
      <c r="B236" s="1284"/>
      <c r="C236" s="398"/>
      <c r="D236" s="399"/>
      <c r="E236" s="399"/>
      <c r="F236" s="400"/>
      <c r="G236" s="400"/>
      <c r="H236" s="400"/>
      <c r="I236" s="400"/>
      <c r="J236" s="400"/>
      <c r="K236" s="400"/>
      <c r="M236" s="400"/>
      <c r="N236" s="400"/>
      <c r="O236" s="400"/>
      <c r="P236" s="400"/>
      <c r="Q236" s="400"/>
      <c r="R236" s="400"/>
      <c r="T236" s="400"/>
      <c r="U236" s="400"/>
      <c r="V236" s="400"/>
      <c r="W236" s="400"/>
      <c r="X236" s="400"/>
      <c r="Y236" s="400"/>
      <c r="AA236" s="400"/>
      <c r="AB236" s="400"/>
      <c r="AC236" s="400"/>
      <c r="AD236" s="400"/>
      <c r="AE236" s="400"/>
      <c r="AF236" s="400"/>
      <c r="AH236" s="400"/>
      <c r="AI236" s="400"/>
      <c r="AJ236" s="400"/>
      <c r="AK236" s="400"/>
      <c r="AL236" s="400"/>
      <c r="AM236" s="400"/>
    </row>
    <row r="237" spans="1:39" ht="30" customHeight="1" x14ac:dyDescent="0.25">
      <c r="A237" s="1082">
        <v>8.23</v>
      </c>
      <c r="B237" s="1284" t="s">
        <v>18</v>
      </c>
      <c r="C237" s="398"/>
      <c r="D237" s="399"/>
      <c r="E237" s="399"/>
      <c r="F237" s="400"/>
      <c r="G237" s="400"/>
      <c r="H237" s="400"/>
      <c r="I237" s="400"/>
      <c r="J237" s="400"/>
      <c r="K237" s="400"/>
      <c r="M237" s="400"/>
      <c r="N237" s="400"/>
      <c r="O237" s="400"/>
      <c r="P237" s="400"/>
      <c r="Q237" s="400"/>
      <c r="R237" s="400"/>
      <c r="T237" s="400"/>
      <c r="U237" s="400"/>
      <c r="V237" s="400"/>
      <c r="W237" s="400"/>
      <c r="X237" s="400"/>
      <c r="Y237" s="400"/>
      <c r="AA237" s="400"/>
      <c r="AB237" s="400"/>
      <c r="AC237" s="400"/>
      <c r="AD237" s="400"/>
      <c r="AE237" s="400"/>
      <c r="AF237" s="400"/>
      <c r="AH237" s="400"/>
      <c r="AI237" s="400"/>
      <c r="AJ237" s="400"/>
      <c r="AK237" s="400"/>
      <c r="AL237" s="400"/>
      <c r="AM237" s="400"/>
    </row>
    <row r="238" spans="1:39" ht="30" customHeight="1" x14ac:dyDescent="0.25">
      <c r="A238" s="1082">
        <v>8.24</v>
      </c>
      <c r="B238" s="1284"/>
      <c r="C238" s="398"/>
      <c r="D238" s="399"/>
      <c r="E238" s="399"/>
      <c r="F238" s="400"/>
      <c r="G238" s="400"/>
      <c r="H238" s="400"/>
      <c r="I238" s="400"/>
      <c r="J238" s="400"/>
      <c r="K238" s="400"/>
      <c r="M238" s="400"/>
      <c r="N238" s="400"/>
      <c r="O238" s="400"/>
      <c r="P238" s="400"/>
      <c r="Q238" s="400"/>
      <c r="R238" s="400"/>
      <c r="T238" s="400"/>
      <c r="U238" s="400"/>
      <c r="V238" s="400"/>
      <c r="W238" s="400"/>
      <c r="X238" s="400"/>
      <c r="Y238" s="400"/>
      <c r="AA238" s="400"/>
      <c r="AB238" s="400"/>
      <c r="AC238" s="400"/>
      <c r="AD238" s="400"/>
      <c r="AE238" s="400"/>
      <c r="AF238" s="400"/>
      <c r="AH238" s="400"/>
      <c r="AI238" s="400"/>
      <c r="AJ238" s="400"/>
      <c r="AK238" s="400"/>
      <c r="AL238" s="400"/>
      <c r="AM238" s="400"/>
    </row>
    <row r="239" spans="1:39" ht="30" customHeight="1" x14ac:dyDescent="0.25">
      <c r="A239" s="1082">
        <v>8.25</v>
      </c>
      <c r="B239" s="1281" t="s">
        <v>588</v>
      </c>
      <c r="C239" s="398"/>
      <c r="D239" s="399"/>
      <c r="E239" s="399"/>
      <c r="F239" s="400"/>
      <c r="G239" s="400"/>
      <c r="H239" s="400"/>
      <c r="I239" s="400"/>
      <c r="J239" s="400"/>
      <c r="K239" s="400"/>
      <c r="M239" s="400"/>
      <c r="N239" s="400"/>
      <c r="O239" s="400"/>
      <c r="P239" s="400"/>
      <c r="Q239" s="400"/>
      <c r="R239" s="400"/>
      <c r="T239" s="400"/>
      <c r="U239" s="400"/>
      <c r="V239" s="400"/>
      <c r="W239" s="400"/>
      <c r="X239" s="400"/>
      <c r="Y239" s="400"/>
      <c r="AA239" s="400"/>
      <c r="AB239" s="400"/>
      <c r="AC239" s="400"/>
      <c r="AD239" s="400"/>
      <c r="AE239" s="400"/>
      <c r="AF239" s="400"/>
      <c r="AH239" s="400"/>
      <c r="AI239" s="400"/>
      <c r="AJ239" s="400"/>
      <c r="AK239" s="400"/>
      <c r="AL239" s="400"/>
      <c r="AM239" s="400"/>
    </row>
    <row r="240" spans="1:39" ht="30" customHeight="1" x14ac:dyDescent="0.25">
      <c r="A240" s="1082">
        <v>8.26</v>
      </c>
      <c r="B240" s="1281"/>
      <c r="C240" s="398"/>
      <c r="D240" s="399"/>
      <c r="E240" s="399"/>
      <c r="F240" s="400"/>
      <c r="G240" s="400"/>
      <c r="H240" s="400"/>
      <c r="I240" s="400"/>
      <c r="J240" s="400"/>
      <c r="K240" s="400"/>
      <c r="M240" s="400"/>
      <c r="N240" s="400"/>
      <c r="O240" s="400"/>
      <c r="P240" s="400"/>
      <c r="Q240" s="400"/>
      <c r="R240" s="400"/>
      <c r="T240" s="400"/>
      <c r="U240" s="400"/>
      <c r="V240" s="400"/>
      <c r="W240" s="400"/>
      <c r="X240" s="400"/>
      <c r="Y240" s="400"/>
      <c r="AA240" s="400"/>
      <c r="AB240" s="400"/>
      <c r="AC240" s="400"/>
      <c r="AD240" s="400"/>
      <c r="AE240" s="400"/>
      <c r="AF240" s="400"/>
      <c r="AH240" s="400"/>
      <c r="AI240" s="400"/>
      <c r="AJ240" s="400"/>
      <c r="AK240" s="400"/>
      <c r="AL240" s="400"/>
      <c r="AM240" s="400"/>
    </row>
    <row r="241" spans="1:39" ht="30" customHeight="1" x14ac:dyDescent="0.25">
      <c r="A241" s="1082"/>
      <c r="B241" s="1283" t="s">
        <v>374</v>
      </c>
      <c r="C241" s="398"/>
      <c r="D241" s="399"/>
      <c r="E241" s="399"/>
      <c r="F241" s="400"/>
      <c r="G241" s="400"/>
      <c r="H241" s="400"/>
      <c r="I241" s="400"/>
      <c r="J241" s="400"/>
      <c r="K241" s="400"/>
      <c r="M241" s="400"/>
      <c r="N241" s="400"/>
      <c r="O241" s="400"/>
      <c r="P241" s="400"/>
      <c r="Q241" s="400"/>
      <c r="R241" s="400"/>
      <c r="T241" s="400"/>
      <c r="U241" s="400"/>
      <c r="V241" s="400"/>
      <c r="W241" s="400"/>
      <c r="X241" s="400"/>
      <c r="Y241" s="400"/>
      <c r="AA241" s="400"/>
      <c r="AB241" s="400"/>
      <c r="AC241" s="400"/>
      <c r="AD241" s="400"/>
      <c r="AE241" s="400"/>
      <c r="AF241" s="400"/>
      <c r="AH241" s="400"/>
      <c r="AI241" s="400"/>
      <c r="AJ241" s="400"/>
      <c r="AK241" s="400"/>
      <c r="AL241" s="400"/>
      <c r="AM241" s="400"/>
    </row>
    <row r="242" spans="1:39" ht="30" customHeight="1" x14ac:dyDescent="0.25">
      <c r="A242" s="1082"/>
      <c r="B242" s="1283"/>
      <c r="C242" s="398"/>
      <c r="D242" s="399"/>
      <c r="E242" s="399"/>
      <c r="F242" s="400"/>
      <c r="G242" s="400"/>
      <c r="H242" s="400"/>
      <c r="I242" s="400"/>
      <c r="J242" s="400"/>
      <c r="K242" s="400"/>
      <c r="M242" s="400"/>
      <c r="N242" s="400"/>
      <c r="O242" s="400"/>
      <c r="P242" s="400"/>
      <c r="Q242" s="400"/>
      <c r="R242" s="400"/>
      <c r="T242" s="400"/>
      <c r="U242" s="400"/>
      <c r="V242" s="400"/>
      <c r="W242" s="400"/>
      <c r="X242" s="400"/>
      <c r="Y242" s="400"/>
      <c r="AA242" s="400"/>
      <c r="AB242" s="400"/>
      <c r="AC242" s="400"/>
      <c r="AD242" s="400"/>
      <c r="AE242" s="400"/>
      <c r="AF242" s="400"/>
      <c r="AH242" s="400"/>
      <c r="AI242" s="400"/>
      <c r="AJ242" s="400"/>
      <c r="AK242" s="400"/>
      <c r="AL242" s="400"/>
      <c r="AM242" s="400"/>
    </row>
    <row r="243" spans="1:39" ht="30" customHeight="1" x14ac:dyDescent="0.25">
      <c r="A243" s="1082">
        <v>8.27</v>
      </c>
      <c r="B243" s="1117" t="s">
        <v>141</v>
      </c>
      <c r="C243" s="398"/>
      <c r="D243" s="399"/>
      <c r="E243" s="399"/>
      <c r="F243" s="400"/>
      <c r="G243" s="400"/>
      <c r="H243" s="400"/>
      <c r="I243" s="400"/>
      <c r="J243" s="400"/>
      <c r="K243" s="400"/>
      <c r="M243" s="400"/>
      <c r="N243" s="400"/>
      <c r="O243" s="400"/>
      <c r="P243" s="400"/>
      <c r="Q243" s="400"/>
      <c r="R243" s="400"/>
      <c r="T243" s="400"/>
      <c r="U243" s="400"/>
      <c r="V243" s="400"/>
      <c r="W243" s="400"/>
      <c r="X243" s="400"/>
      <c r="Y243" s="400"/>
      <c r="AA243" s="400"/>
      <c r="AB243" s="400"/>
      <c r="AC243" s="400"/>
      <c r="AD243" s="400"/>
      <c r="AE243" s="400"/>
      <c r="AF243" s="400"/>
      <c r="AH243" s="400"/>
      <c r="AI243" s="400"/>
      <c r="AJ243" s="400"/>
      <c r="AK243" s="400"/>
      <c r="AL243" s="400"/>
      <c r="AM243" s="400"/>
    </row>
    <row r="244" spans="1:39" ht="30" customHeight="1" x14ac:dyDescent="0.25">
      <c r="A244" s="1082"/>
      <c r="B244" s="357"/>
      <c r="C244" s="398"/>
      <c r="D244" s="399"/>
      <c r="E244" s="399"/>
      <c r="F244" s="400"/>
      <c r="G244" s="400"/>
      <c r="H244" s="400"/>
      <c r="I244" s="400"/>
      <c r="J244" s="400"/>
      <c r="K244" s="400"/>
      <c r="M244" s="400"/>
      <c r="N244" s="400"/>
      <c r="O244" s="400"/>
      <c r="P244" s="400"/>
      <c r="Q244" s="400"/>
      <c r="R244" s="400"/>
      <c r="T244" s="400"/>
      <c r="U244" s="400"/>
      <c r="V244" s="400"/>
      <c r="W244" s="400"/>
      <c r="X244" s="400"/>
      <c r="Y244" s="400"/>
      <c r="AA244" s="400"/>
      <c r="AB244" s="400"/>
      <c r="AC244" s="400"/>
      <c r="AD244" s="400"/>
      <c r="AE244" s="400"/>
      <c r="AF244" s="400"/>
      <c r="AH244" s="400"/>
      <c r="AI244" s="400"/>
      <c r="AJ244" s="400"/>
      <c r="AK244" s="400"/>
      <c r="AL244" s="400"/>
      <c r="AM244" s="400"/>
    </row>
    <row r="245" spans="1:39" ht="30" customHeight="1" x14ac:dyDescent="0.25">
      <c r="A245" s="1082">
        <v>8.2799999999999994</v>
      </c>
      <c r="B245" s="127" t="s">
        <v>368</v>
      </c>
      <c r="C245" s="398"/>
      <c r="D245" s="399"/>
      <c r="E245" s="399"/>
      <c r="F245" s="400"/>
      <c r="G245" s="400"/>
      <c r="H245" s="400"/>
      <c r="I245" s="400"/>
      <c r="J245" s="400"/>
      <c r="K245" s="400"/>
      <c r="M245" s="400"/>
      <c r="N245" s="400"/>
      <c r="O245" s="400"/>
      <c r="P245" s="400"/>
      <c r="Q245" s="400"/>
      <c r="R245" s="400"/>
      <c r="T245" s="400"/>
      <c r="U245" s="400"/>
      <c r="V245" s="400"/>
      <c r="W245" s="400"/>
      <c r="X245" s="400"/>
      <c r="Y245" s="400"/>
      <c r="AA245" s="400"/>
      <c r="AB245" s="400"/>
      <c r="AC245" s="400"/>
      <c r="AD245" s="400"/>
      <c r="AE245" s="400"/>
      <c r="AF245" s="400"/>
      <c r="AH245" s="400"/>
      <c r="AI245" s="400"/>
      <c r="AJ245" s="400"/>
      <c r="AK245" s="400"/>
      <c r="AL245" s="400"/>
      <c r="AM245" s="400"/>
    </row>
    <row r="246" spans="1:39" ht="30" customHeight="1" x14ac:dyDescent="0.25">
      <c r="A246" s="1085"/>
      <c r="B246" s="179"/>
      <c r="C246" s="398"/>
      <c r="D246" s="399"/>
      <c r="E246" s="399"/>
      <c r="F246" s="400"/>
      <c r="G246" s="400"/>
      <c r="H246" s="400"/>
      <c r="I246" s="400"/>
      <c r="J246" s="400"/>
      <c r="K246" s="400"/>
      <c r="M246" s="400"/>
      <c r="N246" s="400"/>
      <c r="O246" s="400"/>
      <c r="P246" s="400"/>
      <c r="Q246" s="400"/>
      <c r="R246" s="400"/>
      <c r="T246" s="400"/>
      <c r="U246" s="400"/>
      <c r="V246" s="400"/>
      <c r="W246" s="400"/>
      <c r="X246" s="400"/>
      <c r="Y246" s="400"/>
      <c r="AA246" s="400"/>
      <c r="AB246" s="400"/>
      <c r="AC246" s="400"/>
      <c r="AD246" s="400"/>
      <c r="AE246" s="400"/>
      <c r="AF246" s="400"/>
      <c r="AH246" s="400"/>
      <c r="AI246" s="400"/>
      <c r="AJ246" s="400"/>
      <c r="AK246" s="400"/>
      <c r="AL246" s="400"/>
      <c r="AM246" s="400"/>
    </row>
    <row r="247" spans="1:39" ht="30" customHeight="1" x14ac:dyDescent="0.25">
      <c r="A247" s="1082"/>
      <c r="B247" s="1100"/>
      <c r="C247" s="398"/>
      <c r="D247" s="399"/>
      <c r="E247" s="399"/>
      <c r="F247" s="400"/>
      <c r="G247" s="400"/>
      <c r="H247" s="400"/>
      <c r="I247" s="400"/>
      <c r="J247" s="400"/>
      <c r="K247" s="400"/>
      <c r="M247" s="400"/>
      <c r="N247" s="400"/>
      <c r="O247" s="400"/>
      <c r="P247" s="400"/>
      <c r="Q247" s="400"/>
      <c r="R247" s="400"/>
      <c r="T247" s="400"/>
      <c r="U247" s="400"/>
      <c r="V247" s="400"/>
      <c r="W247" s="400"/>
      <c r="X247" s="400"/>
      <c r="Y247" s="400"/>
      <c r="AA247" s="400"/>
      <c r="AB247" s="400"/>
      <c r="AC247" s="400"/>
      <c r="AD247" s="400"/>
      <c r="AE247" s="400"/>
      <c r="AF247" s="400"/>
      <c r="AH247" s="400"/>
      <c r="AI247" s="400"/>
      <c r="AJ247" s="400"/>
      <c r="AK247" s="400"/>
      <c r="AL247" s="400"/>
      <c r="AM247" s="400"/>
    </row>
    <row r="248" spans="1:39" ht="30" customHeight="1" x14ac:dyDescent="0.25">
      <c r="A248" s="1082">
        <v>8.2899999999999991</v>
      </c>
      <c r="B248" s="1284" t="s">
        <v>1905</v>
      </c>
      <c r="C248" s="398"/>
      <c r="D248" s="399"/>
      <c r="E248" s="399"/>
      <c r="F248" s="400"/>
      <c r="G248" s="400"/>
      <c r="H248" s="400"/>
      <c r="I248" s="400"/>
      <c r="J248" s="400"/>
      <c r="K248" s="400"/>
      <c r="M248" s="400"/>
      <c r="N248" s="400"/>
      <c r="O248" s="400"/>
      <c r="P248" s="400"/>
      <c r="Q248" s="400"/>
      <c r="R248" s="400"/>
      <c r="T248" s="400"/>
      <c r="U248" s="400"/>
      <c r="V248" s="400"/>
      <c r="W248" s="400"/>
      <c r="X248" s="400"/>
      <c r="Y248" s="400"/>
      <c r="AA248" s="400"/>
      <c r="AB248" s="400"/>
      <c r="AC248" s="400"/>
      <c r="AD248" s="400"/>
      <c r="AE248" s="400"/>
      <c r="AF248" s="400"/>
      <c r="AH248" s="400"/>
      <c r="AI248" s="400"/>
      <c r="AJ248" s="400"/>
      <c r="AK248" s="400"/>
      <c r="AL248" s="400"/>
      <c r="AM248" s="400"/>
    </row>
    <row r="249" spans="1:39" ht="30" customHeight="1" x14ac:dyDescent="0.25">
      <c r="A249" s="1082">
        <v>8.3000000000000007</v>
      </c>
      <c r="B249" s="1284"/>
      <c r="C249" s="398"/>
      <c r="D249" s="399"/>
      <c r="E249" s="399"/>
      <c r="F249" s="400"/>
      <c r="G249" s="400"/>
      <c r="H249" s="400"/>
      <c r="I249" s="400"/>
      <c r="J249" s="400"/>
      <c r="K249" s="400"/>
      <c r="M249" s="400"/>
      <c r="N249" s="400"/>
      <c r="O249" s="400"/>
      <c r="P249" s="400"/>
      <c r="Q249" s="400"/>
      <c r="R249" s="400"/>
      <c r="T249" s="400"/>
      <c r="U249" s="400"/>
      <c r="V249" s="400"/>
      <c r="W249" s="400"/>
      <c r="X249" s="400"/>
      <c r="Y249" s="400"/>
      <c r="AA249" s="400"/>
      <c r="AB249" s="400"/>
      <c r="AC249" s="400"/>
      <c r="AD249" s="400"/>
      <c r="AE249" s="400"/>
      <c r="AF249" s="400"/>
      <c r="AH249" s="400"/>
      <c r="AI249" s="400"/>
      <c r="AJ249" s="400"/>
      <c r="AK249" s="400"/>
      <c r="AL249" s="400"/>
      <c r="AM249" s="400"/>
    </row>
    <row r="250" spans="1:39" ht="30" customHeight="1" x14ac:dyDescent="0.25">
      <c r="A250" s="1082">
        <v>8.31</v>
      </c>
      <c r="B250" s="1090" t="s">
        <v>1906</v>
      </c>
      <c r="C250" s="398"/>
      <c r="D250" s="399"/>
      <c r="E250" s="399"/>
      <c r="F250" s="400"/>
      <c r="G250" s="400"/>
      <c r="H250" s="400"/>
      <c r="I250" s="400"/>
      <c r="J250" s="400"/>
      <c r="K250" s="400"/>
      <c r="M250" s="400"/>
      <c r="N250" s="400"/>
      <c r="O250" s="400"/>
      <c r="P250" s="400"/>
      <c r="Q250" s="400"/>
      <c r="R250" s="400"/>
      <c r="T250" s="400"/>
      <c r="U250" s="400"/>
      <c r="V250" s="400"/>
      <c r="W250" s="400"/>
      <c r="X250" s="400"/>
      <c r="Y250" s="400"/>
      <c r="AA250" s="400"/>
      <c r="AB250" s="400"/>
      <c r="AC250" s="400"/>
      <c r="AD250" s="400"/>
      <c r="AE250" s="400"/>
      <c r="AF250" s="400"/>
      <c r="AH250" s="400"/>
      <c r="AI250" s="400"/>
      <c r="AJ250" s="400"/>
      <c r="AK250" s="400"/>
      <c r="AL250" s="400"/>
      <c r="AM250" s="400"/>
    </row>
    <row r="251" spans="1:39" ht="30" customHeight="1" x14ac:dyDescent="0.25">
      <c r="A251" s="1082">
        <v>8.32</v>
      </c>
      <c r="B251" s="1284" t="s">
        <v>4</v>
      </c>
      <c r="C251" s="398"/>
      <c r="D251" s="399"/>
      <c r="E251" s="399"/>
      <c r="F251" s="400"/>
      <c r="G251" s="400"/>
      <c r="H251" s="400"/>
      <c r="I251" s="400"/>
      <c r="J251" s="400"/>
      <c r="K251" s="400"/>
      <c r="M251" s="400"/>
      <c r="N251" s="400"/>
      <c r="O251" s="400"/>
      <c r="P251" s="400"/>
      <c r="Q251" s="400"/>
      <c r="R251" s="400"/>
      <c r="T251" s="400"/>
      <c r="U251" s="400"/>
      <c r="V251" s="400"/>
      <c r="W251" s="400"/>
      <c r="X251" s="400"/>
      <c r="Y251" s="400"/>
      <c r="AA251" s="400"/>
      <c r="AB251" s="400"/>
      <c r="AC251" s="400"/>
      <c r="AD251" s="400"/>
      <c r="AE251" s="400"/>
      <c r="AF251" s="400"/>
      <c r="AH251" s="400"/>
      <c r="AI251" s="400"/>
      <c r="AJ251" s="400"/>
      <c r="AK251" s="400"/>
      <c r="AL251" s="400"/>
      <c r="AM251" s="400"/>
    </row>
    <row r="252" spans="1:39" ht="30" customHeight="1" x14ac:dyDescent="0.25">
      <c r="A252" s="1082">
        <v>8.3300000000000107</v>
      </c>
      <c r="B252" s="1284"/>
      <c r="C252" s="398"/>
      <c r="D252" s="399"/>
      <c r="E252" s="399"/>
      <c r="F252" s="400"/>
      <c r="G252" s="400"/>
      <c r="H252" s="400"/>
      <c r="I252" s="400"/>
      <c r="J252" s="400"/>
      <c r="K252" s="400"/>
      <c r="M252" s="400"/>
      <c r="N252" s="400"/>
      <c r="O252" s="400"/>
      <c r="P252" s="400"/>
      <c r="Q252" s="400"/>
      <c r="R252" s="400"/>
      <c r="T252" s="400"/>
      <c r="U252" s="400"/>
      <c r="V252" s="400"/>
      <c r="W252" s="400"/>
      <c r="X252" s="400"/>
      <c r="Y252" s="400"/>
      <c r="AA252" s="400"/>
      <c r="AB252" s="400"/>
      <c r="AC252" s="400"/>
      <c r="AD252" s="400"/>
      <c r="AE252" s="400"/>
      <c r="AF252" s="400"/>
      <c r="AH252" s="400"/>
      <c r="AI252" s="400"/>
      <c r="AJ252" s="400"/>
      <c r="AK252" s="400"/>
      <c r="AL252" s="400"/>
      <c r="AM252" s="400"/>
    </row>
    <row r="253" spans="1:39" ht="30" customHeight="1" x14ac:dyDescent="0.25">
      <c r="A253" s="1082">
        <v>8.3400000000000105</v>
      </c>
      <c r="B253" s="1284" t="s">
        <v>8</v>
      </c>
      <c r="C253" s="398"/>
      <c r="D253" s="399"/>
      <c r="E253" s="399"/>
      <c r="F253" s="400"/>
      <c r="G253" s="400"/>
      <c r="H253" s="400"/>
      <c r="I253" s="400"/>
      <c r="J253" s="400"/>
      <c r="K253" s="400"/>
      <c r="M253" s="400"/>
      <c r="N253" s="400"/>
      <c r="O253" s="400"/>
      <c r="P253" s="400"/>
      <c r="Q253" s="400"/>
      <c r="R253" s="400"/>
      <c r="T253" s="400"/>
      <c r="U253" s="400"/>
      <c r="V253" s="400"/>
      <c r="W253" s="400"/>
      <c r="X253" s="400"/>
      <c r="Y253" s="400"/>
      <c r="AA253" s="400"/>
      <c r="AB253" s="400"/>
      <c r="AC253" s="400"/>
      <c r="AD253" s="400"/>
      <c r="AE253" s="400"/>
      <c r="AF253" s="400"/>
      <c r="AH253" s="400"/>
      <c r="AI253" s="400"/>
      <c r="AJ253" s="400"/>
      <c r="AK253" s="400"/>
      <c r="AL253" s="400"/>
      <c r="AM253" s="400"/>
    </row>
    <row r="254" spans="1:39" ht="30" customHeight="1" x14ac:dyDescent="0.25">
      <c r="A254" s="1082">
        <v>8.3500000000000103</v>
      </c>
      <c r="B254" s="1284"/>
      <c r="C254" s="398"/>
      <c r="D254" s="399"/>
      <c r="E254" s="399"/>
      <c r="F254" s="400"/>
      <c r="G254" s="400"/>
      <c r="H254" s="400"/>
      <c r="I254" s="400"/>
      <c r="J254" s="400"/>
      <c r="K254" s="400"/>
      <c r="M254" s="400"/>
      <c r="N254" s="400"/>
      <c r="O254" s="400"/>
      <c r="P254" s="400"/>
      <c r="Q254" s="400"/>
      <c r="R254" s="400"/>
      <c r="T254" s="400"/>
      <c r="U254" s="400"/>
      <c r="V254" s="400"/>
      <c r="W254" s="400"/>
      <c r="X254" s="400"/>
      <c r="Y254" s="400"/>
      <c r="AA254" s="400"/>
      <c r="AB254" s="400"/>
      <c r="AC254" s="400"/>
      <c r="AD254" s="400"/>
      <c r="AE254" s="400"/>
      <c r="AF254" s="400"/>
      <c r="AH254" s="400"/>
      <c r="AI254" s="400"/>
      <c r="AJ254" s="400"/>
      <c r="AK254" s="400"/>
      <c r="AL254" s="400"/>
      <c r="AM254" s="400"/>
    </row>
    <row r="255" spans="1:39" ht="30" customHeight="1" x14ac:dyDescent="0.25">
      <c r="A255" s="1082">
        <v>8.3600000000000101</v>
      </c>
      <c r="B255" s="1284" t="s">
        <v>5</v>
      </c>
      <c r="C255" s="398"/>
      <c r="D255" s="399"/>
      <c r="E255" s="399"/>
      <c r="F255" s="400"/>
      <c r="G255" s="400"/>
      <c r="H255" s="400"/>
      <c r="I255" s="400"/>
      <c r="J255" s="400"/>
      <c r="K255" s="400"/>
      <c r="M255" s="400"/>
      <c r="N255" s="400"/>
      <c r="O255" s="400"/>
      <c r="P255" s="400"/>
      <c r="Q255" s="400"/>
      <c r="R255" s="400"/>
      <c r="T255" s="400"/>
      <c r="U255" s="400"/>
      <c r="V255" s="400"/>
      <c r="W255" s="400"/>
      <c r="X255" s="400"/>
      <c r="Y255" s="400"/>
      <c r="AA255" s="400"/>
      <c r="AB255" s="400"/>
      <c r="AC255" s="400"/>
      <c r="AD255" s="400"/>
      <c r="AE255" s="400"/>
      <c r="AF255" s="400"/>
      <c r="AH255" s="400"/>
      <c r="AI255" s="400"/>
      <c r="AJ255" s="400"/>
      <c r="AK255" s="400"/>
      <c r="AL255" s="400"/>
      <c r="AM255" s="400"/>
    </row>
    <row r="256" spans="1:39" ht="30" customHeight="1" x14ac:dyDescent="0.25">
      <c r="A256" s="1082">
        <v>8.3700000000000099</v>
      </c>
      <c r="B256" s="1284"/>
      <c r="C256" s="398"/>
      <c r="D256" s="399"/>
      <c r="E256" s="399"/>
      <c r="F256" s="400"/>
      <c r="G256" s="400"/>
      <c r="H256" s="400"/>
      <c r="I256" s="400"/>
      <c r="J256" s="400"/>
      <c r="K256" s="400"/>
      <c r="M256" s="400"/>
      <c r="N256" s="400"/>
      <c r="O256" s="400"/>
      <c r="P256" s="400"/>
      <c r="Q256" s="400"/>
      <c r="R256" s="400"/>
      <c r="T256" s="400"/>
      <c r="U256" s="400"/>
      <c r="V256" s="400"/>
      <c r="W256" s="400"/>
      <c r="X256" s="400"/>
      <c r="Y256" s="400"/>
      <c r="AA256" s="400"/>
      <c r="AB256" s="400"/>
      <c r="AC256" s="400"/>
      <c r="AD256" s="400"/>
      <c r="AE256" s="400"/>
      <c r="AF256" s="400"/>
      <c r="AH256" s="400"/>
      <c r="AI256" s="400"/>
      <c r="AJ256" s="400"/>
      <c r="AK256" s="400"/>
      <c r="AL256" s="400"/>
      <c r="AM256" s="400"/>
    </row>
    <row r="257" spans="1:39" ht="30" customHeight="1" x14ac:dyDescent="0.25">
      <c r="A257" s="1082">
        <v>8.3800000000000097</v>
      </c>
      <c r="B257" s="1284" t="s">
        <v>9</v>
      </c>
      <c r="C257" s="398"/>
      <c r="D257" s="399"/>
      <c r="E257" s="399"/>
      <c r="F257" s="400"/>
      <c r="G257" s="400"/>
      <c r="H257" s="400"/>
      <c r="I257" s="400"/>
      <c r="J257" s="400"/>
      <c r="K257" s="400"/>
      <c r="M257" s="400"/>
      <c r="N257" s="400"/>
      <c r="O257" s="400"/>
      <c r="P257" s="400"/>
      <c r="Q257" s="400"/>
      <c r="R257" s="400"/>
      <c r="T257" s="400"/>
      <c r="U257" s="400"/>
      <c r="V257" s="400"/>
      <c r="W257" s="400"/>
      <c r="X257" s="400"/>
      <c r="Y257" s="400"/>
      <c r="AA257" s="400"/>
      <c r="AB257" s="400"/>
      <c r="AC257" s="400"/>
      <c r="AD257" s="400"/>
      <c r="AE257" s="400"/>
      <c r="AF257" s="400"/>
      <c r="AH257" s="400"/>
      <c r="AI257" s="400"/>
      <c r="AJ257" s="400"/>
      <c r="AK257" s="400"/>
      <c r="AL257" s="400"/>
      <c r="AM257" s="400"/>
    </row>
    <row r="258" spans="1:39" ht="30" customHeight="1" x14ac:dyDescent="0.25">
      <c r="A258" s="1082">
        <v>8.3900000000000095</v>
      </c>
      <c r="B258" s="1284"/>
      <c r="C258" s="398"/>
      <c r="D258" s="399"/>
      <c r="E258" s="399"/>
      <c r="F258" s="400"/>
      <c r="G258" s="400"/>
      <c r="H258" s="400"/>
      <c r="I258" s="400"/>
      <c r="J258" s="400"/>
      <c r="K258" s="400"/>
      <c r="M258" s="400"/>
      <c r="N258" s="400"/>
      <c r="O258" s="400"/>
      <c r="P258" s="400"/>
      <c r="Q258" s="400"/>
      <c r="R258" s="400"/>
      <c r="T258" s="400"/>
      <c r="U258" s="400"/>
      <c r="V258" s="400"/>
      <c r="W258" s="400"/>
      <c r="X258" s="400"/>
      <c r="Y258" s="400"/>
      <c r="AA258" s="400"/>
      <c r="AB258" s="400"/>
      <c r="AC258" s="400"/>
      <c r="AD258" s="400"/>
      <c r="AE258" s="400"/>
      <c r="AF258" s="400"/>
      <c r="AH258" s="400"/>
      <c r="AI258" s="400"/>
      <c r="AJ258" s="400"/>
      <c r="AK258" s="400"/>
      <c r="AL258" s="400"/>
      <c r="AM258" s="400"/>
    </row>
    <row r="259" spans="1:39" ht="30" customHeight="1" x14ac:dyDescent="0.25">
      <c r="A259" s="1082">
        <v>8.4000000000000199</v>
      </c>
      <c r="B259" s="1284" t="s">
        <v>18</v>
      </c>
      <c r="C259" s="398"/>
      <c r="D259" s="399"/>
      <c r="E259" s="399"/>
      <c r="F259" s="400"/>
      <c r="G259" s="400"/>
      <c r="H259" s="400"/>
      <c r="I259" s="400"/>
      <c r="J259" s="400"/>
      <c r="K259" s="400"/>
      <c r="M259" s="400"/>
      <c r="N259" s="400"/>
      <c r="O259" s="400"/>
      <c r="P259" s="400"/>
      <c r="Q259" s="400"/>
      <c r="R259" s="400"/>
      <c r="T259" s="400"/>
      <c r="U259" s="400"/>
      <c r="V259" s="400"/>
      <c r="W259" s="400"/>
      <c r="X259" s="400"/>
      <c r="Y259" s="400"/>
      <c r="AA259" s="400"/>
      <c r="AB259" s="400"/>
      <c r="AC259" s="400"/>
      <c r="AD259" s="400"/>
      <c r="AE259" s="400"/>
      <c r="AF259" s="400"/>
      <c r="AH259" s="400"/>
      <c r="AI259" s="400"/>
      <c r="AJ259" s="400"/>
      <c r="AK259" s="400"/>
      <c r="AL259" s="400"/>
      <c r="AM259" s="400"/>
    </row>
    <row r="260" spans="1:39" ht="30" customHeight="1" x14ac:dyDescent="0.25">
      <c r="A260" s="1082">
        <v>8.4100000000000197</v>
      </c>
      <c r="B260" s="1284"/>
      <c r="C260" s="398"/>
      <c r="D260" s="399"/>
      <c r="E260" s="399"/>
      <c r="F260" s="400"/>
      <c r="G260" s="400"/>
      <c r="H260" s="400"/>
      <c r="I260" s="400"/>
      <c r="J260" s="400"/>
      <c r="K260" s="400"/>
      <c r="M260" s="400"/>
      <c r="N260" s="400"/>
      <c r="O260" s="400"/>
      <c r="P260" s="400"/>
      <c r="Q260" s="400"/>
      <c r="R260" s="400"/>
      <c r="T260" s="400"/>
      <c r="U260" s="400"/>
      <c r="V260" s="400"/>
      <c r="W260" s="400"/>
      <c r="X260" s="400"/>
      <c r="Y260" s="400"/>
      <c r="AA260" s="400"/>
      <c r="AB260" s="400"/>
      <c r="AC260" s="400"/>
      <c r="AD260" s="400"/>
      <c r="AE260" s="400"/>
      <c r="AF260" s="400"/>
      <c r="AH260" s="400"/>
      <c r="AI260" s="400"/>
      <c r="AJ260" s="400"/>
      <c r="AK260" s="400"/>
      <c r="AL260" s="400"/>
      <c r="AM260" s="400"/>
    </row>
    <row r="261" spans="1:39" ht="30" customHeight="1" x14ac:dyDescent="0.25">
      <c r="A261" s="1082">
        <v>8.4200000000000195</v>
      </c>
      <c r="B261" s="1284" t="s">
        <v>17</v>
      </c>
      <c r="C261" s="398"/>
      <c r="D261" s="399"/>
      <c r="E261" s="399"/>
      <c r="F261" s="400"/>
      <c r="G261" s="400"/>
      <c r="H261" s="400"/>
      <c r="I261" s="400"/>
      <c r="J261" s="400"/>
      <c r="K261" s="400"/>
      <c r="M261" s="400"/>
      <c r="N261" s="400"/>
      <c r="O261" s="400"/>
      <c r="P261" s="400"/>
      <c r="Q261" s="400"/>
      <c r="R261" s="400"/>
      <c r="T261" s="400"/>
      <c r="U261" s="400"/>
      <c r="V261" s="400"/>
      <c r="W261" s="400"/>
      <c r="X261" s="400"/>
      <c r="Y261" s="400"/>
      <c r="AA261" s="400"/>
      <c r="AB261" s="400"/>
      <c r="AC261" s="400"/>
      <c r="AD261" s="400"/>
      <c r="AE261" s="400"/>
      <c r="AF261" s="400"/>
      <c r="AH261" s="400"/>
      <c r="AI261" s="400"/>
      <c r="AJ261" s="400"/>
      <c r="AK261" s="400"/>
      <c r="AL261" s="400"/>
      <c r="AM261" s="400"/>
    </row>
    <row r="262" spans="1:39" ht="30" customHeight="1" x14ac:dyDescent="0.25">
      <c r="A262" s="1082">
        <v>8.4300000000000193</v>
      </c>
      <c r="B262" s="1284"/>
      <c r="C262" s="398"/>
      <c r="D262" s="399"/>
      <c r="E262" s="399"/>
      <c r="F262" s="400"/>
      <c r="G262" s="400"/>
      <c r="H262" s="400"/>
      <c r="I262" s="400"/>
      <c r="J262" s="400"/>
      <c r="K262" s="400"/>
      <c r="M262" s="400"/>
      <c r="N262" s="400"/>
      <c r="O262" s="400"/>
      <c r="P262" s="400"/>
      <c r="Q262" s="400"/>
      <c r="R262" s="400"/>
      <c r="T262" s="400"/>
      <c r="U262" s="400"/>
      <c r="V262" s="400"/>
      <c r="W262" s="400"/>
      <c r="X262" s="400"/>
      <c r="Y262" s="400"/>
      <c r="AA262" s="400"/>
      <c r="AB262" s="400"/>
      <c r="AC262" s="400"/>
      <c r="AD262" s="400"/>
      <c r="AE262" s="400"/>
      <c r="AF262" s="400"/>
      <c r="AH262" s="400"/>
      <c r="AI262" s="400"/>
      <c r="AJ262" s="400"/>
      <c r="AK262" s="400"/>
      <c r="AL262" s="400"/>
      <c r="AM262" s="400"/>
    </row>
    <row r="263" spans="1:39" ht="30" customHeight="1" x14ac:dyDescent="0.25">
      <c r="A263" s="1082">
        <v>8.4400000000000208</v>
      </c>
      <c r="B263" s="1281" t="s">
        <v>588</v>
      </c>
      <c r="C263" s="398"/>
      <c r="D263" s="399"/>
      <c r="E263" s="399"/>
      <c r="F263" s="400"/>
      <c r="G263" s="400"/>
      <c r="H263" s="400"/>
      <c r="I263" s="400"/>
      <c r="J263" s="400"/>
      <c r="K263" s="400"/>
      <c r="M263" s="400"/>
      <c r="N263" s="400"/>
      <c r="O263" s="400"/>
      <c r="P263" s="400"/>
      <c r="Q263" s="400"/>
      <c r="R263" s="400"/>
      <c r="T263" s="400"/>
      <c r="U263" s="400"/>
      <c r="V263" s="400"/>
      <c r="W263" s="400"/>
      <c r="X263" s="400"/>
      <c r="Y263" s="400"/>
      <c r="AA263" s="400"/>
      <c r="AB263" s="400"/>
      <c r="AC263" s="400"/>
      <c r="AD263" s="400"/>
      <c r="AE263" s="400"/>
      <c r="AF263" s="400"/>
      <c r="AH263" s="400"/>
      <c r="AI263" s="400"/>
      <c r="AJ263" s="400"/>
      <c r="AK263" s="400"/>
      <c r="AL263" s="400"/>
      <c r="AM263" s="400"/>
    </row>
    <row r="264" spans="1:39" ht="30" customHeight="1" x14ac:dyDescent="0.25">
      <c r="A264" s="1082">
        <v>8.4500000000000206</v>
      </c>
      <c r="B264" s="1281"/>
      <c r="C264" s="398"/>
      <c r="D264" s="399"/>
      <c r="E264" s="399"/>
      <c r="F264" s="400"/>
      <c r="G264" s="400"/>
      <c r="H264" s="400"/>
      <c r="I264" s="400"/>
      <c r="J264" s="400"/>
      <c r="K264" s="400"/>
      <c r="M264" s="400"/>
      <c r="N264" s="400"/>
      <c r="O264" s="400"/>
      <c r="P264" s="400"/>
      <c r="Q264" s="400"/>
      <c r="R264" s="400"/>
      <c r="T264" s="400"/>
      <c r="U264" s="400"/>
      <c r="V264" s="400"/>
      <c r="W264" s="400"/>
      <c r="X264" s="400"/>
      <c r="Y264" s="400"/>
      <c r="AA264" s="400"/>
      <c r="AB264" s="400"/>
      <c r="AC264" s="400"/>
      <c r="AD264" s="400"/>
      <c r="AE264" s="400"/>
      <c r="AF264" s="400"/>
      <c r="AH264" s="400"/>
      <c r="AI264" s="400"/>
      <c r="AJ264" s="400"/>
      <c r="AK264" s="400"/>
      <c r="AL264" s="400"/>
      <c r="AM264" s="400"/>
    </row>
    <row r="265" spans="1:39" ht="30" customHeight="1" x14ac:dyDescent="0.25">
      <c r="A265" s="1082"/>
      <c r="B265" s="1283" t="s">
        <v>374</v>
      </c>
      <c r="C265" s="398"/>
      <c r="D265" s="399"/>
      <c r="E265" s="399"/>
      <c r="F265" s="400"/>
      <c r="G265" s="400"/>
      <c r="H265" s="400"/>
      <c r="I265" s="400"/>
      <c r="J265" s="400"/>
      <c r="K265" s="400"/>
      <c r="M265" s="400"/>
      <c r="N265" s="400"/>
      <c r="O265" s="400"/>
      <c r="P265" s="400"/>
      <c r="Q265" s="400"/>
      <c r="R265" s="400"/>
      <c r="T265" s="400"/>
      <c r="U265" s="400"/>
      <c r="V265" s="400"/>
      <c r="W265" s="400"/>
      <c r="X265" s="400"/>
      <c r="Y265" s="400"/>
      <c r="AA265" s="400"/>
      <c r="AB265" s="400"/>
      <c r="AC265" s="400"/>
      <c r="AD265" s="400"/>
      <c r="AE265" s="400"/>
      <c r="AF265" s="400"/>
      <c r="AH265" s="400"/>
      <c r="AI265" s="400"/>
      <c r="AJ265" s="400"/>
      <c r="AK265" s="400"/>
      <c r="AL265" s="400"/>
      <c r="AM265" s="400"/>
    </row>
    <row r="266" spans="1:39" ht="30" customHeight="1" x14ac:dyDescent="0.25">
      <c r="A266" s="1082"/>
      <c r="B266" s="1283"/>
      <c r="C266" s="398"/>
      <c r="D266" s="399"/>
      <c r="E266" s="399"/>
      <c r="F266" s="400"/>
      <c r="G266" s="400"/>
      <c r="H266" s="400"/>
      <c r="I266" s="400"/>
      <c r="J266" s="400"/>
      <c r="K266" s="400"/>
      <c r="M266" s="400"/>
      <c r="N266" s="400"/>
      <c r="O266" s="400"/>
      <c r="P266" s="400"/>
      <c r="Q266" s="400"/>
      <c r="R266" s="400"/>
      <c r="T266" s="400"/>
      <c r="U266" s="400"/>
      <c r="V266" s="400"/>
      <c r="W266" s="400"/>
      <c r="X266" s="400"/>
      <c r="Y266" s="400"/>
      <c r="AA266" s="400"/>
      <c r="AB266" s="400"/>
      <c r="AC266" s="400"/>
      <c r="AD266" s="400"/>
      <c r="AE266" s="400"/>
      <c r="AF266" s="400"/>
      <c r="AH266" s="400"/>
      <c r="AI266" s="400"/>
      <c r="AJ266" s="400"/>
      <c r="AK266" s="400"/>
      <c r="AL266" s="400"/>
      <c r="AM266" s="400"/>
    </row>
    <row r="267" spans="1:39" ht="30" customHeight="1" x14ac:dyDescent="0.25">
      <c r="A267" s="1082">
        <v>8.4600000000000009</v>
      </c>
      <c r="B267" s="1117" t="s">
        <v>141</v>
      </c>
      <c r="C267" s="398"/>
      <c r="D267" s="399"/>
      <c r="E267" s="399"/>
      <c r="F267" s="400"/>
      <c r="G267" s="400"/>
      <c r="H267" s="400"/>
      <c r="I267" s="400"/>
      <c r="J267" s="400"/>
      <c r="K267" s="400"/>
      <c r="M267" s="400"/>
      <c r="N267" s="400"/>
      <c r="O267" s="400"/>
      <c r="P267" s="400"/>
      <c r="Q267" s="400"/>
      <c r="R267" s="400"/>
      <c r="T267" s="400"/>
      <c r="U267" s="400"/>
      <c r="V267" s="400"/>
      <c r="W267" s="400"/>
      <c r="X267" s="400"/>
      <c r="Y267" s="400"/>
      <c r="AA267" s="400"/>
      <c r="AB267" s="400"/>
      <c r="AC267" s="400"/>
      <c r="AD267" s="400"/>
      <c r="AE267" s="400"/>
      <c r="AF267" s="400"/>
      <c r="AH267" s="400"/>
      <c r="AI267" s="400"/>
      <c r="AJ267" s="400"/>
      <c r="AK267" s="400"/>
      <c r="AL267" s="400"/>
      <c r="AM267" s="400"/>
    </row>
    <row r="268" spans="1:39" ht="30" customHeight="1" x14ac:dyDescent="0.25">
      <c r="A268" s="1082"/>
      <c r="B268" s="1118"/>
      <c r="C268" s="398"/>
      <c r="D268" s="399"/>
      <c r="E268" s="399"/>
      <c r="F268" s="400"/>
      <c r="G268" s="400"/>
      <c r="H268" s="400"/>
      <c r="I268" s="400"/>
      <c r="J268" s="400"/>
      <c r="K268" s="400"/>
      <c r="M268" s="400"/>
      <c r="N268" s="400"/>
      <c r="O268" s="400"/>
      <c r="P268" s="400"/>
      <c r="Q268" s="400"/>
      <c r="R268" s="400"/>
      <c r="T268" s="400"/>
      <c r="U268" s="400"/>
      <c r="V268" s="400"/>
      <c r="W268" s="400"/>
      <c r="X268" s="400"/>
      <c r="Y268" s="400"/>
      <c r="AA268" s="400"/>
      <c r="AB268" s="400"/>
      <c r="AC268" s="400"/>
      <c r="AD268" s="400"/>
      <c r="AE268" s="400"/>
      <c r="AF268" s="400"/>
      <c r="AH268" s="400"/>
      <c r="AI268" s="400"/>
      <c r="AJ268" s="400"/>
      <c r="AK268" s="400"/>
      <c r="AL268" s="400"/>
      <c r="AM268" s="400"/>
    </row>
    <row r="269" spans="1:39" ht="30" customHeight="1" x14ac:dyDescent="0.25">
      <c r="A269" s="1082"/>
      <c r="B269" s="1118"/>
      <c r="C269" s="398"/>
      <c r="D269" s="399"/>
      <c r="E269" s="399"/>
      <c r="F269" s="400"/>
      <c r="G269" s="400"/>
      <c r="H269" s="400"/>
      <c r="I269" s="400"/>
      <c r="J269" s="400"/>
      <c r="K269" s="400"/>
      <c r="M269" s="400"/>
      <c r="N269" s="400"/>
      <c r="O269" s="400"/>
      <c r="P269" s="400"/>
      <c r="Q269" s="400"/>
      <c r="R269" s="400"/>
      <c r="T269" s="400"/>
      <c r="U269" s="400"/>
      <c r="V269" s="400"/>
      <c r="W269" s="400"/>
      <c r="X269" s="400"/>
      <c r="Y269" s="400"/>
      <c r="AA269" s="400"/>
      <c r="AB269" s="400"/>
      <c r="AC269" s="400"/>
      <c r="AD269" s="400"/>
      <c r="AE269" s="400"/>
      <c r="AF269" s="400"/>
      <c r="AH269" s="400"/>
      <c r="AI269" s="400"/>
      <c r="AJ269" s="400"/>
      <c r="AK269" s="400"/>
      <c r="AL269" s="400"/>
      <c r="AM269" s="400"/>
    </row>
    <row r="270" spans="1:39" ht="30" customHeight="1" x14ac:dyDescent="0.25">
      <c r="A270" s="1082">
        <v>8.4700000000000006</v>
      </c>
      <c r="B270" s="127" t="s">
        <v>415</v>
      </c>
      <c r="C270" s="398"/>
      <c r="D270" s="399"/>
      <c r="E270" s="399"/>
      <c r="F270" s="400"/>
      <c r="G270" s="400"/>
      <c r="H270" s="400"/>
      <c r="I270" s="400"/>
      <c r="J270" s="400"/>
      <c r="K270" s="400"/>
      <c r="M270" s="400"/>
      <c r="N270" s="400"/>
      <c r="O270" s="400"/>
      <c r="P270" s="400"/>
      <c r="Q270" s="400"/>
      <c r="R270" s="400"/>
      <c r="T270" s="400"/>
      <c r="U270" s="400"/>
      <c r="V270" s="400"/>
      <c r="W270" s="400"/>
      <c r="X270" s="400"/>
      <c r="Y270" s="400"/>
      <c r="AA270" s="400"/>
      <c r="AB270" s="400"/>
      <c r="AC270" s="400"/>
      <c r="AD270" s="400"/>
      <c r="AE270" s="400"/>
      <c r="AF270" s="400"/>
      <c r="AH270" s="400"/>
      <c r="AI270" s="400"/>
      <c r="AJ270" s="400"/>
      <c r="AK270" s="400"/>
      <c r="AL270" s="400"/>
      <c r="AM270" s="400"/>
    </row>
    <row r="271" spans="1:39" ht="30" customHeight="1" x14ac:dyDescent="0.25">
      <c r="A271" s="1082"/>
      <c r="B271" s="179"/>
      <c r="C271" s="398"/>
      <c r="D271" s="399"/>
      <c r="E271" s="399"/>
      <c r="F271" s="400"/>
      <c r="G271" s="400"/>
      <c r="H271" s="400"/>
      <c r="I271" s="400"/>
      <c r="J271" s="400"/>
      <c r="K271" s="400"/>
      <c r="M271" s="400"/>
      <c r="N271" s="400"/>
      <c r="O271" s="400"/>
      <c r="P271" s="400"/>
      <c r="Q271" s="400"/>
      <c r="R271" s="400"/>
      <c r="T271" s="400"/>
      <c r="U271" s="400"/>
      <c r="V271" s="400"/>
      <c r="W271" s="400"/>
      <c r="X271" s="400"/>
      <c r="Y271" s="400"/>
      <c r="AA271" s="400"/>
      <c r="AB271" s="400"/>
      <c r="AC271" s="400"/>
      <c r="AD271" s="400"/>
      <c r="AE271" s="400"/>
      <c r="AF271" s="400"/>
      <c r="AH271" s="400"/>
      <c r="AI271" s="400"/>
      <c r="AJ271" s="400"/>
      <c r="AK271" s="400"/>
      <c r="AL271" s="400"/>
      <c r="AM271" s="400"/>
    </row>
    <row r="272" spans="1:39" ht="30" customHeight="1" x14ac:dyDescent="0.25">
      <c r="A272" s="1064">
        <v>9</v>
      </c>
      <c r="B272" s="1065"/>
      <c r="C272" s="398"/>
      <c r="D272" s="399"/>
      <c r="E272" s="399"/>
      <c r="F272" s="400"/>
      <c r="G272" s="400"/>
      <c r="H272" s="400"/>
      <c r="I272" s="400"/>
      <c r="J272" s="400"/>
      <c r="K272" s="400"/>
      <c r="M272" s="400"/>
      <c r="N272" s="400"/>
      <c r="O272" s="400"/>
      <c r="P272" s="400"/>
      <c r="Q272" s="400"/>
      <c r="R272" s="400"/>
      <c r="T272" s="400"/>
      <c r="U272" s="400"/>
      <c r="V272" s="400"/>
      <c r="W272" s="400"/>
      <c r="X272" s="400"/>
      <c r="Y272" s="400"/>
      <c r="AA272" s="400"/>
      <c r="AB272" s="400"/>
      <c r="AC272" s="400"/>
      <c r="AD272" s="400"/>
      <c r="AE272" s="400"/>
      <c r="AF272" s="400"/>
      <c r="AH272" s="400"/>
      <c r="AI272" s="400"/>
      <c r="AJ272" s="400"/>
      <c r="AK272" s="400"/>
      <c r="AL272" s="400"/>
      <c r="AM272" s="400"/>
    </row>
    <row r="273" spans="1:39" ht="30" customHeight="1" x14ac:dyDescent="0.25">
      <c r="A273" s="1082"/>
      <c r="B273" s="357"/>
      <c r="C273" s="398"/>
      <c r="D273" s="399"/>
      <c r="E273" s="399"/>
      <c r="F273" s="400"/>
      <c r="G273" s="400"/>
      <c r="H273" s="400"/>
      <c r="I273" s="400"/>
      <c r="J273" s="400"/>
      <c r="K273" s="400"/>
      <c r="M273" s="400"/>
      <c r="N273" s="400"/>
      <c r="O273" s="400"/>
      <c r="P273" s="400"/>
      <c r="Q273" s="400"/>
      <c r="R273" s="400"/>
      <c r="T273" s="400"/>
      <c r="U273" s="400"/>
      <c r="V273" s="400"/>
      <c r="W273" s="400"/>
      <c r="X273" s="400"/>
      <c r="Y273" s="400"/>
      <c r="AA273" s="400"/>
      <c r="AB273" s="400"/>
      <c r="AC273" s="400"/>
      <c r="AD273" s="400"/>
      <c r="AE273" s="400"/>
      <c r="AF273" s="400"/>
      <c r="AH273" s="400"/>
      <c r="AI273" s="400"/>
      <c r="AJ273" s="400"/>
      <c r="AK273" s="400"/>
      <c r="AL273" s="400"/>
      <c r="AM273" s="400"/>
    </row>
    <row r="274" spans="1:39" ht="30" customHeight="1" x14ac:dyDescent="0.25">
      <c r="A274" s="1082"/>
      <c r="B274" s="1100"/>
      <c r="C274" s="398"/>
      <c r="D274" s="399"/>
      <c r="E274" s="399"/>
      <c r="F274" s="400"/>
      <c r="G274" s="400"/>
      <c r="H274" s="400"/>
      <c r="I274" s="400"/>
      <c r="J274" s="400"/>
      <c r="K274" s="400"/>
      <c r="M274" s="400"/>
      <c r="N274" s="400"/>
      <c r="O274" s="400"/>
      <c r="P274" s="400"/>
      <c r="Q274" s="400"/>
      <c r="R274" s="400"/>
      <c r="T274" s="400"/>
      <c r="U274" s="400"/>
      <c r="V274" s="400"/>
      <c r="W274" s="400"/>
      <c r="X274" s="400"/>
      <c r="Y274" s="400"/>
      <c r="AA274" s="400"/>
      <c r="AB274" s="400"/>
      <c r="AC274" s="400"/>
      <c r="AD274" s="400"/>
      <c r="AE274" s="400"/>
      <c r="AF274" s="400"/>
      <c r="AH274" s="400"/>
      <c r="AI274" s="400"/>
      <c r="AJ274" s="400"/>
      <c r="AK274" s="400"/>
      <c r="AL274" s="400"/>
      <c r="AM274" s="400"/>
    </row>
    <row r="275" spans="1:39" ht="30" customHeight="1" x14ac:dyDescent="0.25">
      <c r="A275" s="1082">
        <v>9.01</v>
      </c>
      <c r="B275" s="1284" t="s">
        <v>1905</v>
      </c>
      <c r="C275" s="398"/>
      <c r="D275" s="399"/>
      <c r="E275" s="399"/>
      <c r="F275" s="400"/>
      <c r="G275" s="400"/>
      <c r="H275" s="400"/>
      <c r="I275" s="400"/>
      <c r="J275" s="400"/>
      <c r="K275" s="400"/>
      <c r="M275" s="400"/>
      <c r="N275" s="400"/>
      <c r="O275" s="400"/>
      <c r="P275" s="400"/>
      <c r="Q275" s="400"/>
      <c r="R275" s="400"/>
      <c r="T275" s="400"/>
      <c r="U275" s="400"/>
      <c r="V275" s="400"/>
      <c r="W275" s="400"/>
      <c r="X275" s="400"/>
      <c r="Y275" s="400"/>
      <c r="AA275" s="400"/>
      <c r="AB275" s="400"/>
      <c r="AC275" s="400"/>
      <c r="AD275" s="400"/>
      <c r="AE275" s="400"/>
      <c r="AF275" s="400"/>
      <c r="AH275" s="400"/>
      <c r="AI275" s="400"/>
      <c r="AJ275" s="400"/>
      <c r="AK275" s="400"/>
      <c r="AL275" s="400"/>
      <c r="AM275" s="400"/>
    </row>
    <row r="276" spans="1:39" ht="30" customHeight="1" x14ac:dyDescent="0.25">
      <c r="A276" s="1082">
        <v>9.02</v>
      </c>
      <c r="B276" s="1284"/>
      <c r="C276" s="398"/>
      <c r="D276" s="399"/>
      <c r="E276" s="399"/>
      <c r="F276" s="400"/>
      <c r="G276" s="400"/>
      <c r="H276" s="400"/>
      <c r="I276" s="400"/>
      <c r="J276" s="400"/>
      <c r="K276" s="400"/>
      <c r="M276" s="400"/>
      <c r="N276" s="400"/>
      <c r="O276" s="400"/>
      <c r="P276" s="400"/>
      <c r="Q276" s="400"/>
      <c r="R276" s="400"/>
      <c r="T276" s="400"/>
      <c r="U276" s="400"/>
      <c r="V276" s="400"/>
      <c r="W276" s="400"/>
      <c r="X276" s="400"/>
      <c r="Y276" s="400"/>
      <c r="AA276" s="400"/>
      <c r="AB276" s="400"/>
      <c r="AC276" s="400"/>
      <c r="AD276" s="400"/>
      <c r="AE276" s="400"/>
      <c r="AF276" s="400"/>
      <c r="AH276" s="400"/>
      <c r="AI276" s="400"/>
      <c r="AJ276" s="400"/>
      <c r="AK276" s="400"/>
      <c r="AL276" s="400"/>
      <c r="AM276" s="400"/>
    </row>
    <row r="277" spans="1:39" ht="30" customHeight="1" x14ac:dyDescent="0.25">
      <c r="A277" s="1082">
        <v>9.0299999999999994</v>
      </c>
      <c r="B277" s="1284" t="s">
        <v>4</v>
      </c>
      <c r="C277" s="398"/>
      <c r="D277" s="399"/>
      <c r="E277" s="399"/>
      <c r="F277" s="400"/>
      <c r="G277" s="400"/>
      <c r="H277" s="400"/>
      <c r="I277" s="400"/>
      <c r="J277" s="400"/>
      <c r="K277" s="400"/>
      <c r="M277" s="400"/>
      <c r="N277" s="400"/>
      <c r="O277" s="400"/>
      <c r="P277" s="400"/>
      <c r="Q277" s="400"/>
      <c r="R277" s="400"/>
      <c r="T277" s="400"/>
      <c r="U277" s="400"/>
      <c r="V277" s="400"/>
      <c r="W277" s="400"/>
      <c r="X277" s="400"/>
      <c r="Y277" s="400"/>
      <c r="AA277" s="400"/>
      <c r="AB277" s="400"/>
      <c r="AC277" s="400"/>
      <c r="AD277" s="400"/>
      <c r="AE277" s="400"/>
      <c r="AF277" s="400"/>
      <c r="AH277" s="400"/>
      <c r="AI277" s="400"/>
      <c r="AJ277" s="400"/>
      <c r="AK277" s="400"/>
      <c r="AL277" s="400"/>
      <c r="AM277" s="400"/>
    </row>
    <row r="278" spans="1:39" ht="30" customHeight="1" x14ac:dyDescent="0.25">
      <c r="A278" s="1082">
        <v>9.0399999999999991</v>
      </c>
      <c r="B278" s="1284"/>
      <c r="C278" s="398"/>
      <c r="D278" s="399"/>
      <c r="E278" s="399"/>
      <c r="F278" s="400"/>
      <c r="G278" s="400"/>
      <c r="H278" s="400"/>
      <c r="I278" s="400"/>
      <c r="J278" s="400"/>
      <c r="K278" s="400"/>
      <c r="M278" s="400"/>
      <c r="N278" s="400"/>
      <c r="O278" s="400"/>
      <c r="P278" s="400"/>
      <c r="Q278" s="400"/>
      <c r="R278" s="400"/>
      <c r="T278" s="400"/>
      <c r="U278" s="400"/>
      <c r="V278" s="400"/>
      <c r="W278" s="400"/>
      <c r="X278" s="400"/>
      <c r="Y278" s="400"/>
      <c r="AA278" s="400"/>
      <c r="AB278" s="400"/>
      <c r="AC278" s="400"/>
      <c r="AD278" s="400"/>
      <c r="AE278" s="400"/>
      <c r="AF278" s="400"/>
      <c r="AH278" s="400"/>
      <c r="AI278" s="400"/>
      <c r="AJ278" s="400"/>
      <c r="AK278" s="400"/>
      <c r="AL278" s="400"/>
      <c r="AM278" s="400"/>
    </row>
    <row r="279" spans="1:39" ht="30" customHeight="1" x14ac:dyDescent="0.25">
      <c r="A279" s="1082">
        <v>9.0500000000000007</v>
      </c>
      <c r="B279" s="1284" t="s">
        <v>8</v>
      </c>
      <c r="C279" s="398"/>
      <c r="D279" s="399"/>
      <c r="E279" s="399"/>
      <c r="F279" s="400"/>
      <c r="G279" s="400"/>
      <c r="H279" s="400"/>
      <c r="I279" s="400"/>
      <c r="J279" s="400"/>
      <c r="K279" s="400"/>
      <c r="M279" s="400"/>
      <c r="N279" s="400"/>
      <c r="O279" s="400"/>
      <c r="P279" s="400"/>
      <c r="Q279" s="400"/>
      <c r="R279" s="400"/>
      <c r="T279" s="400"/>
      <c r="U279" s="400"/>
      <c r="V279" s="400"/>
      <c r="W279" s="400"/>
      <c r="X279" s="400"/>
      <c r="Y279" s="400"/>
      <c r="AA279" s="400"/>
      <c r="AB279" s="400"/>
      <c r="AC279" s="400"/>
      <c r="AD279" s="400"/>
      <c r="AE279" s="400"/>
      <c r="AF279" s="400"/>
      <c r="AH279" s="400"/>
      <c r="AI279" s="400"/>
      <c r="AJ279" s="400"/>
      <c r="AK279" s="400"/>
      <c r="AL279" s="400"/>
      <c r="AM279" s="400"/>
    </row>
    <row r="280" spans="1:39" ht="30" customHeight="1" x14ac:dyDescent="0.25">
      <c r="A280" s="1082">
        <v>9.06</v>
      </c>
      <c r="B280" s="1284"/>
      <c r="C280" s="398"/>
      <c r="D280" s="399"/>
      <c r="E280" s="399"/>
      <c r="F280" s="400"/>
      <c r="G280" s="400"/>
      <c r="H280" s="400"/>
      <c r="I280" s="400"/>
      <c r="J280" s="400"/>
      <c r="K280" s="400"/>
      <c r="M280" s="400"/>
      <c r="N280" s="400"/>
      <c r="O280" s="400"/>
      <c r="P280" s="400"/>
      <c r="Q280" s="400"/>
      <c r="R280" s="400"/>
      <c r="T280" s="400"/>
      <c r="U280" s="400"/>
      <c r="V280" s="400"/>
      <c r="W280" s="400"/>
      <c r="X280" s="400"/>
      <c r="Y280" s="400"/>
      <c r="AA280" s="400"/>
      <c r="AB280" s="400"/>
      <c r="AC280" s="400"/>
      <c r="AD280" s="400"/>
      <c r="AE280" s="400"/>
      <c r="AF280" s="400"/>
      <c r="AH280" s="400"/>
      <c r="AI280" s="400"/>
      <c r="AJ280" s="400"/>
      <c r="AK280" s="400"/>
      <c r="AL280" s="400"/>
      <c r="AM280" s="400"/>
    </row>
    <row r="281" spans="1:39" ht="30" customHeight="1" x14ac:dyDescent="0.25">
      <c r="A281" s="1082">
        <v>9.07</v>
      </c>
      <c r="B281" s="1284" t="s">
        <v>5</v>
      </c>
      <c r="C281" s="398"/>
      <c r="D281" s="399"/>
      <c r="E281" s="399"/>
      <c r="F281" s="400"/>
      <c r="G281" s="400"/>
      <c r="H281" s="400"/>
      <c r="I281" s="400"/>
      <c r="J281" s="400"/>
      <c r="K281" s="400"/>
      <c r="M281" s="400"/>
      <c r="N281" s="400"/>
      <c r="O281" s="400"/>
      <c r="P281" s="400"/>
      <c r="Q281" s="400"/>
      <c r="R281" s="400"/>
      <c r="T281" s="400"/>
      <c r="U281" s="400"/>
      <c r="V281" s="400"/>
      <c r="W281" s="400"/>
      <c r="X281" s="400"/>
      <c r="Y281" s="400"/>
      <c r="AA281" s="400"/>
      <c r="AB281" s="400"/>
      <c r="AC281" s="400"/>
      <c r="AD281" s="400"/>
      <c r="AE281" s="400"/>
      <c r="AF281" s="400"/>
      <c r="AH281" s="400"/>
      <c r="AI281" s="400"/>
      <c r="AJ281" s="400"/>
      <c r="AK281" s="400"/>
      <c r="AL281" s="400"/>
      <c r="AM281" s="400"/>
    </row>
    <row r="282" spans="1:39" ht="30" customHeight="1" x14ac:dyDescent="0.25">
      <c r="A282" s="1082">
        <v>9.08</v>
      </c>
      <c r="B282" s="1284"/>
      <c r="C282" s="398"/>
      <c r="D282" s="399"/>
      <c r="E282" s="399"/>
      <c r="F282" s="400"/>
      <c r="G282" s="400"/>
      <c r="H282" s="400"/>
      <c r="I282" s="400"/>
      <c r="J282" s="400"/>
      <c r="K282" s="400"/>
      <c r="M282" s="400"/>
      <c r="N282" s="400"/>
      <c r="O282" s="400"/>
      <c r="P282" s="400"/>
      <c r="Q282" s="400"/>
      <c r="R282" s="400"/>
      <c r="T282" s="400"/>
      <c r="U282" s="400"/>
      <c r="V282" s="400"/>
      <c r="W282" s="400"/>
      <c r="X282" s="400"/>
      <c r="Y282" s="400"/>
      <c r="AA282" s="400"/>
      <c r="AB282" s="400"/>
      <c r="AC282" s="400"/>
      <c r="AD282" s="400"/>
      <c r="AE282" s="400"/>
      <c r="AF282" s="400"/>
      <c r="AH282" s="400"/>
      <c r="AI282" s="400"/>
      <c r="AJ282" s="400"/>
      <c r="AK282" s="400"/>
      <c r="AL282" s="400"/>
      <c r="AM282" s="400"/>
    </row>
    <row r="283" spans="1:39" ht="30" customHeight="1" x14ac:dyDescent="0.25">
      <c r="A283" s="1082">
        <v>9.09</v>
      </c>
      <c r="B283" s="1284" t="s">
        <v>9</v>
      </c>
      <c r="C283" s="398"/>
      <c r="D283" s="399"/>
      <c r="E283" s="399"/>
      <c r="F283" s="400"/>
      <c r="G283" s="400"/>
      <c r="H283" s="400"/>
      <c r="I283" s="400"/>
      <c r="J283" s="400"/>
      <c r="K283" s="400"/>
      <c r="M283" s="400"/>
      <c r="N283" s="400"/>
      <c r="O283" s="400"/>
      <c r="P283" s="400"/>
      <c r="Q283" s="400"/>
      <c r="R283" s="400"/>
      <c r="T283" s="400"/>
      <c r="U283" s="400"/>
      <c r="V283" s="400"/>
      <c r="W283" s="400"/>
      <c r="X283" s="400"/>
      <c r="Y283" s="400"/>
      <c r="AA283" s="400"/>
      <c r="AB283" s="400"/>
      <c r="AC283" s="400"/>
      <c r="AD283" s="400"/>
      <c r="AE283" s="400"/>
      <c r="AF283" s="400"/>
      <c r="AH283" s="400"/>
      <c r="AI283" s="400"/>
      <c r="AJ283" s="400"/>
      <c r="AK283" s="400"/>
      <c r="AL283" s="400"/>
      <c r="AM283" s="400"/>
    </row>
    <row r="284" spans="1:39" ht="30" customHeight="1" x14ac:dyDescent="0.25">
      <c r="A284" s="1082">
        <v>9.1</v>
      </c>
      <c r="B284" s="1284"/>
      <c r="C284" s="398"/>
      <c r="D284" s="399"/>
      <c r="E284" s="399"/>
      <c r="F284" s="400"/>
      <c r="G284" s="400"/>
      <c r="H284" s="400"/>
      <c r="I284" s="400"/>
      <c r="J284" s="400"/>
      <c r="K284" s="400"/>
      <c r="M284" s="400"/>
      <c r="N284" s="400"/>
      <c r="O284" s="400"/>
      <c r="P284" s="400"/>
      <c r="Q284" s="400"/>
      <c r="R284" s="400"/>
      <c r="T284" s="400"/>
      <c r="U284" s="400"/>
      <c r="V284" s="400"/>
      <c r="W284" s="400"/>
      <c r="X284" s="400"/>
      <c r="Y284" s="400"/>
      <c r="AA284" s="400"/>
      <c r="AB284" s="400"/>
      <c r="AC284" s="400"/>
      <c r="AD284" s="400"/>
      <c r="AE284" s="400"/>
      <c r="AF284" s="400"/>
      <c r="AH284" s="400"/>
      <c r="AI284" s="400"/>
      <c r="AJ284" s="400"/>
      <c r="AK284" s="400"/>
      <c r="AL284" s="400"/>
      <c r="AM284" s="400"/>
    </row>
    <row r="285" spans="1:39" ht="30" customHeight="1" x14ac:dyDescent="0.25">
      <c r="A285" s="1082">
        <v>9.11</v>
      </c>
      <c r="B285" s="1284" t="s">
        <v>18</v>
      </c>
      <c r="C285" s="398"/>
      <c r="D285" s="399"/>
      <c r="E285" s="399"/>
      <c r="F285" s="400"/>
      <c r="G285" s="400"/>
      <c r="H285" s="400"/>
      <c r="I285" s="400"/>
      <c r="J285" s="400"/>
      <c r="K285" s="400"/>
      <c r="M285" s="400"/>
      <c r="N285" s="400"/>
      <c r="O285" s="400"/>
      <c r="P285" s="400"/>
      <c r="Q285" s="400"/>
      <c r="R285" s="400"/>
      <c r="T285" s="400"/>
      <c r="U285" s="400"/>
      <c r="V285" s="400"/>
      <c r="W285" s="400"/>
      <c r="X285" s="400"/>
      <c r="Y285" s="400"/>
      <c r="AA285" s="400"/>
      <c r="AB285" s="400"/>
      <c r="AC285" s="400"/>
      <c r="AD285" s="400"/>
      <c r="AE285" s="400"/>
      <c r="AF285" s="400"/>
      <c r="AH285" s="400"/>
      <c r="AI285" s="400"/>
      <c r="AJ285" s="400"/>
      <c r="AK285" s="400"/>
      <c r="AL285" s="400"/>
      <c r="AM285" s="400"/>
    </row>
    <row r="286" spans="1:39" ht="30" customHeight="1" x14ac:dyDescent="0.25">
      <c r="A286" s="1082">
        <v>9.1199999999999992</v>
      </c>
      <c r="B286" s="1284"/>
      <c r="C286" s="398"/>
      <c r="D286" s="399"/>
      <c r="E286" s="399"/>
      <c r="F286" s="400"/>
      <c r="G286" s="400"/>
      <c r="H286" s="400"/>
      <c r="I286" s="400"/>
      <c r="J286" s="400"/>
      <c r="K286" s="400"/>
      <c r="M286" s="400"/>
      <c r="N286" s="400"/>
      <c r="O286" s="400"/>
      <c r="P286" s="400"/>
      <c r="Q286" s="400"/>
      <c r="R286" s="400"/>
      <c r="T286" s="400"/>
      <c r="U286" s="400"/>
      <c r="V286" s="400"/>
      <c r="W286" s="400"/>
      <c r="X286" s="400"/>
      <c r="Y286" s="400"/>
      <c r="AA286" s="400"/>
      <c r="AB286" s="400"/>
      <c r="AC286" s="400"/>
      <c r="AD286" s="400"/>
      <c r="AE286" s="400"/>
      <c r="AF286" s="400"/>
      <c r="AH286" s="400"/>
      <c r="AI286" s="400"/>
      <c r="AJ286" s="400"/>
      <c r="AK286" s="400"/>
      <c r="AL286" s="400"/>
      <c r="AM286" s="400"/>
    </row>
    <row r="287" spans="1:39" ht="30" customHeight="1" x14ac:dyDescent="0.25">
      <c r="A287" s="1082">
        <v>9.1300000000000008</v>
      </c>
      <c r="B287" s="1284" t="s">
        <v>17</v>
      </c>
      <c r="C287" s="398"/>
      <c r="D287" s="399"/>
      <c r="E287" s="399"/>
      <c r="F287" s="400"/>
      <c r="G287" s="400"/>
      <c r="H287" s="400"/>
      <c r="I287" s="400"/>
      <c r="J287" s="400"/>
      <c r="K287" s="400"/>
      <c r="M287" s="400"/>
      <c r="N287" s="400"/>
      <c r="O287" s="400"/>
      <c r="P287" s="400"/>
      <c r="Q287" s="400"/>
      <c r="R287" s="400"/>
      <c r="T287" s="400"/>
      <c r="U287" s="400"/>
      <c r="V287" s="400"/>
      <c r="W287" s="400"/>
      <c r="X287" s="400"/>
      <c r="Y287" s="400"/>
      <c r="AA287" s="400"/>
      <c r="AB287" s="400"/>
      <c r="AC287" s="400"/>
      <c r="AD287" s="400"/>
      <c r="AE287" s="400"/>
      <c r="AF287" s="400"/>
      <c r="AH287" s="400"/>
      <c r="AI287" s="400"/>
      <c r="AJ287" s="400"/>
      <c r="AK287" s="400"/>
      <c r="AL287" s="400"/>
      <c r="AM287" s="400"/>
    </row>
    <row r="288" spans="1:39" ht="30" customHeight="1" x14ac:dyDescent="0.25">
      <c r="A288" s="1082">
        <v>9.14</v>
      </c>
      <c r="B288" s="1284"/>
      <c r="C288" s="398"/>
      <c r="D288" s="399"/>
      <c r="E288" s="399"/>
      <c r="F288" s="400"/>
      <c r="G288" s="400"/>
      <c r="H288" s="400"/>
      <c r="I288" s="400"/>
      <c r="J288" s="400"/>
      <c r="K288" s="400"/>
      <c r="M288" s="400"/>
      <c r="N288" s="400"/>
      <c r="O288" s="400"/>
      <c r="P288" s="400"/>
      <c r="Q288" s="400"/>
      <c r="R288" s="400"/>
      <c r="T288" s="400"/>
      <c r="U288" s="400"/>
      <c r="V288" s="400"/>
      <c r="W288" s="400"/>
      <c r="X288" s="400"/>
      <c r="Y288" s="400"/>
      <c r="AA288" s="400"/>
      <c r="AB288" s="400"/>
      <c r="AC288" s="400"/>
      <c r="AD288" s="400"/>
      <c r="AE288" s="400"/>
      <c r="AF288" s="400"/>
      <c r="AH288" s="400"/>
      <c r="AI288" s="400"/>
      <c r="AJ288" s="400"/>
      <c r="AK288" s="400"/>
      <c r="AL288" s="400"/>
      <c r="AM288" s="400"/>
    </row>
    <row r="289" spans="1:39" ht="30" customHeight="1" x14ac:dyDescent="0.25">
      <c r="A289" s="1082">
        <v>9.15</v>
      </c>
      <c r="B289" s="1281" t="s">
        <v>588</v>
      </c>
      <c r="C289" s="398"/>
      <c r="D289" s="399"/>
      <c r="E289" s="399"/>
      <c r="F289" s="400"/>
      <c r="G289" s="400"/>
      <c r="H289" s="400"/>
      <c r="I289" s="400"/>
      <c r="J289" s="400"/>
      <c r="K289" s="400"/>
      <c r="M289" s="400"/>
      <c r="N289" s="400"/>
      <c r="O289" s="400"/>
      <c r="P289" s="400"/>
      <c r="Q289" s="400"/>
      <c r="R289" s="400"/>
      <c r="T289" s="400"/>
      <c r="U289" s="400"/>
      <c r="V289" s="400"/>
      <c r="W289" s="400"/>
      <c r="X289" s="400"/>
      <c r="Y289" s="400"/>
      <c r="AA289" s="400"/>
      <c r="AB289" s="400"/>
      <c r="AC289" s="400"/>
      <c r="AD289" s="400"/>
      <c r="AE289" s="400"/>
      <c r="AF289" s="400"/>
      <c r="AH289" s="400"/>
      <c r="AI289" s="400"/>
      <c r="AJ289" s="400"/>
      <c r="AK289" s="400"/>
      <c r="AL289" s="400"/>
      <c r="AM289" s="400"/>
    </row>
    <row r="290" spans="1:39" ht="30" customHeight="1" x14ac:dyDescent="0.25">
      <c r="A290" s="1082">
        <v>9.16</v>
      </c>
      <c r="B290" s="1281"/>
      <c r="C290" s="398"/>
      <c r="D290" s="399"/>
      <c r="E290" s="399"/>
      <c r="F290" s="400"/>
      <c r="G290" s="400"/>
      <c r="H290" s="400"/>
      <c r="I290" s="400"/>
      <c r="J290" s="400"/>
      <c r="K290" s="400"/>
      <c r="M290" s="400"/>
      <c r="N290" s="400"/>
      <c r="O290" s="400"/>
      <c r="P290" s="400"/>
      <c r="Q290" s="400"/>
      <c r="R290" s="400"/>
      <c r="T290" s="400"/>
      <c r="U290" s="400"/>
      <c r="V290" s="400"/>
      <c r="W290" s="400"/>
      <c r="X290" s="400"/>
      <c r="Y290" s="400"/>
      <c r="AA290" s="400"/>
      <c r="AB290" s="400"/>
      <c r="AC290" s="400"/>
      <c r="AD290" s="400"/>
      <c r="AE290" s="400"/>
      <c r="AF290" s="400"/>
      <c r="AH290" s="400"/>
      <c r="AI290" s="400"/>
      <c r="AJ290" s="400"/>
      <c r="AK290" s="400"/>
      <c r="AL290" s="400"/>
      <c r="AM290" s="400"/>
    </row>
    <row r="291" spans="1:39" ht="30" customHeight="1" x14ac:dyDescent="0.25">
      <c r="A291" s="1082"/>
      <c r="B291" s="1283" t="s">
        <v>374</v>
      </c>
      <c r="C291" s="398"/>
      <c r="D291" s="399"/>
      <c r="E291" s="399"/>
      <c r="F291" s="400"/>
      <c r="G291" s="400"/>
      <c r="H291" s="400"/>
      <c r="I291" s="400"/>
      <c r="J291" s="400"/>
      <c r="K291" s="400"/>
      <c r="M291" s="400"/>
      <c r="N291" s="400"/>
      <c r="O291" s="400"/>
      <c r="P291" s="400"/>
      <c r="Q291" s="400"/>
      <c r="R291" s="400"/>
      <c r="T291" s="400"/>
      <c r="U291" s="400"/>
      <c r="V291" s="400"/>
      <c r="W291" s="400"/>
      <c r="X291" s="400"/>
      <c r="Y291" s="400"/>
      <c r="AA291" s="400"/>
      <c r="AB291" s="400"/>
      <c r="AC291" s="400"/>
      <c r="AD291" s="400"/>
      <c r="AE291" s="400"/>
      <c r="AF291" s="400"/>
      <c r="AH291" s="400"/>
      <c r="AI291" s="400"/>
      <c r="AJ291" s="400"/>
      <c r="AK291" s="400"/>
      <c r="AL291" s="400"/>
      <c r="AM291" s="400"/>
    </row>
    <row r="292" spans="1:39" ht="30" customHeight="1" x14ac:dyDescent="0.25">
      <c r="A292" s="1082"/>
      <c r="B292" s="1283"/>
      <c r="C292" s="398"/>
      <c r="D292" s="399"/>
      <c r="E292" s="399"/>
      <c r="F292" s="400"/>
      <c r="G292" s="400"/>
      <c r="H292" s="400"/>
      <c r="I292" s="400"/>
      <c r="J292" s="400"/>
      <c r="K292" s="400"/>
      <c r="M292" s="400"/>
      <c r="N292" s="400"/>
      <c r="O292" s="400"/>
      <c r="P292" s="400"/>
      <c r="Q292" s="400"/>
      <c r="R292" s="400"/>
      <c r="T292" s="400"/>
      <c r="U292" s="400"/>
      <c r="V292" s="400"/>
      <c r="W292" s="400"/>
      <c r="X292" s="400"/>
      <c r="Y292" s="400"/>
      <c r="AA292" s="400"/>
      <c r="AB292" s="400"/>
      <c r="AC292" s="400"/>
      <c r="AD292" s="400"/>
      <c r="AE292" s="400"/>
      <c r="AF292" s="400"/>
      <c r="AH292" s="400"/>
      <c r="AI292" s="400"/>
      <c r="AJ292" s="400"/>
      <c r="AK292" s="400"/>
      <c r="AL292" s="400"/>
      <c r="AM292" s="400"/>
    </row>
    <row r="293" spans="1:39" ht="30" customHeight="1" x14ac:dyDescent="0.25">
      <c r="A293" s="1082"/>
      <c r="B293" s="357"/>
      <c r="C293" s="398"/>
      <c r="D293" s="399"/>
      <c r="E293" s="399"/>
      <c r="F293" s="400"/>
      <c r="G293" s="400"/>
      <c r="H293" s="400"/>
      <c r="I293" s="400"/>
      <c r="J293" s="400"/>
      <c r="K293" s="400"/>
      <c r="M293" s="400"/>
      <c r="N293" s="400"/>
      <c r="O293" s="400"/>
      <c r="P293" s="400"/>
      <c r="Q293" s="400"/>
      <c r="R293" s="400"/>
      <c r="T293" s="400"/>
      <c r="U293" s="400"/>
      <c r="V293" s="400"/>
      <c r="W293" s="400"/>
      <c r="X293" s="400"/>
      <c r="Y293" s="400"/>
      <c r="AA293" s="400"/>
      <c r="AB293" s="400"/>
      <c r="AC293" s="400"/>
      <c r="AD293" s="400"/>
      <c r="AE293" s="400"/>
      <c r="AF293" s="400"/>
      <c r="AH293" s="400"/>
      <c r="AI293" s="400"/>
      <c r="AJ293" s="400"/>
      <c r="AK293" s="400"/>
      <c r="AL293" s="400"/>
      <c r="AM293" s="400"/>
    </row>
    <row r="294" spans="1:39" ht="30" customHeight="1" x14ac:dyDescent="0.25">
      <c r="A294" s="1082">
        <v>9.17</v>
      </c>
      <c r="B294" s="127" t="s">
        <v>351</v>
      </c>
      <c r="C294" s="398"/>
      <c r="D294" s="399"/>
      <c r="E294" s="399"/>
      <c r="F294" s="400"/>
      <c r="G294" s="400"/>
      <c r="H294" s="400"/>
      <c r="I294" s="400"/>
      <c r="J294" s="400"/>
      <c r="K294" s="400"/>
      <c r="M294" s="400"/>
      <c r="N294" s="400"/>
      <c r="O294" s="400"/>
      <c r="P294" s="400"/>
      <c r="Q294" s="400"/>
      <c r="R294" s="400"/>
      <c r="T294" s="400"/>
      <c r="U294" s="400"/>
      <c r="V294" s="400"/>
      <c r="W294" s="400"/>
      <c r="X294" s="400"/>
      <c r="Y294" s="400"/>
      <c r="AA294" s="400"/>
      <c r="AB294" s="400"/>
      <c r="AC294" s="400"/>
      <c r="AD294" s="400"/>
      <c r="AE294" s="400"/>
      <c r="AF294" s="400"/>
      <c r="AH294" s="400"/>
      <c r="AI294" s="400"/>
      <c r="AJ294" s="400"/>
      <c r="AK294" s="400"/>
      <c r="AL294" s="400"/>
      <c r="AM294" s="400"/>
    </row>
    <row r="295" spans="1:39" ht="30" customHeight="1" x14ac:dyDescent="0.25">
      <c r="A295" s="1082"/>
      <c r="B295" s="357"/>
      <c r="C295" s="398"/>
      <c r="D295" s="399"/>
      <c r="E295" s="399"/>
      <c r="F295" s="400"/>
      <c r="G295" s="400"/>
      <c r="H295" s="400"/>
      <c r="I295" s="400"/>
      <c r="J295" s="400"/>
      <c r="K295" s="400"/>
      <c r="M295" s="400"/>
      <c r="N295" s="400"/>
      <c r="O295" s="400"/>
      <c r="P295" s="400"/>
      <c r="Q295" s="400"/>
      <c r="R295" s="400"/>
      <c r="T295" s="400"/>
      <c r="U295" s="400"/>
      <c r="V295" s="400"/>
      <c r="W295" s="400"/>
      <c r="X295" s="400"/>
      <c r="Y295" s="400"/>
      <c r="AA295" s="400"/>
      <c r="AB295" s="400"/>
      <c r="AC295" s="400"/>
      <c r="AD295" s="400"/>
      <c r="AE295" s="400"/>
      <c r="AF295" s="400"/>
      <c r="AH295" s="400"/>
      <c r="AI295" s="400"/>
      <c r="AJ295" s="400"/>
      <c r="AK295" s="400"/>
      <c r="AL295" s="400"/>
      <c r="AM295" s="400"/>
    </row>
    <row r="296" spans="1:39" ht="30" customHeight="1" x14ac:dyDescent="0.25">
      <c r="A296" s="1082">
        <v>9.18</v>
      </c>
      <c r="B296" s="1091" t="s">
        <v>137</v>
      </c>
      <c r="C296" s="398"/>
      <c r="D296" s="399"/>
      <c r="E296" s="399"/>
      <c r="F296" s="400"/>
      <c r="G296" s="400"/>
      <c r="H296" s="400"/>
      <c r="I296" s="400"/>
      <c r="J296" s="400"/>
      <c r="K296" s="400"/>
      <c r="M296" s="400"/>
      <c r="N296" s="400"/>
      <c r="O296" s="400"/>
      <c r="P296" s="400"/>
      <c r="Q296" s="400"/>
      <c r="R296" s="400"/>
      <c r="T296" s="400"/>
      <c r="U296" s="400"/>
      <c r="V296" s="400"/>
      <c r="W296" s="400"/>
      <c r="X296" s="400"/>
      <c r="Y296" s="400"/>
      <c r="AA296" s="400"/>
      <c r="AB296" s="400"/>
      <c r="AC296" s="400"/>
      <c r="AD296" s="400"/>
      <c r="AE296" s="400"/>
      <c r="AF296" s="400"/>
      <c r="AH296" s="400"/>
      <c r="AI296" s="400"/>
      <c r="AJ296" s="400"/>
      <c r="AK296" s="400"/>
      <c r="AL296" s="400"/>
      <c r="AM296" s="400"/>
    </row>
    <row r="297" spans="1:39" ht="30" customHeight="1" x14ac:dyDescent="0.25">
      <c r="B297" s="301"/>
      <c r="C297" s="334"/>
      <c r="D297" s="334"/>
      <c r="E297" s="334"/>
      <c r="F297" s="395"/>
      <c r="G297" s="395"/>
      <c r="H297" s="395"/>
      <c r="I297" s="395"/>
      <c r="J297" s="395"/>
      <c r="K297" s="395"/>
    </row>
    <row r="298" spans="1:39" ht="30" customHeight="1" x14ac:dyDescent="0.25">
      <c r="C298" s="334"/>
      <c r="D298" s="334"/>
      <c r="E298" s="334"/>
      <c r="F298" s="395"/>
      <c r="G298" s="395"/>
      <c r="H298" s="395"/>
      <c r="I298" s="395"/>
      <c r="J298" s="395"/>
      <c r="K298" s="395"/>
    </row>
    <row r="299" spans="1:39" ht="30" customHeight="1" x14ac:dyDescent="0.25">
      <c r="C299" s="334"/>
      <c r="D299" s="334"/>
      <c r="E299" s="334"/>
      <c r="F299" s="395"/>
      <c r="G299" s="395"/>
      <c r="H299" s="395"/>
      <c r="I299" s="395"/>
      <c r="J299" s="395"/>
      <c r="K299" s="395"/>
    </row>
    <row r="300" spans="1:39" ht="30" customHeight="1" x14ac:dyDescent="0.25">
      <c r="C300" s="334"/>
      <c r="D300" s="334"/>
      <c r="E300" s="334"/>
      <c r="F300" s="395"/>
      <c r="G300" s="395"/>
      <c r="H300" s="395"/>
      <c r="I300" s="395"/>
      <c r="J300" s="395"/>
      <c r="K300" s="395"/>
    </row>
    <row r="301" spans="1:39" ht="30" customHeight="1" x14ac:dyDescent="0.25">
      <c r="C301" s="334"/>
      <c r="D301" s="334"/>
      <c r="E301" s="334"/>
      <c r="F301" s="395"/>
      <c r="G301" s="395"/>
      <c r="H301" s="395"/>
      <c r="I301" s="395"/>
      <c r="J301" s="395"/>
      <c r="K301" s="395"/>
    </row>
    <row r="302" spans="1:39" ht="30" customHeight="1" x14ac:dyDescent="0.25">
      <c r="C302" s="334"/>
      <c r="D302" s="334"/>
      <c r="E302" s="334"/>
      <c r="F302" s="395"/>
      <c r="G302" s="395"/>
      <c r="H302" s="395"/>
      <c r="I302" s="395"/>
      <c r="J302" s="395"/>
      <c r="K302" s="395"/>
    </row>
    <row r="303" spans="1:39" ht="30" customHeight="1" x14ac:dyDescent="0.25">
      <c r="C303" s="334"/>
      <c r="D303" s="334"/>
      <c r="E303" s="334"/>
      <c r="F303" s="395"/>
      <c r="G303" s="395"/>
      <c r="H303" s="395"/>
      <c r="I303" s="395"/>
      <c r="J303" s="395"/>
      <c r="K303" s="395"/>
    </row>
    <row r="304" spans="1:39" ht="30" customHeight="1" x14ac:dyDescent="0.25">
      <c r="C304" s="334"/>
      <c r="D304" s="334"/>
      <c r="E304" s="334"/>
      <c r="F304" s="395"/>
      <c r="G304" s="395"/>
      <c r="H304" s="395"/>
      <c r="I304" s="395"/>
      <c r="J304" s="395"/>
      <c r="K304" s="395"/>
    </row>
    <row r="305" spans="3:11" ht="30" customHeight="1" x14ac:dyDescent="0.25">
      <c r="C305" s="334"/>
      <c r="D305" s="334"/>
      <c r="E305" s="334"/>
      <c r="F305" s="395"/>
      <c r="G305" s="395"/>
      <c r="H305" s="395"/>
      <c r="I305" s="395"/>
      <c r="J305" s="395"/>
      <c r="K305" s="395"/>
    </row>
    <row r="306" spans="3:11" ht="30" customHeight="1" x14ac:dyDescent="0.25">
      <c r="C306" s="334"/>
      <c r="D306" s="334"/>
      <c r="E306" s="334"/>
      <c r="F306" s="395"/>
      <c r="G306" s="395"/>
      <c r="H306" s="395"/>
      <c r="I306" s="395"/>
      <c r="J306" s="395"/>
      <c r="K306" s="395"/>
    </row>
    <row r="307" spans="3:11" ht="30" customHeight="1" x14ac:dyDescent="0.25">
      <c r="C307" s="334"/>
      <c r="D307" s="334"/>
      <c r="E307" s="334"/>
      <c r="F307" s="395"/>
      <c r="G307" s="395"/>
      <c r="H307" s="395"/>
      <c r="I307" s="395"/>
      <c r="J307" s="395"/>
      <c r="K307" s="395"/>
    </row>
    <row r="308" spans="3:11" ht="30" customHeight="1" x14ac:dyDescent="0.25">
      <c r="C308" s="334"/>
      <c r="D308" s="334"/>
      <c r="E308" s="334"/>
      <c r="F308" s="395"/>
      <c r="G308" s="395"/>
      <c r="H308" s="395"/>
      <c r="I308" s="395"/>
      <c r="J308" s="395"/>
      <c r="K308" s="395"/>
    </row>
    <row r="309" spans="3:11" ht="30" customHeight="1" x14ac:dyDescent="0.25">
      <c r="C309" s="334"/>
      <c r="D309" s="334"/>
      <c r="E309" s="334"/>
      <c r="F309" s="395"/>
      <c r="G309" s="395"/>
      <c r="H309" s="395"/>
      <c r="I309" s="395"/>
      <c r="J309" s="395"/>
      <c r="K309" s="395"/>
    </row>
    <row r="310" spans="3:11" ht="30" customHeight="1" x14ac:dyDescent="0.25">
      <c r="C310" s="334"/>
      <c r="D310" s="334"/>
      <c r="E310" s="334"/>
      <c r="F310" s="395"/>
      <c r="G310" s="395"/>
      <c r="H310" s="395"/>
      <c r="I310" s="395"/>
      <c r="J310" s="395"/>
      <c r="K310" s="395"/>
    </row>
    <row r="311" spans="3:11" ht="30" customHeight="1" x14ac:dyDescent="0.25">
      <c r="C311" s="334"/>
      <c r="D311" s="334"/>
      <c r="E311" s="334"/>
      <c r="F311" s="395"/>
      <c r="G311" s="395"/>
      <c r="H311" s="395"/>
      <c r="I311" s="395"/>
      <c r="J311" s="395"/>
      <c r="K311" s="395"/>
    </row>
    <row r="312" spans="3:11" ht="30" customHeight="1" x14ac:dyDescent="0.25">
      <c r="C312" s="334"/>
      <c r="D312" s="334"/>
      <c r="E312" s="334"/>
      <c r="F312" s="395"/>
      <c r="G312" s="395"/>
      <c r="H312" s="395"/>
      <c r="I312" s="395"/>
      <c r="J312" s="395"/>
      <c r="K312" s="395"/>
    </row>
    <row r="313" spans="3:11" ht="30" customHeight="1" x14ac:dyDescent="0.25">
      <c r="C313" s="334"/>
      <c r="D313" s="334"/>
      <c r="E313" s="334"/>
      <c r="F313" s="395"/>
      <c r="G313" s="395"/>
      <c r="H313" s="395"/>
      <c r="I313" s="395"/>
      <c r="J313" s="395"/>
      <c r="K313" s="395"/>
    </row>
    <row r="314" spans="3:11" ht="30" customHeight="1" x14ac:dyDescent="0.25">
      <c r="C314" s="334"/>
      <c r="D314" s="334"/>
      <c r="E314" s="334"/>
      <c r="F314" s="395"/>
      <c r="G314" s="395"/>
      <c r="H314" s="395"/>
      <c r="I314" s="395"/>
      <c r="J314" s="395"/>
      <c r="K314" s="395"/>
    </row>
    <row r="315" spans="3:11" ht="30" customHeight="1" x14ac:dyDescent="0.25">
      <c r="C315" s="334"/>
      <c r="D315" s="334"/>
      <c r="E315" s="334"/>
      <c r="F315" s="395"/>
      <c r="G315" s="395"/>
      <c r="H315" s="395"/>
      <c r="I315" s="395"/>
      <c r="J315" s="395"/>
      <c r="K315" s="395"/>
    </row>
    <row r="316" spans="3:11" ht="30" customHeight="1" x14ac:dyDescent="0.25">
      <c r="F316" s="395"/>
      <c r="G316" s="395"/>
      <c r="H316" s="395"/>
      <c r="I316" s="395"/>
      <c r="J316" s="395"/>
      <c r="K316" s="395"/>
    </row>
    <row r="317" spans="3:11" ht="30" customHeight="1" x14ac:dyDescent="0.25">
      <c r="F317" s="395"/>
      <c r="G317" s="395"/>
      <c r="H317" s="395"/>
      <c r="I317" s="395"/>
      <c r="J317" s="395"/>
      <c r="K317" s="395"/>
    </row>
    <row r="318" spans="3:11" ht="30" customHeight="1" x14ac:dyDescent="0.25">
      <c r="F318" s="395"/>
      <c r="G318" s="395"/>
      <c r="H318" s="395"/>
      <c r="I318" s="395"/>
      <c r="J318" s="395"/>
      <c r="K318" s="395"/>
    </row>
    <row r="319" spans="3:11" ht="30" customHeight="1" x14ac:dyDescent="0.25">
      <c r="F319" s="395"/>
      <c r="G319" s="395"/>
      <c r="H319" s="395"/>
      <c r="I319" s="395"/>
      <c r="J319" s="395"/>
      <c r="K319" s="395"/>
    </row>
    <row r="320" spans="3:11" ht="30" customHeight="1" x14ac:dyDescent="0.25">
      <c r="F320" s="395"/>
      <c r="G320" s="395"/>
      <c r="H320" s="395"/>
      <c r="I320" s="395"/>
      <c r="J320" s="395"/>
      <c r="K320" s="395"/>
    </row>
    <row r="321" spans="6:11" ht="30" customHeight="1" x14ac:dyDescent="0.25">
      <c r="F321" s="395"/>
      <c r="G321" s="395"/>
      <c r="H321" s="395"/>
      <c r="I321" s="395"/>
      <c r="J321" s="395"/>
      <c r="K321" s="395"/>
    </row>
    <row r="322" spans="6:11" ht="30" customHeight="1" x14ac:dyDescent="0.25">
      <c r="F322" s="395"/>
      <c r="G322" s="395"/>
      <c r="H322" s="395"/>
      <c r="I322" s="395"/>
      <c r="J322" s="395"/>
      <c r="K322" s="395"/>
    </row>
    <row r="323" spans="6:11" ht="30" customHeight="1" x14ac:dyDescent="0.25">
      <c r="F323" s="395"/>
      <c r="G323" s="395"/>
      <c r="H323" s="395"/>
      <c r="I323" s="395"/>
      <c r="J323" s="395"/>
      <c r="K323" s="395"/>
    </row>
    <row r="324" spans="6:11" ht="30" customHeight="1" x14ac:dyDescent="0.25">
      <c r="F324" s="395"/>
      <c r="G324" s="395"/>
      <c r="H324" s="395"/>
      <c r="I324" s="395"/>
      <c r="J324" s="395"/>
      <c r="K324" s="395"/>
    </row>
    <row r="325" spans="6:11" ht="30" customHeight="1" x14ac:dyDescent="0.25">
      <c r="F325" s="395"/>
      <c r="G325" s="395"/>
      <c r="H325" s="395"/>
      <c r="I325" s="395"/>
      <c r="J325" s="395"/>
      <c r="K325" s="395"/>
    </row>
    <row r="326" spans="6:11" ht="30" customHeight="1" x14ac:dyDescent="0.25">
      <c r="F326" s="395"/>
      <c r="G326" s="395"/>
      <c r="H326" s="395"/>
      <c r="I326" s="395"/>
      <c r="J326" s="395"/>
      <c r="K326" s="395"/>
    </row>
    <row r="327" spans="6:11" ht="30" customHeight="1" x14ac:dyDescent="0.25">
      <c r="F327" s="395"/>
      <c r="G327" s="395"/>
      <c r="H327" s="395"/>
      <c r="I327" s="395"/>
      <c r="J327" s="395"/>
      <c r="K327" s="395"/>
    </row>
    <row r="328" spans="6:11" ht="30" customHeight="1" x14ac:dyDescent="0.25">
      <c r="F328" s="395"/>
      <c r="G328" s="395"/>
      <c r="H328" s="395"/>
      <c r="I328" s="395"/>
      <c r="J328" s="395"/>
      <c r="K328" s="395"/>
    </row>
    <row r="329" spans="6:11" ht="30" customHeight="1" x14ac:dyDescent="0.25">
      <c r="F329" s="395"/>
      <c r="G329" s="395"/>
      <c r="H329" s="395"/>
      <c r="I329" s="395"/>
      <c r="J329" s="395"/>
      <c r="K329" s="395"/>
    </row>
    <row r="330" spans="6:11" ht="30" customHeight="1" x14ac:dyDescent="0.25">
      <c r="F330" s="395"/>
      <c r="G330" s="395"/>
      <c r="H330" s="395"/>
      <c r="I330" s="395"/>
      <c r="J330" s="395"/>
      <c r="K330" s="395"/>
    </row>
    <row r="331" spans="6:11" ht="30" customHeight="1" x14ac:dyDescent="0.25">
      <c r="F331" s="395"/>
      <c r="G331" s="395"/>
      <c r="H331" s="395"/>
      <c r="I331" s="395"/>
      <c r="J331" s="395"/>
      <c r="K331" s="395"/>
    </row>
    <row r="332" spans="6:11" ht="30" customHeight="1" x14ac:dyDescent="0.25">
      <c r="F332" s="395"/>
      <c r="G332" s="395"/>
      <c r="H332" s="395"/>
      <c r="I332" s="395"/>
      <c r="J332" s="395"/>
      <c r="K332" s="395"/>
    </row>
    <row r="333" spans="6:11" ht="30" customHeight="1" x14ac:dyDescent="0.25">
      <c r="F333" s="395"/>
      <c r="G333" s="395"/>
      <c r="H333" s="395"/>
      <c r="I333" s="395"/>
      <c r="J333" s="395"/>
      <c r="K333" s="395"/>
    </row>
    <row r="334" spans="6:11" ht="30" customHeight="1" x14ac:dyDescent="0.25">
      <c r="F334" s="395"/>
      <c r="G334" s="395"/>
      <c r="H334" s="395"/>
      <c r="I334" s="395"/>
      <c r="J334" s="395"/>
      <c r="K334" s="395"/>
    </row>
    <row r="335" spans="6:11" ht="30" customHeight="1" x14ac:dyDescent="0.25">
      <c r="F335" s="395"/>
      <c r="G335" s="395"/>
      <c r="H335" s="395"/>
      <c r="I335" s="395"/>
      <c r="J335" s="395"/>
      <c r="K335" s="395"/>
    </row>
    <row r="336" spans="6:11" ht="30" customHeight="1" x14ac:dyDescent="0.25">
      <c r="F336" s="395"/>
      <c r="G336" s="395"/>
      <c r="H336" s="395"/>
      <c r="I336" s="395"/>
      <c r="J336" s="395"/>
      <c r="K336" s="395"/>
    </row>
    <row r="337" spans="6:11" ht="30" customHeight="1" x14ac:dyDescent="0.25">
      <c r="F337" s="395"/>
      <c r="G337" s="395"/>
      <c r="H337" s="395"/>
      <c r="I337" s="395"/>
      <c r="J337" s="395"/>
      <c r="K337" s="395"/>
    </row>
    <row r="338" spans="6:11" ht="30" customHeight="1" x14ac:dyDescent="0.25">
      <c r="F338" s="395"/>
      <c r="G338" s="395"/>
      <c r="H338" s="395"/>
      <c r="I338" s="395"/>
      <c r="J338" s="395"/>
      <c r="K338" s="395"/>
    </row>
    <row r="339" spans="6:11" ht="30" customHeight="1" x14ac:dyDescent="0.25">
      <c r="F339" s="395"/>
      <c r="G339" s="395"/>
      <c r="H339" s="395"/>
      <c r="I339" s="395"/>
      <c r="J339" s="395"/>
      <c r="K339" s="395"/>
    </row>
    <row r="340" spans="6:11" ht="30" customHeight="1" x14ac:dyDescent="0.25">
      <c r="F340" s="395"/>
      <c r="G340" s="395"/>
      <c r="H340" s="395"/>
      <c r="I340" s="395"/>
      <c r="J340" s="395"/>
      <c r="K340" s="395"/>
    </row>
    <row r="341" spans="6:11" ht="30" customHeight="1" x14ac:dyDescent="0.25">
      <c r="F341" s="395"/>
      <c r="G341" s="395"/>
      <c r="H341" s="395"/>
      <c r="I341" s="395"/>
      <c r="J341" s="395"/>
      <c r="K341" s="395"/>
    </row>
    <row r="342" spans="6:11" ht="30" customHeight="1" x14ac:dyDescent="0.25">
      <c r="F342" s="395"/>
      <c r="G342" s="395"/>
      <c r="H342" s="395"/>
      <c r="I342" s="395"/>
      <c r="J342" s="395"/>
      <c r="K342" s="395"/>
    </row>
    <row r="343" spans="6:11" ht="30" customHeight="1" x14ac:dyDescent="0.25">
      <c r="F343" s="395"/>
      <c r="G343" s="395"/>
      <c r="H343" s="395"/>
      <c r="I343" s="395"/>
      <c r="J343" s="395"/>
      <c r="K343" s="395"/>
    </row>
    <row r="344" spans="6:11" ht="30" customHeight="1" x14ac:dyDescent="0.25">
      <c r="F344" s="395"/>
      <c r="G344" s="395"/>
      <c r="H344" s="395"/>
      <c r="I344" s="395"/>
      <c r="J344" s="395"/>
      <c r="K344" s="395"/>
    </row>
    <row r="345" spans="6:11" ht="30" customHeight="1" x14ac:dyDescent="0.25">
      <c r="F345" s="395"/>
      <c r="G345" s="395"/>
      <c r="H345" s="395"/>
      <c r="I345" s="395"/>
      <c r="J345" s="395"/>
      <c r="K345" s="395"/>
    </row>
    <row r="346" spans="6:11" ht="30" customHeight="1" x14ac:dyDescent="0.25">
      <c r="F346" s="395"/>
      <c r="G346" s="395"/>
      <c r="H346" s="395"/>
      <c r="I346" s="395"/>
      <c r="J346" s="395"/>
      <c r="K346" s="395"/>
    </row>
    <row r="347" spans="6:11" ht="30" customHeight="1" x14ac:dyDescent="0.25">
      <c r="F347" s="395"/>
      <c r="G347" s="395"/>
      <c r="H347" s="395"/>
      <c r="I347" s="395"/>
      <c r="J347" s="395"/>
      <c r="K347" s="395"/>
    </row>
    <row r="348" spans="6:11" ht="30" customHeight="1" x14ac:dyDescent="0.25">
      <c r="F348" s="395"/>
      <c r="G348" s="395"/>
      <c r="H348" s="395"/>
      <c r="I348" s="395"/>
      <c r="J348" s="395"/>
      <c r="K348" s="395"/>
    </row>
    <row r="349" spans="6:11" ht="30" customHeight="1" x14ac:dyDescent="0.25">
      <c r="F349" s="395"/>
      <c r="G349" s="395"/>
      <c r="H349" s="395"/>
      <c r="I349" s="395"/>
      <c r="J349" s="395"/>
      <c r="K349" s="395"/>
    </row>
    <row r="350" spans="6:11" ht="30" customHeight="1" x14ac:dyDescent="0.25">
      <c r="F350" s="395"/>
      <c r="G350" s="395"/>
      <c r="H350" s="395"/>
      <c r="I350" s="395"/>
      <c r="J350" s="395"/>
      <c r="K350" s="395"/>
    </row>
    <row r="351" spans="6:11" ht="30" customHeight="1" x14ac:dyDescent="0.25">
      <c r="F351" s="395"/>
      <c r="G351" s="395"/>
      <c r="H351" s="395"/>
      <c r="I351" s="395"/>
      <c r="J351" s="395"/>
      <c r="K351" s="395"/>
    </row>
    <row r="352" spans="6:11" ht="30" customHeight="1" x14ac:dyDescent="0.25">
      <c r="F352" s="395"/>
      <c r="G352" s="395"/>
      <c r="H352" s="395"/>
      <c r="I352" s="395"/>
      <c r="J352" s="395"/>
      <c r="K352" s="395"/>
    </row>
    <row r="353" spans="6:11" ht="30" customHeight="1" x14ac:dyDescent="0.25">
      <c r="F353" s="395"/>
      <c r="G353" s="395"/>
      <c r="H353" s="395"/>
      <c r="I353" s="395"/>
      <c r="J353" s="395"/>
      <c r="K353" s="395"/>
    </row>
    <row r="354" spans="6:11" ht="30" customHeight="1" x14ac:dyDescent="0.25">
      <c r="F354" s="395"/>
      <c r="G354" s="395"/>
      <c r="H354" s="395"/>
      <c r="I354" s="395"/>
      <c r="J354" s="395"/>
      <c r="K354" s="395"/>
    </row>
    <row r="355" spans="6:11" ht="30" customHeight="1" x14ac:dyDescent="0.25">
      <c r="F355" s="395"/>
      <c r="G355" s="395"/>
      <c r="H355" s="395"/>
      <c r="I355" s="395"/>
      <c r="J355" s="395"/>
      <c r="K355" s="395"/>
    </row>
    <row r="356" spans="6:11" ht="30" customHeight="1" x14ac:dyDescent="0.25">
      <c r="F356" s="395"/>
      <c r="G356" s="395"/>
      <c r="H356" s="395"/>
      <c r="I356" s="395"/>
      <c r="J356" s="395"/>
      <c r="K356" s="395"/>
    </row>
    <row r="357" spans="6:11" ht="30" customHeight="1" x14ac:dyDescent="0.25">
      <c r="F357" s="395"/>
      <c r="G357" s="395"/>
      <c r="H357" s="395"/>
      <c r="I357" s="395"/>
      <c r="J357" s="395"/>
      <c r="K357" s="395"/>
    </row>
    <row r="358" spans="6:11" ht="30" customHeight="1" x14ac:dyDescent="0.25">
      <c r="F358" s="395"/>
      <c r="G358" s="395"/>
      <c r="H358" s="395"/>
      <c r="I358" s="395"/>
      <c r="J358" s="395"/>
      <c r="K358" s="395"/>
    </row>
    <row r="359" spans="6:11" ht="30" customHeight="1" x14ac:dyDescent="0.25">
      <c r="F359" s="395"/>
      <c r="G359" s="395"/>
      <c r="H359" s="395"/>
      <c r="I359" s="395"/>
      <c r="J359" s="395"/>
      <c r="K359" s="395"/>
    </row>
    <row r="360" spans="6:11" ht="30" customHeight="1" x14ac:dyDescent="0.25">
      <c r="F360" s="395"/>
      <c r="G360" s="395"/>
      <c r="H360" s="395"/>
      <c r="I360" s="395"/>
      <c r="J360" s="395"/>
      <c r="K360" s="395"/>
    </row>
    <row r="361" spans="6:11" ht="30" customHeight="1" x14ac:dyDescent="0.25">
      <c r="F361" s="395"/>
      <c r="G361" s="395"/>
      <c r="H361" s="395"/>
      <c r="I361" s="395"/>
      <c r="J361" s="395"/>
      <c r="K361" s="395"/>
    </row>
    <row r="362" spans="6:11" ht="30" customHeight="1" x14ac:dyDescent="0.25">
      <c r="F362" s="395"/>
      <c r="G362" s="395"/>
      <c r="H362" s="395"/>
      <c r="I362" s="395"/>
      <c r="J362" s="395"/>
      <c r="K362" s="395"/>
    </row>
    <row r="363" spans="6:11" ht="30" customHeight="1" x14ac:dyDescent="0.25">
      <c r="F363" s="395"/>
      <c r="G363" s="395"/>
      <c r="H363" s="395"/>
      <c r="I363" s="395"/>
      <c r="J363" s="395"/>
      <c r="K363" s="395"/>
    </row>
    <row r="364" spans="6:11" ht="30" customHeight="1" x14ac:dyDescent="0.25">
      <c r="F364" s="395"/>
      <c r="G364" s="395"/>
      <c r="H364" s="395"/>
      <c r="I364" s="395"/>
      <c r="J364" s="395"/>
      <c r="K364" s="395"/>
    </row>
    <row r="365" spans="6:11" ht="30" customHeight="1" x14ac:dyDescent="0.25">
      <c r="F365" s="395"/>
      <c r="G365" s="395"/>
      <c r="H365" s="395"/>
      <c r="I365" s="395"/>
      <c r="J365" s="395"/>
      <c r="K365" s="395"/>
    </row>
    <row r="366" spans="6:11" ht="30" customHeight="1" x14ac:dyDescent="0.25">
      <c r="F366" s="395"/>
      <c r="G366" s="395"/>
      <c r="H366" s="395"/>
      <c r="I366" s="395"/>
      <c r="J366" s="395"/>
      <c r="K366" s="395"/>
    </row>
    <row r="367" spans="6:11" ht="30" customHeight="1" x14ac:dyDescent="0.25">
      <c r="F367" s="395"/>
      <c r="G367" s="395"/>
      <c r="H367" s="395"/>
      <c r="I367" s="395"/>
      <c r="J367" s="395"/>
      <c r="K367" s="395"/>
    </row>
    <row r="368" spans="6:11" ht="30" customHeight="1" x14ac:dyDescent="0.25">
      <c r="F368" s="395"/>
      <c r="G368" s="395"/>
      <c r="H368" s="395"/>
      <c r="I368" s="395"/>
      <c r="J368" s="395"/>
      <c r="K368" s="395"/>
    </row>
    <row r="369" spans="6:11" ht="30" customHeight="1" x14ac:dyDescent="0.25">
      <c r="F369" s="395"/>
      <c r="G369" s="395"/>
      <c r="H369" s="395"/>
      <c r="I369" s="395"/>
      <c r="J369" s="395"/>
      <c r="K369" s="395"/>
    </row>
    <row r="370" spans="6:11" ht="30" customHeight="1" x14ac:dyDescent="0.25">
      <c r="F370" s="395"/>
      <c r="G370" s="395"/>
      <c r="H370" s="395"/>
      <c r="I370" s="395"/>
      <c r="J370" s="395"/>
      <c r="K370" s="395"/>
    </row>
    <row r="371" spans="6:11" ht="30" customHeight="1" x14ac:dyDescent="0.25">
      <c r="F371" s="395"/>
      <c r="G371" s="395"/>
      <c r="H371" s="395"/>
      <c r="I371" s="395"/>
      <c r="J371" s="395"/>
      <c r="K371" s="395"/>
    </row>
    <row r="372" spans="6:11" ht="30" customHeight="1" x14ac:dyDescent="0.25">
      <c r="F372" s="395"/>
      <c r="G372" s="395"/>
      <c r="H372" s="395"/>
      <c r="I372" s="395"/>
      <c r="J372" s="395"/>
      <c r="K372" s="395"/>
    </row>
    <row r="373" spans="6:11" ht="30" customHeight="1" x14ac:dyDescent="0.25">
      <c r="F373" s="395"/>
      <c r="G373" s="395"/>
      <c r="H373" s="395"/>
      <c r="I373" s="395"/>
      <c r="J373" s="395"/>
      <c r="K373" s="395"/>
    </row>
    <row r="374" spans="6:11" ht="30" customHeight="1" x14ac:dyDescent="0.25">
      <c r="F374" s="395"/>
      <c r="G374" s="395"/>
      <c r="H374" s="395"/>
      <c r="I374" s="395"/>
      <c r="J374" s="395"/>
      <c r="K374" s="395"/>
    </row>
    <row r="375" spans="6:11" ht="30" customHeight="1" x14ac:dyDescent="0.25">
      <c r="F375" s="395"/>
      <c r="G375" s="395"/>
      <c r="H375" s="395"/>
      <c r="I375" s="395"/>
      <c r="J375" s="395"/>
      <c r="K375" s="395"/>
    </row>
    <row r="376" spans="6:11" ht="30" customHeight="1" x14ac:dyDescent="0.25">
      <c r="F376" s="395"/>
      <c r="G376" s="395"/>
      <c r="H376" s="395"/>
      <c r="I376" s="395"/>
      <c r="J376" s="395"/>
      <c r="K376" s="395"/>
    </row>
    <row r="377" spans="6:11" ht="30" customHeight="1" x14ac:dyDescent="0.25">
      <c r="F377" s="395"/>
      <c r="G377" s="395"/>
      <c r="H377" s="395"/>
      <c r="I377" s="395"/>
      <c r="J377" s="395"/>
      <c r="K377" s="395"/>
    </row>
    <row r="378" spans="6:11" ht="30" customHeight="1" x14ac:dyDescent="0.25">
      <c r="F378" s="395"/>
      <c r="G378" s="395"/>
      <c r="H378" s="395"/>
      <c r="I378" s="395"/>
      <c r="J378" s="395"/>
      <c r="K378" s="395"/>
    </row>
    <row r="379" spans="6:11" ht="30" customHeight="1" x14ac:dyDescent="0.25">
      <c r="F379" s="395"/>
      <c r="G379" s="395"/>
      <c r="H379" s="395"/>
      <c r="I379" s="395"/>
      <c r="J379" s="395"/>
      <c r="K379" s="395"/>
    </row>
    <row r="380" spans="6:11" ht="30" customHeight="1" x14ac:dyDescent="0.25">
      <c r="F380" s="395"/>
      <c r="G380" s="395"/>
      <c r="H380" s="395"/>
      <c r="I380" s="395"/>
      <c r="J380" s="395"/>
      <c r="K380" s="395"/>
    </row>
    <row r="381" spans="6:11" ht="30" customHeight="1" x14ac:dyDescent="0.25">
      <c r="F381" s="395"/>
      <c r="G381" s="395"/>
      <c r="H381" s="395"/>
      <c r="I381" s="395"/>
      <c r="J381" s="395"/>
      <c r="K381" s="395"/>
    </row>
    <row r="382" spans="6:11" ht="30" customHeight="1" x14ac:dyDescent="0.25">
      <c r="F382" s="395"/>
      <c r="G382" s="395"/>
      <c r="H382" s="395"/>
      <c r="I382" s="395"/>
      <c r="J382" s="395"/>
      <c r="K382" s="395"/>
    </row>
    <row r="383" spans="6:11" ht="30" customHeight="1" x14ac:dyDescent="0.25">
      <c r="F383" s="395"/>
      <c r="G383" s="395"/>
      <c r="H383" s="395"/>
      <c r="I383" s="395"/>
      <c r="J383" s="395"/>
      <c r="K383" s="395"/>
    </row>
    <row r="384" spans="6:11" ht="30" customHeight="1" x14ac:dyDescent="0.25">
      <c r="F384" s="395"/>
      <c r="G384" s="395"/>
      <c r="H384" s="395"/>
      <c r="I384" s="395"/>
      <c r="J384" s="395"/>
      <c r="K384" s="395"/>
    </row>
    <row r="385" spans="6:11" ht="30" customHeight="1" x14ac:dyDescent="0.25">
      <c r="F385" s="395"/>
      <c r="G385" s="395"/>
      <c r="H385" s="395"/>
      <c r="I385" s="395"/>
      <c r="J385" s="395"/>
      <c r="K385" s="395"/>
    </row>
    <row r="386" spans="6:11" ht="30" customHeight="1" x14ac:dyDescent="0.25">
      <c r="F386" s="395"/>
      <c r="G386" s="395"/>
      <c r="H386" s="395"/>
      <c r="I386" s="395"/>
      <c r="J386" s="395"/>
      <c r="K386" s="395"/>
    </row>
    <row r="387" spans="6:11" ht="30" customHeight="1" x14ac:dyDescent="0.25">
      <c r="F387" s="395"/>
      <c r="G387" s="395"/>
      <c r="H387" s="395"/>
      <c r="I387" s="395"/>
      <c r="J387" s="395"/>
      <c r="K387" s="395"/>
    </row>
    <row r="388" spans="6:11" ht="30" customHeight="1" x14ac:dyDescent="0.25">
      <c r="F388" s="395"/>
      <c r="G388" s="395"/>
      <c r="H388" s="395"/>
      <c r="I388" s="395"/>
      <c r="J388" s="395"/>
      <c r="K388" s="395"/>
    </row>
    <row r="389" spans="6:11" ht="30" customHeight="1" x14ac:dyDescent="0.25">
      <c r="F389" s="395"/>
      <c r="G389" s="395"/>
      <c r="H389" s="395"/>
      <c r="I389" s="395"/>
      <c r="J389" s="395"/>
      <c r="K389" s="395"/>
    </row>
    <row r="390" spans="6:11" ht="30" customHeight="1" x14ac:dyDescent="0.25">
      <c r="F390" s="395"/>
      <c r="G390" s="395"/>
      <c r="H390" s="395"/>
      <c r="I390" s="395"/>
      <c r="J390" s="395"/>
      <c r="K390" s="395"/>
    </row>
    <row r="391" spans="6:11" ht="30" customHeight="1" x14ac:dyDescent="0.25">
      <c r="F391" s="395"/>
      <c r="G391" s="395"/>
      <c r="H391" s="395"/>
      <c r="I391" s="395"/>
      <c r="J391" s="395"/>
      <c r="K391" s="395"/>
    </row>
    <row r="392" spans="6:11" ht="30" customHeight="1" x14ac:dyDescent="0.25">
      <c r="F392" s="395"/>
      <c r="G392" s="395"/>
      <c r="H392" s="395"/>
      <c r="I392" s="395"/>
      <c r="J392" s="395"/>
      <c r="K392" s="395"/>
    </row>
    <row r="393" spans="6:11" ht="30" customHeight="1" x14ac:dyDescent="0.25">
      <c r="F393" s="395"/>
      <c r="G393" s="395"/>
      <c r="H393" s="395"/>
      <c r="I393" s="395"/>
      <c r="J393" s="395"/>
      <c r="K393" s="395"/>
    </row>
    <row r="394" spans="6:11" ht="30" customHeight="1" x14ac:dyDescent="0.25">
      <c r="F394" s="395"/>
      <c r="G394" s="395"/>
      <c r="H394" s="395"/>
      <c r="I394" s="395"/>
      <c r="J394" s="395"/>
      <c r="K394" s="395"/>
    </row>
    <row r="395" spans="6:11" ht="30" customHeight="1" x14ac:dyDescent="0.25">
      <c r="F395" s="395"/>
      <c r="G395" s="395"/>
      <c r="H395" s="395"/>
      <c r="I395" s="395"/>
      <c r="J395" s="395"/>
      <c r="K395" s="395"/>
    </row>
    <row r="396" spans="6:11" ht="30" customHeight="1" x14ac:dyDescent="0.25">
      <c r="F396" s="395"/>
      <c r="G396" s="395"/>
      <c r="H396" s="395"/>
      <c r="I396" s="395"/>
      <c r="J396" s="395"/>
      <c r="K396" s="395"/>
    </row>
    <row r="397" spans="6:11" ht="30" customHeight="1" x14ac:dyDescent="0.25">
      <c r="F397" s="395"/>
      <c r="G397" s="395"/>
      <c r="H397" s="395"/>
      <c r="I397" s="395"/>
      <c r="J397" s="395"/>
      <c r="K397" s="395"/>
    </row>
    <row r="398" spans="6:11" ht="30" customHeight="1" x14ac:dyDescent="0.25">
      <c r="F398" s="395"/>
      <c r="G398" s="395"/>
      <c r="H398" s="395"/>
      <c r="I398" s="395"/>
      <c r="J398" s="395"/>
      <c r="K398" s="395"/>
    </row>
    <row r="399" spans="6:11" ht="30" customHeight="1" x14ac:dyDescent="0.25">
      <c r="F399" s="395"/>
      <c r="G399" s="395"/>
      <c r="H399" s="395"/>
      <c r="I399" s="395"/>
      <c r="J399" s="395"/>
      <c r="K399" s="395"/>
    </row>
    <row r="400" spans="6:11" ht="30" customHeight="1" x14ac:dyDescent="0.25">
      <c r="F400" s="395"/>
      <c r="G400" s="395"/>
      <c r="H400" s="395"/>
      <c r="I400" s="395"/>
      <c r="J400" s="395"/>
      <c r="K400" s="395"/>
    </row>
    <row r="401" spans="6:11" ht="30" customHeight="1" x14ac:dyDescent="0.25">
      <c r="F401" s="395"/>
      <c r="G401" s="395"/>
      <c r="H401" s="395"/>
      <c r="I401" s="395"/>
      <c r="J401" s="395"/>
      <c r="K401" s="395"/>
    </row>
    <row r="402" spans="6:11" ht="30" customHeight="1" x14ac:dyDescent="0.25">
      <c r="F402" s="395"/>
      <c r="G402" s="395"/>
      <c r="H402" s="395"/>
      <c r="I402" s="395"/>
      <c r="J402" s="395"/>
      <c r="K402" s="395"/>
    </row>
    <row r="403" spans="6:11" ht="30" customHeight="1" x14ac:dyDescent="0.25">
      <c r="F403" s="395"/>
      <c r="G403" s="395"/>
      <c r="H403" s="395"/>
      <c r="I403" s="395"/>
      <c r="J403" s="395"/>
      <c r="K403" s="395"/>
    </row>
    <row r="404" spans="6:11" ht="30" customHeight="1" x14ac:dyDescent="0.25">
      <c r="F404" s="395"/>
      <c r="G404" s="395"/>
      <c r="H404" s="395"/>
      <c r="I404" s="395"/>
      <c r="J404" s="395"/>
      <c r="K404" s="395"/>
    </row>
    <row r="405" spans="6:11" ht="30" customHeight="1" x14ac:dyDescent="0.25">
      <c r="F405" s="395"/>
      <c r="G405" s="395"/>
      <c r="H405" s="395"/>
      <c r="I405" s="395"/>
      <c r="J405" s="395"/>
      <c r="K405" s="395"/>
    </row>
    <row r="406" spans="6:11" ht="30" customHeight="1" x14ac:dyDescent="0.25">
      <c r="F406" s="395"/>
      <c r="G406" s="395"/>
      <c r="H406" s="395"/>
      <c r="I406" s="395"/>
      <c r="J406" s="395"/>
      <c r="K406" s="395"/>
    </row>
    <row r="407" spans="6:11" ht="30" customHeight="1" x14ac:dyDescent="0.25">
      <c r="F407" s="395"/>
      <c r="G407" s="395"/>
      <c r="H407" s="395"/>
      <c r="I407" s="395"/>
      <c r="J407" s="395"/>
      <c r="K407" s="395"/>
    </row>
    <row r="408" spans="6:11" ht="30" customHeight="1" x14ac:dyDescent="0.25">
      <c r="F408" s="395"/>
      <c r="G408" s="395"/>
      <c r="H408" s="395"/>
      <c r="I408" s="395"/>
      <c r="J408" s="395"/>
      <c r="K408" s="395"/>
    </row>
    <row r="409" spans="6:11" ht="30" customHeight="1" x14ac:dyDescent="0.25">
      <c r="F409" s="395"/>
      <c r="G409" s="395"/>
      <c r="H409" s="395"/>
      <c r="I409" s="395"/>
      <c r="J409" s="395"/>
      <c r="K409" s="395"/>
    </row>
    <row r="410" spans="6:11" ht="30" customHeight="1" x14ac:dyDescent="0.25">
      <c r="F410" s="395"/>
      <c r="G410" s="395"/>
      <c r="H410" s="395"/>
      <c r="I410" s="395"/>
      <c r="J410" s="395"/>
      <c r="K410" s="395"/>
    </row>
    <row r="411" spans="6:11" ht="30" customHeight="1" x14ac:dyDescent="0.25">
      <c r="F411" s="395"/>
      <c r="G411" s="395"/>
      <c r="H411" s="395"/>
      <c r="I411" s="395"/>
      <c r="J411" s="395"/>
      <c r="K411" s="395"/>
    </row>
    <row r="412" spans="6:11" ht="30" customHeight="1" x14ac:dyDescent="0.25">
      <c r="F412" s="395"/>
      <c r="G412" s="395"/>
      <c r="H412" s="395"/>
      <c r="I412" s="395"/>
      <c r="J412" s="395"/>
      <c r="K412" s="395"/>
    </row>
    <row r="413" spans="6:11" ht="30" customHeight="1" x14ac:dyDescent="0.25">
      <c r="F413" s="395"/>
      <c r="G413" s="395"/>
      <c r="H413" s="395"/>
      <c r="I413" s="395"/>
      <c r="J413" s="395"/>
      <c r="K413" s="395"/>
    </row>
    <row r="414" spans="6:11" ht="30" customHeight="1" x14ac:dyDescent="0.25">
      <c r="F414" s="395"/>
      <c r="G414" s="395"/>
      <c r="H414" s="395"/>
      <c r="I414" s="395"/>
      <c r="J414" s="395"/>
      <c r="K414" s="395"/>
    </row>
    <row r="415" spans="6:11" ht="30" customHeight="1" x14ac:dyDescent="0.25">
      <c r="F415" s="395"/>
      <c r="G415" s="395"/>
      <c r="H415" s="395"/>
      <c r="I415" s="395"/>
      <c r="J415" s="395"/>
      <c r="K415" s="395"/>
    </row>
    <row r="416" spans="6:11" ht="30" customHeight="1" x14ac:dyDescent="0.25">
      <c r="F416" s="395"/>
      <c r="G416" s="395"/>
      <c r="H416" s="395"/>
      <c r="I416" s="395"/>
      <c r="J416" s="395"/>
      <c r="K416" s="395"/>
    </row>
    <row r="417" spans="6:11" ht="30" customHeight="1" x14ac:dyDescent="0.25">
      <c r="F417" s="395"/>
      <c r="G417" s="395"/>
      <c r="H417" s="395"/>
      <c r="I417" s="395"/>
      <c r="J417" s="395"/>
      <c r="K417" s="395"/>
    </row>
    <row r="418" spans="6:11" ht="30" customHeight="1" x14ac:dyDescent="0.25">
      <c r="F418" s="395"/>
      <c r="G418" s="395"/>
      <c r="H418" s="395"/>
      <c r="I418" s="395"/>
      <c r="J418" s="395"/>
      <c r="K418" s="395"/>
    </row>
    <row r="419" spans="6:11" ht="30" customHeight="1" x14ac:dyDescent="0.25">
      <c r="F419" s="395"/>
      <c r="G419" s="395"/>
      <c r="H419" s="395"/>
      <c r="I419" s="395"/>
      <c r="J419" s="395"/>
      <c r="K419" s="395"/>
    </row>
    <row r="420" spans="6:11" ht="30" customHeight="1" x14ac:dyDescent="0.25">
      <c r="F420" s="395"/>
      <c r="G420" s="395"/>
      <c r="H420" s="395"/>
      <c r="I420" s="395"/>
      <c r="J420" s="395"/>
      <c r="K420" s="395"/>
    </row>
    <row r="421" spans="6:11" ht="30" customHeight="1" x14ac:dyDescent="0.25">
      <c r="F421" s="395"/>
      <c r="G421" s="395"/>
      <c r="H421" s="395"/>
      <c r="I421" s="395"/>
      <c r="J421" s="395"/>
      <c r="K421" s="395"/>
    </row>
    <row r="422" spans="6:11" ht="30" customHeight="1" x14ac:dyDescent="0.25">
      <c r="F422" s="395"/>
      <c r="G422" s="395"/>
      <c r="H422" s="395"/>
      <c r="I422" s="395"/>
      <c r="J422" s="395"/>
      <c r="K422" s="395"/>
    </row>
    <row r="423" spans="6:11" ht="30" customHeight="1" x14ac:dyDescent="0.25">
      <c r="F423" s="395"/>
      <c r="G423" s="395"/>
      <c r="H423" s="395"/>
      <c r="I423" s="395"/>
      <c r="J423" s="395"/>
      <c r="K423" s="395"/>
    </row>
    <row r="424" spans="6:11" ht="30" customHeight="1" x14ac:dyDescent="0.25">
      <c r="F424" s="395"/>
      <c r="G424" s="395"/>
      <c r="H424" s="395"/>
      <c r="I424" s="395"/>
      <c r="J424" s="395"/>
      <c r="K424" s="395"/>
    </row>
    <row r="425" spans="6:11" ht="30" customHeight="1" x14ac:dyDescent="0.25">
      <c r="F425" s="395"/>
      <c r="G425" s="395"/>
      <c r="H425" s="395"/>
      <c r="I425" s="395"/>
      <c r="J425" s="395"/>
      <c r="K425" s="395"/>
    </row>
    <row r="426" spans="6:11" ht="30" customHeight="1" x14ac:dyDescent="0.25">
      <c r="F426" s="395"/>
      <c r="G426" s="395"/>
      <c r="H426" s="395"/>
      <c r="I426" s="395"/>
      <c r="J426" s="395"/>
      <c r="K426" s="395"/>
    </row>
    <row r="427" spans="6:11" ht="30" customHeight="1" x14ac:dyDescent="0.25">
      <c r="F427" s="395"/>
      <c r="G427" s="395"/>
      <c r="H427" s="395"/>
      <c r="I427" s="395"/>
      <c r="J427" s="395"/>
      <c r="K427" s="395"/>
    </row>
    <row r="428" spans="6:11" ht="30" customHeight="1" x14ac:dyDescent="0.25">
      <c r="F428" s="395"/>
      <c r="G428" s="395"/>
      <c r="H428" s="395"/>
      <c r="I428" s="395"/>
      <c r="J428" s="395"/>
      <c r="K428" s="395"/>
    </row>
    <row r="429" spans="6:11" ht="30" customHeight="1" x14ac:dyDescent="0.25">
      <c r="F429" s="395"/>
      <c r="G429" s="395"/>
      <c r="H429" s="395"/>
      <c r="I429" s="395"/>
      <c r="J429" s="395"/>
      <c r="K429" s="395"/>
    </row>
    <row r="430" spans="6:11" ht="30" customHeight="1" x14ac:dyDescent="0.25">
      <c r="F430" s="395"/>
      <c r="G430" s="395"/>
      <c r="H430" s="395"/>
      <c r="I430" s="395"/>
      <c r="J430" s="395"/>
      <c r="K430" s="395"/>
    </row>
    <row r="431" spans="6:11" ht="30" customHeight="1" x14ac:dyDescent="0.25">
      <c r="F431" s="395"/>
      <c r="G431" s="395"/>
      <c r="H431" s="395"/>
      <c r="I431" s="395"/>
      <c r="J431" s="395"/>
      <c r="K431" s="395"/>
    </row>
    <row r="432" spans="6:11" ht="30" customHeight="1" x14ac:dyDescent="0.25">
      <c r="F432" s="395"/>
      <c r="G432" s="395"/>
      <c r="H432" s="395"/>
      <c r="I432" s="395"/>
      <c r="J432" s="395"/>
      <c r="K432" s="395"/>
    </row>
    <row r="433" spans="6:11" ht="30" customHeight="1" x14ac:dyDescent="0.25">
      <c r="F433" s="395"/>
      <c r="G433" s="395"/>
      <c r="H433" s="395"/>
      <c r="I433" s="395"/>
      <c r="J433" s="395"/>
      <c r="K433" s="395"/>
    </row>
    <row r="434" spans="6:11" ht="30" customHeight="1" x14ac:dyDescent="0.25">
      <c r="F434" s="395"/>
      <c r="G434" s="395"/>
      <c r="H434" s="395"/>
      <c r="I434" s="395"/>
      <c r="J434" s="395"/>
      <c r="K434" s="395"/>
    </row>
    <row r="435" spans="6:11" ht="30" customHeight="1" x14ac:dyDescent="0.25">
      <c r="F435" s="395"/>
      <c r="G435" s="395"/>
      <c r="H435" s="395"/>
      <c r="I435" s="395"/>
      <c r="J435" s="395"/>
      <c r="K435" s="395"/>
    </row>
    <row r="436" spans="6:11" ht="30" customHeight="1" x14ac:dyDescent="0.25">
      <c r="F436" s="395"/>
      <c r="G436" s="395"/>
      <c r="H436" s="395"/>
      <c r="I436" s="395"/>
      <c r="J436" s="395"/>
      <c r="K436" s="395"/>
    </row>
    <row r="437" spans="6:11" ht="30" customHeight="1" x14ac:dyDescent="0.25">
      <c r="F437" s="395"/>
      <c r="G437" s="395"/>
      <c r="H437" s="395"/>
      <c r="I437" s="395"/>
      <c r="J437" s="395"/>
      <c r="K437" s="395"/>
    </row>
    <row r="438" spans="6:11" ht="30" customHeight="1" x14ac:dyDescent="0.25">
      <c r="F438" s="395"/>
      <c r="G438" s="395"/>
      <c r="H438" s="395"/>
      <c r="I438" s="395"/>
      <c r="J438" s="395"/>
      <c r="K438" s="395"/>
    </row>
    <row r="439" spans="6:11" ht="30" customHeight="1" x14ac:dyDescent="0.25">
      <c r="F439" s="395"/>
      <c r="G439" s="395"/>
      <c r="H439" s="395"/>
      <c r="I439" s="395"/>
      <c r="J439" s="395"/>
      <c r="K439" s="395"/>
    </row>
    <row r="440" spans="6:11" ht="30" customHeight="1" x14ac:dyDescent="0.25">
      <c r="F440" s="395"/>
      <c r="G440" s="395"/>
      <c r="H440" s="395"/>
      <c r="I440" s="395"/>
      <c r="J440" s="395"/>
      <c r="K440" s="395"/>
    </row>
    <row r="441" spans="6:11" ht="30" customHeight="1" x14ac:dyDescent="0.25">
      <c r="F441" s="395"/>
      <c r="G441" s="395"/>
      <c r="H441" s="395"/>
      <c r="I441" s="395"/>
      <c r="J441" s="395"/>
      <c r="K441" s="395"/>
    </row>
    <row r="442" spans="6:11" ht="30" customHeight="1" x14ac:dyDescent="0.25">
      <c r="F442" s="395"/>
      <c r="G442" s="395"/>
      <c r="H442" s="395"/>
      <c r="I442" s="395"/>
      <c r="J442" s="395"/>
      <c r="K442" s="395"/>
    </row>
    <row r="443" spans="6:11" ht="30" customHeight="1" x14ac:dyDescent="0.25">
      <c r="F443" s="395"/>
      <c r="G443" s="395"/>
      <c r="H443" s="395"/>
      <c r="I443" s="395"/>
      <c r="J443" s="395"/>
      <c r="K443" s="395"/>
    </row>
    <row r="444" spans="6:11" ht="30" customHeight="1" x14ac:dyDescent="0.25">
      <c r="F444" s="395"/>
      <c r="G444" s="395"/>
      <c r="H444" s="395"/>
      <c r="I444" s="395"/>
      <c r="J444" s="395"/>
      <c r="K444" s="395"/>
    </row>
    <row r="445" spans="6:11" ht="30" customHeight="1" x14ac:dyDescent="0.25">
      <c r="F445" s="395"/>
      <c r="G445" s="395"/>
      <c r="H445" s="395"/>
      <c r="I445" s="395"/>
      <c r="J445" s="395"/>
      <c r="K445" s="395"/>
    </row>
    <row r="446" spans="6:11" ht="30" customHeight="1" x14ac:dyDescent="0.25">
      <c r="F446" s="395"/>
      <c r="G446" s="395"/>
      <c r="H446" s="395"/>
      <c r="I446" s="395"/>
      <c r="J446" s="395"/>
      <c r="K446" s="395"/>
    </row>
    <row r="447" spans="6:11" ht="30" customHeight="1" x14ac:dyDescent="0.25">
      <c r="F447" s="395"/>
      <c r="G447" s="395"/>
      <c r="H447" s="395"/>
      <c r="I447" s="395"/>
      <c r="J447" s="395"/>
      <c r="K447" s="395"/>
    </row>
    <row r="448" spans="6:11" ht="30" customHeight="1" x14ac:dyDescent="0.25">
      <c r="F448" s="395"/>
      <c r="G448" s="395"/>
      <c r="H448" s="395"/>
      <c r="I448" s="395"/>
      <c r="J448" s="395"/>
      <c r="K448" s="395"/>
    </row>
    <row r="449" spans="6:11" ht="30" customHeight="1" x14ac:dyDescent="0.25">
      <c r="F449" s="395"/>
      <c r="G449" s="395"/>
      <c r="H449" s="395"/>
      <c r="I449" s="395"/>
      <c r="J449" s="395"/>
      <c r="K449" s="395"/>
    </row>
    <row r="450" spans="6:11" ht="30" customHeight="1" x14ac:dyDescent="0.25">
      <c r="F450" s="395"/>
      <c r="G450" s="395"/>
      <c r="H450" s="395"/>
      <c r="I450" s="395"/>
      <c r="J450" s="395"/>
      <c r="K450" s="395"/>
    </row>
    <row r="451" spans="6:11" ht="30" customHeight="1" x14ac:dyDescent="0.25">
      <c r="F451" s="395"/>
      <c r="G451" s="395"/>
      <c r="H451" s="395"/>
      <c r="I451" s="395"/>
      <c r="J451" s="395"/>
      <c r="K451" s="395"/>
    </row>
    <row r="452" spans="6:11" ht="30" customHeight="1" x14ac:dyDescent="0.25">
      <c r="F452" s="395"/>
      <c r="G452" s="395"/>
      <c r="H452" s="395"/>
      <c r="I452" s="395"/>
      <c r="J452" s="395"/>
      <c r="K452" s="395"/>
    </row>
    <row r="453" spans="6:11" ht="30" customHeight="1" x14ac:dyDescent="0.25">
      <c r="F453" s="395"/>
      <c r="G453" s="395"/>
      <c r="H453" s="395"/>
      <c r="I453" s="395"/>
      <c r="J453" s="395"/>
      <c r="K453" s="395"/>
    </row>
    <row r="454" spans="6:11" ht="30" customHeight="1" x14ac:dyDescent="0.25">
      <c r="F454" s="395"/>
      <c r="G454" s="395"/>
      <c r="H454" s="395"/>
      <c r="I454" s="395"/>
      <c r="J454" s="395"/>
      <c r="K454" s="395"/>
    </row>
    <row r="455" spans="6:11" ht="30" customHeight="1" x14ac:dyDescent="0.25">
      <c r="F455" s="395"/>
      <c r="G455" s="395"/>
      <c r="H455" s="395"/>
      <c r="I455" s="395"/>
      <c r="J455" s="395"/>
      <c r="K455" s="395"/>
    </row>
    <row r="456" spans="6:11" ht="30" customHeight="1" x14ac:dyDescent="0.25">
      <c r="F456" s="395"/>
      <c r="G456" s="395"/>
      <c r="H456" s="395"/>
      <c r="I456" s="395"/>
      <c r="J456" s="395"/>
      <c r="K456" s="395"/>
    </row>
    <row r="457" spans="6:11" ht="30" customHeight="1" x14ac:dyDescent="0.25">
      <c r="F457" s="395"/>
      <c r="G457" s="395"/>
      <c r="H457" s="395"/>
      <c r="I457" s="395"/>
      <c r="J457" s="395"/>
      <c r="K457" s="395"/>
    </row>
    <row r="458" spans="6:11" ht="30" customHeight="1" x14ac:dyDescent="0.25">
      <c r="F458" s="395"/>
      <c r="G458" s="395"/>
      <c r="H458" s="395"/>
      <c r="I458" s="395"/>
      <c r="J458" s="395"/>
      <c r="K458" s="395"/>
    </row>
    <row r="459" spans="6:11" ht="30" customHeight="1" x14ac:dyDescent="0.25">
      <c r="F459" s="395"/>
      <c r="G459" s="395"/>
      <c r="H459" s="395"/>
      <c r="I459" s="395"/>
      <c r="J459" s="395"/>
      <c r="K459" s="395"/>
    </row>
    <row r="460" spans="6:11" ht="30" customHeight="1" x14ac:dyDescent="0.25">
      <c r="F460" s="395"/>
      <c r="G460" s="395"/>
      <c r="H460" s="395"/>
      <c r="I460" s="395"/>
      <c r="J460" s="395"/>
      <c r="K460" s="395"/>
    </row>
    <row r="461" spans="6:11" ht="30" customHeight="1" x14ac:dyDescent="0.25">
      <c r="F461" s="395"/>
      <c r="G461" s="395"/>
      <c r="H461" s="395"/>
      <c r="I461" s="395"/>
      <c r="J461" s="395"/>
      <c r="K461" s="395"/>
    </row>
    <row r="462" spans="6:11" ht="30" customHeight="1" x14ac:dyDescent="0.25">
      <c r="F462" s="395"/>
      <c r="G462" s="395"/>
      <c r="H462" s="395"/>
      <c r="I462" s="395"/>
      <c r="J462" s="395"/>
      <c r="K462" s="395"/>
    </row>
    <row r="463" spans="6:11" ht="30" customHeight="1" x14ac:dyDescent="0.25">
      <c r="F463" s="395"/>
      <c r="G463" s="395"/>
      <c r="H463" s="395"/>
      <c r="I463" s="395"/>
      <c r="J463" s="395"/>
      <c r="K463" s="395"/>
    </row>
    <row r="464" spans="6:11" ht="30" customHeight="1" x14ac:dyDescent="0.25">
      <c r="F464" s="395"/>
      <c r="G464" s="395"/>
      <c r="H464" s="395"/>
      <c r="I464" s="395"/>
      <c r="J464" s="395"/>
      <c r="K464" s="395"/>
    </row>
    <row r="465" spans="6:11" ht="30" customHeight="1" x14ac:dyDescent="0.25">
      <c r="F465" s="395"/>
      <c r="G465" s="395"/>
      <c r="H465" s="395"/>
      <c r="I465" s="395"/>
      <c r="J465" s="395"/>
      <c r="K465" s="395"/>
    </row>
    <row r="466" spans="6:11" ht="30" customHeight="1" x14ac:dyDescent="0.25">
      <c r="F466" s="395"/>
      <c r="G466" s="395"/>
      <c r="H466" s="395"/>
      <c r="I466" s="395"/>
      <c r="J466" s="395"/>
      <c r="K466" s="395"/>
    </row>
    <row r="467" spans="6:11" ht="30" customHeight="1" x14ac:dyDescent="0.25">
      <c r="F467" s="395"/>
      <c r="G467" s="395"/>
      <c r="H467" s="395"/>
      <c r="I467" s="395"/>
      <c r="J467" s="395"/>
      <c r="K467" s="395"/>
    </row>
    <row r="468" spans="6:11" ht="30" customHeight="1" x14ac:dyDescent="0.25">
      <c r="F468" s="395"/>
      <c r="G468" s="395"/>
      <c r="H468" s="395"/>
      <c r="I468" s="395"/>
      <c r="J468" s="395"/>
      <c r="K468" s="395"/>
    </row>
    <row r="469" spans="6:11" ht="30" customHeight="1" x14ac:dyDescent="0.25">
      <c r="F469" s="395"/>
      <c r="G469" s="395"/>
      <c r="H469" s="395"/>
      <c r="I469" s="395"/>
      <c r="J469" s="395"/>
      <c r="K469" s="395"/>
    </row>
    <row r="470" spans="6:11" ht="30" customHeight="1" x14ac:dyDescent="0.25">
      <c r="F470" s="395"/>
      <c r="G470" s="395"/>
      <c r="H470" s="395"/>
      <c r="I470" s="395"/>
      <c r="J470" s="395"/>
      <c r="K470" s="395"/>
    </row>
    <row r="471" spans="6:11" ht="30" customHeight="1" x14ac:dyDescent="0.25">
      <c r="F471" s="395"/>
      <c r="G471" s="395"/>
      <c r="H471" s="395"/>
      <c r="I471" s="395"/>
      <c r="J471" s="395"/>
      <c r="K471" s="395"/>
    </row>
    <row r="472" spans="6:11" ht="30" customHeight="1" x14ac:dyDescent="0.25">
      <c r="F472" s="395"/>
      <c r="G472" s="395"/>
      <c r="H472" s="395"/>
      <c r="I472" s="395"/>
      <c r="J472" s="395"/>
      <c r="K472" s="395"/>
    </row>
    <row r="473" spans="6:11" ht="30" customHeight="1" x14ac:dyDescent="0.25">
      <c r="F473" s="395"/>
      <c r="G473" s="395"/>
      <c r="H473" s="395"/>
      <c r="I473" s="395"/>
      <c r="J473" s="395"/>
      <c r="K473" s="395"/>
    </row>
    <row r="474" spans="6:11" ht="30" customHeight="1" x14ac:dyDescent="0.25">
      <c r="F474" s="395"/>
      <c r="G474" s="395"/>
      <c r="H474" s="395"/>
      <c r="I474" s="395"/>
      <c r="J474" s="395"/>
      <c r="K474" s="395"/>
    </row>
    <row r="475" spans="6:11" ht="30" customHeight="1" x14ac:dyDescent="0.25">
      <c r="F475" s="395"/>
      <c r="G475" s="395"/>
      <c r="H475" s="395"/>
      <c r="I475" s="395"/>
      <c r="J475" s="395"/>
      <c r="K475" s="395"/>
    </row>
    <row r="476" spans="6:11" ht="30" customHeight="1" x14ac:dyDescent="0.25">
      <c r="F476" s="395"/>
      <c r="G476" s="395"/>
      <c r="H476" s="395"/>
      <c r="I476" s="395"/>
      <c r="J476" s="395"/>
      <c r="K476" s="395"/>
    </row>
    <row r="477" spans="6:11" ht="30" customHeight="1" x14ac:dyDescent="0.25">
      <c r="F477" s="395"/>
      <c r="G477" s="395"/>
      <c r="H477" s="395"/>
      <c r="I477" s="395"/>
      <c r="J477" s="395"/>
      <c r="K477" s="395"/>
    </row>
    <row r="478" spans="6:11" ht="30" customHeight="1" x14ac:dyDescent="0.25">
      <c r="F478" s="395"/>
      <c r="G478" s="395"/>
      <c r="H478" s="395"/>
      <c r="I478" s="395"/>
      <c r="J478" s="395"/>
      <c r="K478" s="395"/>
    </row>
    <row r="479" spans="6:11" ht="30" customHeight="1" x14ac:dyDescent="0.25">
      <c r="F479" s="395"/>
      <c r="G479" s="395"/>
      <c r="H479" s="395"/>
      <c r="I479" s="395"/>
      <c r="J479" s="395"/>
      <c r="K479" s="395"/>
    </row>
    <row r="480" spans="6:11" ht="30" customHeight="1" x14ac:dyDescent="0.25">
      <c r="F480" s="395"/>
      <c r="G480" s="395"/>
      <c r="H480" s="395"/>
      <c r="I480" s="395"/>
      <c r="J480" s="395"/>
      <c r="K480" s="395"/>
    </row>
    <row r="481" spans="6:11" ht="30" customHeight="1" x14ac:dyDescent="0.25">
      <c r="F481" s="395"/>
      <c r="G481" s="395"/>
      <c r="H481" s="395"/>
      <c r="I481" s="395"/>
      <c r="J481" s="395"/>
      <c r="K481" s="395"/>
    </row>
    <row r="482" spans="6:11" ht="30" customHeight="1" x14ac:dyDescent="0.25">
      <c r="F482" s="395"/>
      <c r="G482" s="395"/>
      <c r="H482" s="395"/>
      <c r="I482" s="395"/>
      <c r="J482" s="395"/>
      <c r="K482" s="395"/>
    </row>
    <row r="483" spans="6:11" ht="30" customHeight="1" x14ac:dyDescent="0.25">
      <c r="F483" s="395"/>
      <c r="G483" s="395"/>
      <c r="H483" s="395"/>
      <c r="I483" s="395"/>
      <c r="J483" s="395"/>
      <c r="K483" s="395"/>
    </row>
    <row r="484" spans="6:11" ht="30" customHeight="1" x14ac:dyDescent="0.25">
      <c r="F484" s="395"/>
      <c r="G484" s="395"/>
      <c r="H484" s="395"/>
      <c r="I484" s="395"/>
      <c r="J484" s="395"/>
      <c r="K484" s="395"/>
    </row>
    <row r="485" spans="6:11" ht="30" customHeight="1" x14ac:dyDescent="0.25">
      <c r="F485" s="395"/>
      <c r="G485" s="395"/>
      <c r="H485" s="395"/>
      <c r="I485" s="395"/>
      <c r="J485" s="395"/>
      <c r="K485" s="395"/>
    </row>
    <row r="486" spans="6:11" ht="30" customHeight="1" x14ac:dyDescent="0.25">
      <c r="F486" s="395"/>
      <c r="G486" s="395"/>
      <c r="H486" s="395"/>
      <c r="I486" s="395"/>
      <c r="J486" s="395"/>
      <c r="K486" s="395"/>
    </row>
    <row r="487" spans="6:11" ht="30" customHeight="1" x14ac:dyDescent="0.25">
      <c r="F487" s="395"/>
      <c r="G487" s="395"/>
      <c r="H487" s="395"/>
      <c r="I487" s="395"/>
      <c r="J487" s="395"/>
      <c r="K487" s="395"/>
    </row>
    <row r="488" spans="6:11" ht="30" customHeight="1" x14ac:dyDescent="0.25">
      <c r="F488" s="395"/>
      <c r="G488" s="395"/>
      <c r="H488" s="395"/>
      <c r="I488" s="395"/>
      <c r="J488" s="395"/>
      <c r="K488" s="395"/>
    </row>
    <row r="489" spans="6:11" ht="30" customHeight="1" x14ac:dyDescent="0.25">
      <c r="F489" s="395"/>
      <c r="G489" s="395"/>
      <c r="H489" s="395"/>
      <c r="I489" s="395"/>
      <c r="J489" s="395"/>
      <c r="K489" s="395"/>
    </row>
    <row r="490" spans="6:11" ht="30" customHeight="1" x14ac:dyDescent="0.25">
      <c r="F490" s="395"/>
      <c r="G490" s="395"/>
      <c r="H490" s="395"/>
      <c r="I490" s="395"/>
      <c r="J490" s="395"/>
      <c r="K490" s="395"/>
    </row>
    <row r="491" spans="6:11" ht="30" customHeight="1" x14ac:dyDescent="0.25">
      <c r="F491" s="395"/>
      <c r="G491" s="395"/>
      <c r="H491" s="395"/>
      <c r="I491" s="395"/>
      <c r="J491" s="395"/>
      <c r="K491" s="395"/>
    </row>
    <row r="492" spans="6:11" ht="30" customHeight="1" x14ac:dyDescent="0.25">
      <c r="F492" s="395"/>
      <c r="G492" s="395"/>
      <c r="H492" s="395"/>
      <c r="I492" s="395"/>
      <c r="J492" s="395"/>
      <c r="K492" s="395"/>
    </row>
    <row r="493" spans="6:11" ht="30" customHeight="1" x14ac:dyDescent="0.25">
      <c r="F493" s="395"/>
      <c r="G493" s="395"/>
      <c r="H493" s="395"/>
      <c r="I493" s="395"/>
      <c r="J493" s="395"/>
      <c r="K493" s="395"/>
    </row>
    <row r="494" spans="6:11" ht="30" customHeight="1" x14ac:dyDescent="0.25">
      <c r="F494" s="395"/>
      <c r="G494" s="395"/>
      <c r="H494" s="395"/>
      <c r="I494" s="395"/>
      <c r="J494" s="395"/>
      <c r="K494" s="395"/>
    </row>
    <row r="495" spans="6:11" ht="30" customHeight="1" x14ac:dyDescent="0.25">
      <c r="F495" s="395"/>
      <c r="G495" s="395"/>
      <c r="H495" s="395"/>
      <c r="I495" s="395"/>
      <c r="J495" s="395"/>
      <c r="K495" s="395"/>
    </row>
    <row r="496" spans="6:11" ht="30" customHeight="1" x14ac:dyDescent="0.25">
      <c r="F496" s="395"/>
      <c r="G496" s="395"/>
      <c r="H496" s="395"/>
      <c r="I496" s="395"/>
      <c r="J496" s="395"/>
      <c r="K496" s="395"/>
    </row>
    <row r="497" spans="6:11" ht="30" customHeight="1" x14ac:dyDescent="0.25">
      <c r="F497" s="395"/>
      <c r="G497" s="395"/>
      <c r="H497" s="395"/>
      <c r="I497" s="395"/>
      <c r="J497" s="395"/>
      <c r="K497" s="395"/>
    </row>
    <row r="498" spans="6:11" ht="30" customHeight="1" x14ac:dyDescent="0.25">
      <c r="F498" s="395"/>
      <c r="G498" s="395"/>
      <c r="H498" s="395"/>
      <c r="I498" s="395"/>
      <c r="J498" s="395"/>
      <c r="K498" s="395"/>
    </row>
    <row r="499" spans="6:11" ht="30" customHeight="1" x14ac:dyDescent="0.25">
      <c r="F499" s="395"/>
      <c r="G499" s="395"/>
      <c r="H499" s="395"/>
      <c r="I499" s="395"/>
      <c r="J499" s="395"/>
      <c r="K499" s="395"/>
    </row>
    <row r="500" spans="6:11" ht="30" customHeight="1" x14ac:dyDescent="0.25">
      <c r="F500" s="395"/>
      <c r="G500" s="395"/>
      <c r="H500" s="395"/>
      <c r="I500" s="395"/>
      <c r="J500" s="395"/>
      <c r="K500" s="395"/>
    </row>
    <row r="501" spans="6:11" ht="30" customHeight="1" x14ac:dyDescent="0.25">
      <c r="F501" s="395"/>
      <c r="G501" s="395"/>
      <c r="H501" s="395"/>
      <c r="I501" s="395"/>
      <c r="J501" s="395"/>
      <c r="K501" s="395"/>
    </row>
    <row r="502" spans="6:11" ht="30" customHeight="1" x14ac:dyDescent="0.25">
      <c r="F502" s="395"/>
      <c r="G502" s="395"/>
      <c r="H502" s="395"/>
      <c r="I502" s="395"/>
      <c r="J502" s="395"/>
      <c r="K502" s="395"/>
    </row>
    <row r="503" spans="6:11" ht="30" customHeight="1" x14ac:dyDescent="0.25">
      <c r="F503" s="395"/>
      <c r="G503" s="395"/>
      <c r="H503" s="395"/>
      <c r="I503" s="395"/>
      <c r="J503" s="395"/>
      <c r="K503" s="395"/>
    </row>
    <row r="504" spans="6:11" ht="30" customHeight="1" x14ac:dyDescent="0.25">
      <c r="F504" s="395"/>
      <c r="G504" s="395"/>
      <c r="H504" s="395"/>
      <c r="I504" s="395"/>
      <c r="J504" s="395"/>
      <c r="K504" s="395"/>
    </row>
    <row r="505" spans="6:11" ht="30" customHeight="1" x14ac:dyDescent="0.25">
      <c r="F505" s="395"/>
      <c r="G505" s="395"/>
      <c r="H505" s="395"/>
      <c r="I505" s="395"/>
      <c r="J505" s="395"/>
      <c r="K505" s="395"/>
    </row>
    <row r="506" spans="6:11" ht="30" customHeight="1" x14ac:dyDescent="0.25">
      <c r="F506" s="395"/>
      <c r="G506" s="395"/>
      <c r="H506" s="395"/>
      <c r="I506" s="395"/>
      <c r="J506" s="395"/>
      <c r="K506" s="395"/>
    </row>
    <row r="507" spans="6:11" ht="30" customHeight="1" x14ac:dyDescent="0.25">
      <c r="F507" s="395"/>
      <c r="G507" s="395"/>
      <c r="H507" s="395"/>
      <c r="I507" s="395"/>
      <c r="J507" s="395"/>
      <c r="K507" s="395"/>
    </row>
    <row r="508" spans="6:11" ht="30" customHeight="1" x14ac:dyDescent="0.25">
      <c r="F508" s="395"/>
      <c r="G508" s="395"/>
      <c r="H508" s="395"/>
      <c r="I508" s="395"/>
      <c r="J508" s="395"/>
      <c r="K508" s="395"/>
    </row>
    <row r="509" spans="6:11" ht="30" customHeight="1" x14ac:dyDescent="0.25">
      <c r="F509" s="395"/>
      <c r="G509" s="395"/>
      <c r="H509" s="395"/>
      <c r="I509" s="395"/>
      <c r="J509" s="395"/>
      <c r="K509" s="395"/>
    </row>
    <row r="510" spans="6:11" ht="30" customHeight="1" x14ac:dyDescent="0.25">
      <c r="F510" s="395"/>
      <c r="G510" s="395"/>
      <c r="H510" s="395"/>
      <c r="I510" s="395"/>
      <c r="J510" s="395"/>
      <c r="K510" s="395"/>
    </row>
    <row r="511" spans="6:11" ht="30" customHeight="1" x14ac:dyDescent="0.25">
      <c r="F511" s="395"/>
      <c r="G511" s="395"/>
      <c r="H511" s="395"/>
      <c r="I511" s="395"/>
      <c r="J511" s="395"/>
      <c r="K511" s="395"/>
    </row>
    <row r="512" spans="6:11" ht="30" customHeight="1" x14ac:dyDescent="0.25">
      <c r="F512" s="395"/>
      <c r="G512" s="395"/>
      <c r="H512" s="395"/>
      <c r="I512" s="395"/>
      <c r="J512" s="395"/>
      <c r="K512" s="395"/>
    </row>
    <row r="513" spans="6:11" ht="30" customHeight="1" x14ac:dyDescent="0.25">
      <c r="F513" s="395"/>
      <c r="G513" s="395"/>
      <c r="H513" s="395"/>
      <c r="I513" s="395"/>
      <c r="J513" s="395"/>
      <c r="K513" s="395"/>
    </row>
    <row r="514" spans="6:11" ht="30" customHeight="1" x14ac:dyDescent="0.25">
      <c r="F514" s="395"/>
      <c r="G514" s="395"/>
      <c r="H514" s="395"/>
      <c r="I514" s="395"/>
      <c r="J514" s="395"/>
      <c r="K514" s="395"/>
    </row>
    <row r="515" spans="6:11" ht="30" customHeight="1" x14ac:dyDescent="0.25">
      <c r="F515" s="395"/>
      <c r="G515" s="395"/>
      <c r="H515" s="395"/>
      <c r="I515" s="395"/>
      <c r="J515" s="395"/>
      <c r="K515" s="395"/>
    </row>
    <row r="516" spans="6:11" ht="30" customHeight="1" x14ac:dyDescent="0.25">
      <c r="F516" s="395"/>
      <c r="G516" s="395"/>
      <c r="H516" s="395"/>
      <c r="I516" s="395"/>
      <c r="J516" s="395"/>
      <c r="K516" s="395"/>
    </row>
    <row r="517" spans="6:11" ht="30" customHeight="1" x14ac:dyDescent="0.25">
      <c r="F517" s="395"/>
      <c r="G517" s="395"/>
      <c r="H517" s="395"/>
      <c r="I517" s="395"/>
      <c r="J517" s="395"/>
      <c r="K517" s="395"/>
    </row>
    <row r="518" spans="6:11" ht="30" customHeight="1" x14ac:dyDescent="0.25">
      <c r="F518" s="395"/>
      <c r="G518" s="395"/>
      <c r="H518" s="395"/>
      <c r="I518" s="395"/>
      <c r="J518" s="395"/>
      <c r="K518" s="395"/>
    </row>
    <row r="519" spans="6:11" ht="30" customHeight="1" x14ac:dyDescent="0.25">
      <c r="F519" s="395"/>
      <c r="G519" s="395"/>
      <c r="H519" s="395"/>
      <c r="I519" s="395"/>
      <c r="J519" s="395"/>
      <c r="K519" s="395"/>
    </row>
    <row r="520" spans="6:11" ht="30" customHeight="1" x14ac:dyDescent="0.25">
      <c r="F520" s="395"/>
      <c r="G520" s="395"/>
      <c r="H520" s="395"/>
      <c r="I520" s="395"/>
      <c r="J520" s="395"/>
      <c r="K520" s="395"/>
    </row>
    <row r="521" spans="6:11" ht="30" customHeight="1" x14ac:dyDescent="0.25">
      <c r="F521" s="395"/>
      <c r="G521" s="395"/>
      <c r="H521" s="395"/>
      <c r="I521" s="395"/>
      <c r="J521" s="395"/>
      <c r="K521" s="395"/>
    </row>
    <row r="522" spans="6:11" ht="30" customHeight="1" x14ac:dyDescent="0.25">
      <c r="F522" s="395"/>
      <c r="G522" s="395"/>
      <c r="H522" s="395"/>
      <c r="I522" s="395"/>
      <c r="J522" s="395"/>
      <c r="K522" s="395"/>
    </row>
    <row r="523" spans="6:11" ht="30" customHeight="1" x14ac:dyDescent="0.25">
      <c r="F523" s="395"/>
      <c r="G523" s="395"/>
      <c r="H523" s="395"/>
      <c r="I523" s="395"/>
      <c r="J523" s="395"/>
      <c r="K523" s="395"/>
    </row>
    <row r="524" spans="6:11" ht="30" customHeight="1" x14ac:dyDescent="0.25">
      <c r="F524" s="395"/>
      <c r="G524" s="395"/>
      <c r="H524" s="395"/>
      <c r="I524" s="395"/>
      <c r="J524" s="395"/>
      <c r="K524" s="395"/>
    </row>
    <row r="525" spans="6:11" ht="30" customHeight="1" x14ac:dyDescent="0.25">
      <c r="F525" s="395"/>
      <c r="G525" s="395"/>
      <c r="H525" s="395"/>
      <c r="I525" s="395"/>
      <c r="J525" s="395"/>
      <c r="K525" s="395"/>
    </row>
    <row r="526" spans="6:11" ht="30" customHeight="1" x14ac:dyDescent="0.25">
      <c r="F526" s="395"/>
      <c r="G526" s="395"/>
      <c r="H526" s="395"/>
      <c r="I526" s="395"/>
      <c r="J526" s="395"/>
      <c r="K526" s="395"/>
    </row>
    <row r="527" spans="6:11" ht="30" customHeight="1" x14ac:dyDescent="0.25">
      <c r="F527" s="395"/>
      <c r="G527" s="395"/>
      <c r="H527" s="395"/>
      <c r="I527" s="395"/>
      <c r="J527" s="395"/>
      <c r="K527" s="395"/>
    </row>
    <row r="528" spans="6:11" ht="30" customHeight="1" x14ac:dyDescent="0.25">
      <c r="F528" s="395"/>
      <c r="G528" s="395"/>
      <c r="H528" s="395"/>
      <c r="I528" s="395"/>
      <c r="J528" s="395"/>
      <c r="K528" s="395"/>
    </row>
    <row r="529" spans="6:11" ht="30" customHeight="1" x14ac:dyDescent="0.25">
      <c r="F529" s="395"/>
      <c r="G529" s="395"/>
      <c r="H529" s="395"/>
      <c r="I529" s="395"/>
      <c r="J529" s="395"/>
      <c r="K529" s="395"/>
    </row>
    <row r="530" spans="6:11" ht="30" customHeight="1" x14ac:dyDescent="0.25">
      <c r="F530" s="395"/>
      <c r="G530" s="395"/>
      <c r="H530" s="395"/>
      <c r="I530" s="395"/>
      <c r="J530" s="395"/>
      <c r="K530" s="395"/>
    </row>
    <row r="531" spans="6:11" ht="30" customHeight="1" x14ac:dyDescent="0.25">
      <c r="F531" s="395"/>
      <c r="G531" s="395"/>
      <c r="H531" s="395"/>
      <c r="I531" s="395"/>
      <c r="J531" s="395"/>
      <c r="K531" s="395"/>
    </row>
    <row r="532" spans="6:11" ht="30" customHeight="1" x14ac:dyDescent="0.25">
      <c r="F532" s="395"/>
      <c r="G532" s="395"/>
      <c r="H532" s="395"/>
      <c r="I532" s="395"/>
      <c r="J532" s="395"/>
      <c r="K532" s="395"/>
    </row>
    <row r="533" spans="6:11" ht="30" customHeight="1" x14ac:dyDescent="0.25">
      <c r="F533" s="395"/>
      <c r="G533" s="395"/>
      <c r="H533" s="395"/>
      <c r="I533" s="395"/>
      <c r="J533" s="395"/>
      <c r="K533" s="395"/>
    </row>
    <row r="534" spans="6:11" ht="30" customHeight="1" x14ac:dyDescent="0.25">
      <c r="F534" s="395"/>
      <c r="G534" s="395"/>
      <c r="H534" s="395"/>
      <c r="I534" s="395"/>
      <c r="J534" s="395"/>
      <c r="K534" s="395"/>
    </row>
    <row r="535" spans="6:11" ht="30" customHeight="1" x14ac:dyDescent="0.25">
      <c r="F535" s="395"/>
      <c r="G535" s="395"/>
      <c r="H535" s="395"/>
      <c r="I535" s="395"/>
      <c r="J535" s="395"/>
      <c r="K535" s="395"/>
    </row>
    <row r="536" spans="6:11" ht="30" customHeight="1" x14ac:dyDescent="0.25">
      <c r="F536" s="395"/>
      <c r="G536" s="395"/>
      <c r="H536" s="395"/>
      <c r="I536" s="395"/>
      <c r="J536" s="395"/>
      <c r="K536" s="395"/>
    </row>
    <row r="537" spans="6:11" ht="30" customHeight="1" x14ac:dyDescent="0.25">
      <c r="F537" s="395"/>
      <c r="G537" s="395"/>
      <c r="H537" s="395"/>
      <c r="I537" s="395"/>
      <c r="J537" s="395"/>
      <c r="K537" s="395"/>
    </row>
    <row r="538" spans="6:11" ht="30" customHeight="1" x14ac:dyDescent="0.25">
      <c r="F538" s="395"/>
      <c r="G538" s="395"/>
      <c r="H538" s="395"/>
      <c r="I538" s="395"/>
      <c r="J538" s="395"/>
      <c r="K538" s="395"/>
    </row>
    <row r="539" spans="6:11" ht="30" customHeight="1" x14ac:dyDescent="0.25">
      <c r="F539" s="395"/>
      <c r="G539" s="395"/>
      <c r="H539" s="395"/>
      <c r="I539" s="395"/>
      <c r="J539" s="395"/>
      <c r="K539" s="395"/>
    </row>
    <row r="540" spans="6:11" ht="30" customHeight="1" x14ac:dyDescent="0.25">
      <c r="F540" s="395"/>
      <c r="G540" s="395"/>
      <c r="H540" s="395"/>
      <c r="I540" s="395"/>
      <c r="J540" s="395"/>
      <c r="K540" s="395"/>
    </row>
    <row r="541" spans="6:11" ht="30" customHeight="1" x14ac:dyDescent="0.25">
      <c r="F541" s="395"/>
      <c r="G541" s="395"/>
      <c r="H541" s="395"/>
      <c r="I541" s="395"/>
      <c r="J541" s="395"/>
      <c r="K541" s="395"/>
    </row>
    <row r="542" spans="6:11" ht="30" customHeight="1" x14ac:dyDescent="0.25">
      <c r="F542" s="395"/>
      <c r="G542" s="395"/>
      <c r="H542" s="395"/>
      <c r="I542" s="395"/>
      <c r="J542" s="395"/>
      <c r="K542" s="395"/>
    </row>
    <row r="543" spans="6:11" ht="30" customHeight="1" x14ac:dyDescent="0.25">
      <c r="F543" s="395"/>
      <c r="G543" s="395"/>
      <c r="H543" s="395"/>
      <c r="I543" s="395"/>
      <c r="J543" s="395"/>
      <c r="K543" s="395"/>
    </row>
    <row r="544" spans="6:11" ht="30" customHeight="1" x14ac:dyDescent="0.25">
      <c r="F544" s="395"/>
      <c r="G544" s="395"/>
      <c r="H544" s="395"/>
      <c r="I544" s="395"/>
      <c r="J544" s="395"/>
      <c r="K544" s="395"/>
    </row>
    <row r="545" spans="6:11" ht="30" customHeight="1" x14ac:dyDescent="0.25">
      <c r="F545" s="395"/>
      <c r="G545" s="395"/>
      <c r="H545" s="395"/>
      <c r="I545" s="395"/>
      <c r="J545" s="395"/>
      <c r="K545" s="395"/>
    </row>
    <row r="546" spans="6:11" ht="30" customHeight="1" x14ac:dyDescent="0.25">
      <c r="F546" s="395"/>
      <c r="G546" s="395"/>
      <c r="H546" s="395"/>
      <c r="I546" s="395"/>
      <c r="J546" s="395"/>
      <c r="K546" s="395"/>
    </row>
    <row r="547" spans="6:11" ht="30" customHeight="1" x14ac:dyDescent="0.25">
      <c r="F547" s="395"/>
      <c r="G547" s="395"/>
      <c r="H547" s="395"/>
      <c r="I547" s="395"/>
      <c r="J547" s="395"/>
      <c r="K547" s="395"/>
    </row>
    <row r="548" spans="6:11" ht="30" customHeight="1" x14ac:dyDescent="0.25">
      <c r="F548" s="395"/>
      <c r="G548" s="395"/>
      <c r="H548" s="395"/>
      <c r="I548" s="395"/>
      <c r="J548" s="395"/>
      <c r="K548" s="395"/>
    </row>
    <row r="549" spans="6:11" ht="30" customHeight="1" x14ac:dyDescent="0.25">
      <c r="F549" s="395"/>
      <c r="G549" s="395"/>
      <c r="H549" s="395"/>
      <c r="I549" s="395"/>
      <c r="J549" s="395"/>
      <c r="K549" s="395"/>
    </row>
    <row r="550" spans="6:11" ht="30" customHeight="1" x14ac:dyDescent="0.25">
      <c r="F550" s="395"/>
      <c r="G550" s="395"/>
      <c r="H550" s="395"/>
      <c r="I550" s="395"/>
      <c r="J550" s="395"/>
      <c r="K550" s="395"/>
    </row>
    <row r="551" spans="6:11" ht="30" customHeight="1" x14ac:dyDescent="0.25">
      <c r="F551" s="395"/>
      <c r="G551" s="395"/>
      <c r="H551" s="395"/>
      <c r="I551" s="395"/>
      <c r="J551" s="395"/>
      <c r="K551" s="395"/>
    </row>
    <row r="552" spans="6:11" ht="30" customHeight="1" x14ac:dyDescent="0.25">
      <c r="F552" s="395"/>
      <c r="G552" s="395"/>
      <c r="H552" s="395"/>
      <c r="I552" s="395"/>
      <c r="J552" s="395"/>
      <c r="K552" s="395"/>
    </row>
    <row r="553" spans="6:11" ht="30" customHeight="1" x14ac:dyDescent="0.25">
      <c r="F553" s="395"/>
      <c r="G553" s="395"/>
      <c r="H553" s="395"/>
      <c r="I553" s="395"/>
      <c r="J553" s="395"/>
      <c r="K553" s="395"/>
    </row>
    <row r="554" spans="6:11" ht="30" customHeight="1" x14ac:dyDescent="0.25">
      <c r="F554" s="395"/>
      <c r="G554" s="395"/>
      <c r="H554" s="395"/>
      <c r="I554" s="395"/>
      <c r="J554" s="395"/>
      <c r="K554" s="395"/>
    </row>
    <row r="555" spans="6:11" ht="30" customHeight="1" x14ac:dyDescent="0.25">
      <c r="F555" s="395"/>
      <c r="G555" s="395"/>
      <c r="H555" s="395"/>
      <c r="I555" s="395"/>
      <c r="J555" s="395"/>
      <c r="K555" s="395"/>
    </row>
    <row r="556" spans="6:11" ht="30" customHeight="1" x14ac:dyDescent="0.25">
      <c r="F556" s="395"/>
      <c r="G556" s="395"/>
      <c r="H556" s="395"/>
      <c r="I556" s="395"/>
      <c r="J556" s="395"/>
      <c r="K556" s="395"/>
    </row>
    <row r="557" spans="6:11" ht="30" customHeight="1" x14ac:dyDescent="0.25">
      <c r="F557" s="395"/>
      <c r="G557" s="395"/>
      <c r="H557" s="395"/>
      <c r="I557" s="395"/>
      <c r="J557" s="395"/>
      <c r="K557" s="395"/>
    </row>
    <row r="558" spans="6:11" ht="30" customHeight="1" x14ac:dyDescent="0.25">
      <c r="F558" s="395"/>
      <c r="G558" s="395"/>
      <c r="H558" s="395"/>
      <c r="I558" s="395"/>
      <c r="J558" s="395"/>
      <c r="K558" s="395"/>
    </row>
    <row r="559" spans="6:11" ht="30" customHeight="1" x14ac:dyDescent="0.25">
      <c r="F559" s="395"/>
      <c r="G559" s="395"/>
      <c r="H559" s="395"/>
      <c r="I559" s="395"/>
      <c r="J559" s="395"/>
      <c r="K559" s="395"/>
    </row>
    <row r="560" spans="6:11" ht="30" customHeight="1" x14ac:dyDescent="0.25">
      <c r="F560" s="395"/>
      <c r="G560" s="395"/>
      <c r="H560" s="395"/>
      <c r="I560" s="395"/>
      <c r="J560" s="395"/>
      <c r="K560" s="395"/>
    </row>
    <row r="561" spans="6:11" ht="30" customHeight="1" x14ac:dyDescent="0.25">
      <c r="F561" s="395"/>
      <c r="G561" s="395"/>
      <c r="H561" s="395"/>
      <c r="I561" s="395"/>
      <c r="J561" s="395"/>
      <c r="K561" s="395"/>
    </row>
    <row r="562" spans="6:11" ht="30" customHeight="1" x14ac:dyDescent="0.25">
      <c r="F562" s="395"/>
      <c r="G562" s="395"/>
      <c r="H562" s="395"/>
      <c r="I562" s="395"/>
      <c r="J562" s="395"/>
      <c r="K562" s="395"/>
    </row>
    <row r="563" spans="6:11" ht="30" customHeight="1" x14ac:dyDescent="0.25">
      <c r="F563" s="395"/>
      <c r="G563" s="395"/>
      <c r="H563" s="395"/>
      <c r="I563" s="395"/>
      <c r="J563" s="395"/>
      <c r="K563" s="395"/>
    </row>
    <row r="564" spans="6:11" ht="30" customHeight="1" x14ac:dyDescent="0.25">
      <c r="F564" s="395"/>
      <c r="G564" s="395"/>
      <c r="H564" s="395"/>
      <c r="I564" s="395"/>
      <c r="J564" s="395"/>
      <c r="K564" s="395"/>
    </row>
    <row r="565" spans="6:11" ht="30" customHeight="1" x14ac:dyDescent="0.25">
      <c r="F565" s="395"/>
      <c r="G565" s="395"/>
      <c r="H565" s="395"/>
      <c r="I565" s="395"/>
      <c r="J565" s="395"/>
      <c r="K565" s="395"/>
    </row>
    <row r="566" spans="6:11" ht="30" customHeight="1" x14ac:dyDescent="0.25">
      <c r="F566" s="395"/>
      <c r="G566" s="395"/>
      <c r="H566" s="395"/>
      <c r="I566" s="395"/>
      <c r="J566" s="395"/>
      <c r="K566" s="395"/>
    </row>
    <row r="567" spans="6:11" ht="30" customHeight="1" x14ac:dyDescent="0.25">
      <c r="F567" s="395"/>
      <c r="G567" s="395"/>
      <c r="H567" s="395"/>
      <c r="I567" s="395"/>
      <c r="J567" s="395"/>
      <c r="K567" s="395"/>
    </row>
    <row r="568" spans="6:11" ht="30" customHeight="1" x14ac:dyDescent="0.25">
      <c r="F568" s="395"/>
      <c r="G568" s="395"/>
      <c r="H568" s="395"/>
      <c r="I568" s="395"/>
      <c r="J568" s="395"/>
      <c r="K568" s="395"/>
    </row>
    <row r="569" spans="6:11" ht="30" customHeight="1" x14ac:dyDescent="0.25">
      <c r="F569" s="395"/>
      <c r="G569" s="395"/>
      <c r="H569" s="395"/>
      <c r="I569" s="395"/>
      <c r="J569" s="395"/>
      <c r="K569" s="395"/>
    </row>
    <row r="570" spans="6:11" ht="30" customHeight="1" x14ac:dyDescent="0.25">
      <c r="F570" s="395"/>
      <c r="G570" s="395"/>
      <c r="H570" s="395"/>
      <c r="I570" s="395"/>
      <c r="J570" s="395"/>
      <c r="K570" s="395"/>
    </row>
    <row r="571" spans="6:11" ht="30" customHeight="1" x14ac:dyDescent="0.25">
      <c r="F571" s="395"/>
      <c r="G571" s="395"/>
      <c r="H571" s="395"/>
      <c r="I571" s="395"/>
      <c r="J571" s="395"/>
      <c r="K571" s="395"/>
    </row>
    <row r="572" spans="6:11" ht="30" customHeight="1" x14ac:dyDescent="0.25">
      <c r="F572" s="395"/>
      <c r="G572" s="395"/>
      <c r="H572" s="395"/>
      <c r="I572" s="395"/>
      <c r="J572" s="395"/>
      <c r="K572" s="395"/>
    </row>
    <row r="573" spans="6:11" ht="30" customHeight="1" x14ac:dyDescent="0.25">
      <c r="F573" s="395"/>
      <c r="G573" s="395"/>
      <c r="H573" s="395"/>
      <c r="I573" s="395"/>
      <c r="J573" s="395"/>
      <c r="K573" s="395"/>
    </row>
    <row r="574" spans="6:11" ht="30" customHeight="1" x14ac:dyDescent="0.25">
      <c r="F574" s="395"/>
      <c r="G574" s="395"/>
      <c r="H574" s="395"/>
      <c r="I574" s="395"/>
      <c r="J574" s="395"/>
      <c r="K574" s="395"/>
    </row>
    <row r="575" spans="6:11" ht="30" customHeight="1" x14ac:dyDescent="0.25">
      <c r="F575" s="395"/>
      <c r="G575" s="395"/>
      <c r="H575" s="395"/>
      <c r="I575" s="395"/>
      <c r="J575" s="395"/>
      <c r="K575" s="395"/>
    </row>
    <row r="576" spans="6:11" ht="30" customHeight="1" x14ac:dyDescent="0.25">
      <c r="F576" s="395"/>
      <c r="G576" s="395"/>
      <c r="H576" s="395"/>
      <c r="I576" s="395"/>
      <c r="J576" s="395"/>
      <c r="K576" s="395"/>
    </row>
    <row r="577" spans="6:11" ht="30" customHeight="1" x14ac:dyDescent="0.25">
      <c r="F577" s="395"/>
      <c r="G577" s="395"/>
      <c r="H577" s="395"/>
      <c r="I577" s="395"/>
      <c r="J577" s="395"/>
      <c r="K577" s="395"/>
    </row>
    <row r="578" spans="6:11" ht="30" customHeight="1" x14ac:dyDescent="0.25">
      <c r="F578" s="395"/>
      <c r="G578" s="395"/>
      <c r="H578" s="395"/>
      <c r="I578" s="395"/>
      <c r="J578" s="395"/>
      <c r="K578" s="395"/>
    </row>
    <row r="579" spans="6:11" ht="30" customHeight="1" x14ac:dyDescent="0.25">
      <c r="F579" s="395"/>
      <c r="G579" s="395"/>
      <c r="H579" s="395"/>
      <c r="I579" s="395"/>
      <c r="J579" s="395"/>
      <c r="K579" s="395"/>
    </row>
    <row r="580" spans="6:11" ht="30" customHeight="1" x14ac:dyDescent="0.25">
      <c r="F580" s="395"/>
      <c r="G580" s="395"/>
      <c r="H580" s="395"/>
      <c r="I580" s="395"/>
      <c r="J580" s="395"/>
      <c r="K580" s="395"/>
    </row>
    <row r="581" spans="6:11" ht="30" customHeight="1" x14ac:dyDescent="0.25">
      <c r="F581" s="395"/>
      <c r="G581" s="395"/>
      <c r="H581" s="395"/>
      <c r="I581" s="395"/>
      <c r="J581" s="395"/>
      <c r="K581" s="395"/>
    </row>
    <row r="582" spans="6:11" ht="30" customHeight="1" x14ac:dyDescent="0.25">
      <c r="F582" s="395"/>
      <c r="G582" s="395"/>
      <c r="H582" s="395"/>
      <c r="I582" s="395"/>
      <c r="J582" s="395"/>
      <c r="K582" s="395"/>
    </row>
    <row r="583" spans="6:11" ht="30" customHeight="1" x14ac:dyDescent="0.25">
      <c r="F583" s="395"/>
      <c r="G583" s="395"/>
      <c r="H583" s="395"/>
      <c r="I583" s="395"/>
      <c r="J583" s="395"/>
      <c r="K583" s="395"/>
    </row>
    <row r="584" spans="6:11" ht="30" customHeight="1" x14ac:dyDescent="0.25">
      <c r="F584" s="395"/>
      <c r="G584" s="395"/>
      <c r="H584" s="395"/>
      <c r="I584" s="395"/>
      <c r="J584" s="395"/>
      <c r="K584" s="395"/>
    </row>
    <row r="585" spans="6:11" ht="30" customHeight="1" x14ac:dyDescent="0.25">
      <c r="F585" s="395"/>
      <c r="G585" s="395"/>
      <c r="H585" s="395"/>
      <c r="I585" s="395"/>
      <c r="J585" s="395"/>
      <c r="K585" s="395"/>
    </row>
    <row r="586" spans="6:11" ht="30" customHeight="1" x14ac:dyDescent="0.25">
      <c r="F586" s="395"/>
      <c r="G586" s="395"/>
      <c r="H586" s="395"/>
      <c r="I586" s="395"/>
      <c r="J586" s="395"/>
      <c r="K586" s="395"/>
    </row>
    <row r="587" spans="6:11" ht="30" customHeight="1" x14ac:dyDescent="0.25">
      <c r="F587" s="395"/>
      <c r="G587" s="395"/>
      <c r="H587" s="395"/>
      <c r="I587" s="395"/>
      <c r="J587" s="395"/>
      <c r="K587" s="395"/>
    </row>
    <row r="588" spans="6:11" ht="30" customHeight="1" x14ac:dyDescent="0.25">
      <c r="F588" s="395"/>
      <c r="G588" s="395"/>
      <c r="H588" s="395"/>
      <c r="I588" s="395"/>
      <c r="J588" s="395"/>
      <c r="K588" s="395"/>
    </row>
    <row r="589" spans="6:11" ht="30" customHeight="1" x14ac:dyDescent="0.25">
      <c r="F589" s="395"/>
      <c r="G589" s="395"/>
      <c r="H589" s="395"/>
      <c r="I589" s="395"/>
      <c r="J589" s="395"/>
      <c r="K589" s="395"/>
    </row>
    <row r="590" spans="6:11" ht="30" customHeight="1" x14ac:dyDescent="0.25">
      <c r="F590" s="395"/>
      <c r="G590" s="395"/>
      <c r="H590" s="395"/>
      <c r="I590" s="395"/>
      <c r="J590" s="395"/>
      <c r="K590" s="395"/>
    </row>
    <row r="591" spans="6:11" ht="30" customHeight="1" x14ac:dyDescent="0.25">
      <c r="F591" s="395"/>
      <c r="G591" s="395"/>
      <c r="H591" s="395"/>
      <c r="I591" s="395"/>
      <c r="J591" s="395"/>
      <c r="K591" s="395"/>
    </row>
    <row r="592" spans="6:11" ht="30" customHeight="1" x14ac:dyDescent="0.25">
      <c r="F592" s="395"/>
      <c r="G592" s="395"/>
      <c r="H592" s="395"/>
      <c r="I592" s="395"/>
      <c r="J592" s="395"/>
      <c r="K592" s="395"/>
    </row>
    <row r="593" spans="6:11" ht="30" customHeight="1" x14ac:dyDescent="0.25">
      <c r="F593" s="395"/>
      <c r="G593" s="395"/>
      <c r="H593" s="395"/>
      <c r="I593" s="395"/>
      <c r="J593" s="395"/>
      <c r="K593" s="395"/>
    </row>
    <row r="594" spans="6:11" ht="30" customHeight="1" x14ac:dyDescent="0.25">
      <c r="F594" s="395"/>
      <c r="G594" s="395"/>
      <c r="H594" s="395"/>
      <c r="I594" s="395"/>
      <c r="J594" s="395"/>
      <c r="K594" s="395"/>
    </row>
    <row r="595" spans="6:11" ht="30" customHeight="1" x14ac:dyDescent="0.25">
      <c r="F595" s="395"/>
      <c r="G595" s="395"/>
      <c r="H595" s="395"/>
      <c r="I595" s="395"/>
      <c r="J595" s="395"/>
      <c r="K595" s="395"/>
    </row>
    <row r="596" spans="6:11" ht="30" customHeight="1" x14ac:dyDescent="0.25">
      <c r="F596" s="395"/>
      <c r="G596" s="395"/>
      <c r="H596" s="395"/>
      <c r="I596" s="395"/>
      <c r="J596" s="395"/>
      <c r="K596" s="395"/>
    </row>
    <row r="597" spans="6:11" ht="30" customHeight="1" x14ac:dyDescent="0.25">
      <c r="F597" s="395"/>
      <c r="G597" s="395"/>
      <c r="H597" s="395"/>
      <c r="I597" s="395"/>
      <c r="J597" s="395"/>
      <c r="K597" s="395"/>
    </row>
    <row r="598" spans="6:11" ht="30" customHeight="1" x14ac:dyDescent="0.25">
      <c r="F598" s="395"/>
      <c r="G598" s="395"/>
      <c r="H598" s="395"/>
      <c r="I598" s="395"/>
      <c r="J598" s="395"/>
      <c r="K598" s="395"/>
    </row>
    <row r="599" spans="6:11" ht="30" customHeight="1" x14ac:dyDescent="0.25">
      <c r="F599" s="395"/>
      <c r="G599" s="395"/>
      <c r="H599" s="395"/>
      <c r="I599" s="395"/>
      <c r="J599" s="395"/>
      <c r="K599" s="395"/>
    </row>
    <row r="600" spans="6:11" ht="30" customHeight="1" x14ac:dyDescent="0.25">
      <c r="F600" s="395"/>
      <c r="G600" s="395"/>
      <c r="H600" s="395"/>
      <c r="I600" s="395"/>
      <c r="J600" s="395"/>
      <c r="K600" s="395"/>
    </row>
    <row r="601" spans="6:11" ht="30" customHeight="1" x14ac:dyDescent="0.25">
      <c r="F601" s="395"/>
      <c r="G601" s="395"/>
      <c r="H601" s="395"/>
      <c r="I601" s="395"/>
      <c r="J601" s="395"/>
      <c r="K601" s="395"/>
    </row>
    <row r="602" spans="6:11" ht="30" customHeight="1" x14ac:dyDescent="0.25">
      <c r="F602" s="395"/>
      <c r="G602" s="395"/>
      <c r="H602" s="395"/>
      <c r="I602" s="395"/>
      <c r="J602" s="395"/>
      <c r="K602" s="395"/>
    </row>
    <row r="603" spans="6:11" ht="30" customHeight="1" x14ac:dyDescent="0.25">
      <c r="F603" s="395"/>
      <c r="G603" s="395"/>
      <c r="H603" s="395"/>
      <c r="I603" s="395"/>
      <c r="J603" s="395"/>
      <c r="K603" s="395"/>
    </row>
    <row r="604" spans="6:11" ht="30" customHeight="1" x14ac:dyDescent="0.25">
      <c r="F604" s="395"/>
      <c r="G604" s="395"/>
      <c r="H604" s="395"/>
      <c r="I604" s="395"/>
      <c r="J604" s="395"/>
      <c r="K604" s="395"/>
    </row>
    <row r="605" spans="6:11" ht="30" customHeight="1" x14ac:dyDescent="0.25">
      <c r="F605" s="395"/>
      <c r="G605" s="395"/>
      <c r="H605" s="395"/>
      <c r="I605" s="395"/>
      <c r="J605" s="395"/>
      <c r="K605" s="395"/>
    </row>
    <row r="606" spans="6:11" ht="30" customHeight="1" x14ac:dyDescent="0.25">
      <c r="F606" s="395"/>
      <c r="G606" s="395"/>
      <c r="H606" s="395"/>
      <c r="I606" s="395"/>
      <c r="J606" s="395"/>
      <c r="K606" s="395"/>
    </row>
    <row r="607" spans="6:11" ht="30" customHeight="1" x14ac:dyDescent="0.25">
      <c r="F607" s="395"/>
      <c r="G607" s="395"/>
      <c r="H607" s="395"/>
      <c r="I607" s="395"/>
      <c r="J607" s="395"/>
      <c r="K607" s="395"/>
    </row>
    <row r="608" spans="6:11" ht="30" customHeight="1" x14ac:dyDescent="0.25">
      <c r="F608" s="395"/>
      <c r="G608" s="395"/>
      <c r="H608" s="395"/>
      <c r="I608" s="395"/>
      <c r="J608" s="395"/>
      <c r="K608" s="395"/>
    </row>
    <row r="609" spans="6:11" ht="30" customHeight="1" x14ac:dyDescent="0.25">
      <c r="F609" s="395"/>
      <c r="G609" s="395"/>
      <c r="H609" s="395"/>
      <c r="I609" s="395"/>
      <c r="J609" s="395"/>
      <c r="K609" s="395"/>
    </row>
    <row r="610" spans="6:11" ht="30" customHeight="1" x14ac:dyDescent="0.25">
      <c r="F610" s="395"/>
      <c r="G610" s="395"/>
      <c r="H610" s="395"/>
      <c r="I610" s="395"/>
      <c r="J610" s="395"/>
      <c r="K610" s="395"/>
    </row>
    <row r="611" spans="6:11" ht="30" customHeight="1" x14ac:dyDescent="0.25">
      <c r="F611" s="395"/>
      <c r="G611" s="395"/>
      <c r="H611" s="395"/>
      <c r="I611" s="395"/>
      <c r="J611" s="395"/>
      <c r="K611" s="395"/>
    </row>
    <row r="612" spans="6:11" ht="30" customHeight="1" x14ac:dyDescent="0.25">
      <c r="F612" s="395"/>
      <c r="G612" s="395"/>
      <c r="H612" s="395"/>
      <c r="I612" s="395"/>
      <c r="J612" s="395"/>
      <c r="K612" s="395"/>
    </row>
    <row r="613" spans="6:11" ht="30" customHeight="1" x14ac:dyDescent="0.25">
      <c r="F613" s="395"/>
      <c r="G613" s="395"/>
      <c r="H613" s="395"/>
      <c r="I613" s="395"/>
      <c r="J613" s="395"/>
      <c r="K613" s="395"/>
    </row>
    <row r="614" spans="6:11" ht="30" customHeight="1" x14ac:dyDescent="0.25">
      <c r="F614" s="395"/>
      <c r="G614" s="395"/>
      <c r="H614" s="395"/>
      <c r="I614" s="395"/>
      <c r="J614" s="395"/>
      <c r="K614" s="395"/>
    </row>
    <row r="615" spans="6:11" ht="30" customHeight="1" x14ac:dyDescent="0.25">
      <c r="F615" s="395"/>
      <c r="G615" s="395"/>
      <c r="H615" s="395"/>
      <c r="I615" s="395"/>
      <c r="J615" s="395"/>
      <c r="K615" s="395"/>
    </row>
    <row r="616" spans="6:11" ht="30" customHeight="1" x14ac:dyDescent="0.25">
      <c r="F616" s="395"/>
      <c r="G616" s="395"/>
      <c r="H616" s="395"/>
      <c r="I616" s="395"/>
      <c r="J616" s="395"/>
      <c r="K616" s="395"/>
    </row>
    <row r="617" spans="6:11" ht="30" customHeight="1" x14ac:dyDescent="0.25">
      <c r="F617" s="395"/>
      <c r="G617" s="395"/>
      <c r="H617" s="395"/>
      <c r="I617" s="395"/>
      <c r="J617" s="395"/>
      <c r="K617" s="395"/>
    </row>
    <row r="618" spans="6:11" ht="30" customHeight="1" x14ac:dyDescent="0.25">
      <c r="F618" s="395"/>
      <c r="G618" s="395"/>
      <c r="H618" s="395"/>
      <c r="I618" s="395"/>
      <c r="J618" s="395"/>
      <c r="K618" s="395"/>
    </row>
    <row r="619" spans="6:11" ht="30" customHeight="1" x14ac:dyDescent="0.25">
      <c r="F619" s="395"/>
      <c r="G619" s="395"/>
      <c r="H619" s="395"/>
      <c r="I619" s="395"/>
      <c r="J619" s="395"/>
      <c r="K619" s="395"/>
    </row>
    <row r="620" spans="6:11" ht="30" customHeight="1" x14ac:dyDescent="0.25">
      <c r="F620" s="395"/>
      <c r="G620" s="395"/>
      <c r="H620" s="395"/>
      <c r="I620" s="395"/>
      <c r="J620" s="395"/>
      <c r="K620" s="395"/>
    </row>
    <row r="621" spans="6:11" ht="30" customHeight="1" x14ac:dyDescent="0.25">
      <c r="F621" s="395"/>
      <c r="G621" s="395"/>
      <c r="H621" s="395"/>
      <c r="I621" s="395"/>
      <c r="J621" s="395"/>
      <c r="K621" s="395"/>
    </row>
    <row r="622" spans="6:11" ht="30" customHeight="1" x14ac:dyDescent="0.25">
      <c r="F622" s="395"/>
      <c r="G622" s="395"/>
      <c r="H622" s="395"/>
      <c r="I622" s="395"/>
      <c r="J622" s="395"/>
      <c r="K622" s="395"/>
    </row>
    <row r="623" spans="6:11" ht="30" customHeight="1" x14ac:dyDescent="0.25">
      <c r="F623" s="395"/>
      <c r="G623" s="395"/>
      <c r="H623" s="395"/>
      <c r="I623" s="395"/>
      <c r="J623" s="395"/>
      <c r="K623" s="395"/>
    </row>
    <row r="624" spans="6:11" ht="30" customHeight="1" x14ac:dyDescent="0.25">
      <c r="F624" s="395"/>
      <c r="G624" s="395"/>
      <c r="H624" s="395"/>
      <c r="I624" s="395"/>
      <c r="J624" s="395"/>
      <c r="K624" s="395"/>
    </row>
    <row r="625" spans="6:11" ht="30" customHeight="1" x14ac:dyDescent="0.25">
      <c r="F625" s="395"/>
      <c r="G625" s="395"/>
      <c r="H625" s="395"/>
      <c r="I625" s="395"/>
      <c r="J625" s="395"/>
      <c r="K625" s="395"/>
    </row>
    <row r="626" spans="6:11" ht="30" customHeight="1" x14ac:dyDescent="0.25">
      <c r="F626" s="395"/>
      <c r="G626" s="395"/>
      <c r="H626" s="395"/>
      <c r="I626" s="395"/>
      <c r="J626" s="395"/>
      <c r="K626" s="395"/>
    </row>
    <row r="627" spans="6:11" ht="30" customHeight="1" x14ac:dyDescent="0.25">
      <c r="F627" s="395"/>
      <c r="G627" s="395"/>
      <c r="H627" s="395"/>
      <c r="I627" s="395"/>
      <c r="J627" s="395"/>
      <c r="K627" s="395"/>
    </row>
    <row r="628" spans="6:11" ht="30" customHeight="1" x14ac:dyDescent="0.25">
      <c r="F628" s="395"/>
      <c r="G628" s="395"/>
      <c r="H628" s="395"/>
      <c r="I628" s="395"/>
      <c r="J628" s="395"/>
      <c r="K628" s="395"/>
    </row>
    <row r="629" spans="6:11" ht="30" customHeight="1" x14ac:dyDescent="0.25">
      <c r="F629" s="395"/>
      <c r="G629" s="395"/>
      <c r="H629" s="395"/>
      <c r="I629" s="395"/>
      <c r="J629" s="395"/>
      <c r="K629" s="395"/>
    </row>
    <row r="630" spans="6:11" ht="30" customHeight="1" x14ac:dyDescent="0.25">
      <c r="F630" s="395"/>
      <c r="G630" s="395"/>
      <c r="H630" s="395"/>
      <c r="I630" s="395"/>
      <c r="J630" s="395"/>
      <c r="K630" s="395"/>
    </row>
    <row r="631" spans="6:11" ht="30" customHeight="1" x14ac:dyDescent="0.25">
      <c r="F631" s="395"/>
      <c r="G631" s="395"/>
      <c r="H631" s="395"/>
      <c r="I631" s="395"/>
      <c r="J631" s="395"/>
      <c r="K631" s="395"/>
    </row>
    <row r="632" spans="6:11" ht="30" customHeight="1" x14ac:dyDescent="0.25">
      <c r="F632" s="395"/>
      <c r="G632" s="395"/>
      <c r="H632" s="395"/>
      <c r="I632" s="395"/>
      <c r="J632" s="395"/>
      <c r="K632" s="395"/>
    </row>
    <row r="633" spans="6:11" ht="30" customHeight="1" x14ac:dyDescent="0.25">
      <c r="F633" s="395"/>
      <c r="G633" s="395"/>
      <c r="H633" s="395"/>
      <c r="I633" s="395"/>
      <c r="J633" s="395"/>
      <c r="K633" s="395"/>
    </row>
    <row r="634" spans="6:11" ht="30" customHeight="1" x14ac:dyDescent="0.25">
      <c r="F634" s="395"/>
      <c r="G634" s="395"/>
      <c r="H634" s="395"/>
      <c r="I634" s="395"/>
      <c r="J634" s="395"/>
      <c r="K634" s="395"/>
    </row>
    <row r="635" spans="6:11" ht="30" customHeight="1" x14ac:dyDescent="0.25">
      <c r="F635" s="395"/>
      <c r="G635" s="395"/>
      <c r="H635" s="395"/>
      <c r="I635" s="395"/>
      <c r="J635" s="395"/>
      <c r="K635" s="395"/>
    </row>
    <row r="636" spans="6:11" ht="30" customHeight="1" x14ac:dyDescent="0.25">
      <c r="F636" s="395"/>
      <c r="G636" s="395"/>
      <c r="H636" s="395"/>
      <c r="I636" s="395"/>
      <c r="J636" s="395"/>
      <c r="K636" s="395"/>
    </row>
    <row r="637" spans="6:11" ht="30" customHeight="1" x14ac:dyDescent="0.25">
      <c r="F637" s="395"/>
      <c r="G637" s="395"/>
      <c r="H637" s="395"/>
      <c r="I637" s="395"/>
      <c r="J637" s="395"/>
      <c r="K637" s="395"/>
    </row>
    <row r="638" spans="6:11" ht="30" customHeight="1" x14ac:dyDescent="0.25">
      <c r="F638" s="395"/>
      <c r="G638" s="395"/>
      <c r="H638" s="395"/>
      <c r="I638" s="395"/>
      <c r="J638" s="395"/>
      <c r="K638" s="395"/>
    </row>
    <row r="639" spans="6:11" ht="30" customHeight="1" x14ac:dyDescent="0.25">
      <c r="F639" s="395"/>
      <c r="G639" s="395"/>
      <c r="H639" s="395"/>
      <c r="I639" s="395"/>
      <c r="J639" s="395"/>
      <c r="K639" s="395"/>
    </row>
    <row r="640" spans="6:11" ht="30" customHeight="1" x14ac:dyDescent="0.25">
      <c r="F640" s="395"/>
      <c r="G640" s="395"/>
      <c r="H640" s="395"/>
      <c r="I640" s="395"/>
      <c r="J640" s="395"/>
      <c r="K640" s="395"/>
    </row>
    <row r="641" spans="6:11" ht="30" customHeight="1" x14ac:dyDescent="0.25">
      <c r="F641" s="395"/>
      <c r="G641" s="395"/>
      <c r="H641" s="395"/>
      <c r="I641" s="395"/>
      <c r="J641" s="395"/>
      <c r="K641" s="395"/>
    </row>
    <row r="642" spans="6:11" ht="30" customHeight="1" x14ac:dyDescent="0.25">
      <c r="F642" s="395"/>
      <c r="G642" s="395"/>
      <c r="H642" s="395"/>
      <c r="I642" s="395"/>
      <c r="J642" s="395"/>
      <c r="K642" s="395"/>
    </row>
    <row r="643" spans="6:11" ht="30" customHeight="1" x14ac:dyDescent="0.25">
      <c r="F643" s="395"/>
      <c r="G643" s="395"/>
      <c r="H643" s="395"/>
      <c r="I643" s="395"/>
      <c r="J643" s="395"/>
      <c r="K643" s="395"/>
    </row>
    <row r="644" spans="6:11" ht="30" customHeight="1" x14ac:dyDescent="0.25">
      <c r="F644" s="395"/>
      <c r="G644" s="395"/>
      <c r="H644" s="395"/>
      <c r="I644" s="395"/>
      <c r="J644" s="395"/>
      <c r="K644" s="395"/>
    </row>
    <row r="645" spans="6:11" ht="30" customHeight="1" x14ac:dyDescent="0.25">
      <c r="F645" s="395"/>
      <c r="G645" s="395"/>
      <c r="H645" s="395"/>
      <c r="I645" s="395"/>
      <c r="J645" s="395"/>
      <c r="K645" s="395"/>
    </row>
    <row r="646" spans="6:11" ht="30" customHeight="1" x14ac:dyDescent="0.25">
      <c r="F646" s="395"/>
      <c r="G646" s="395"/>
      <c r="H646" s="395"/>
      <c r="I646" s="395"/>
      <c r="J646" s="395"/>
      <c r="K646" s="395"/>
    </row>
    <row r="647" spans="6:11" ht="30" customHeight="1" x14ac:dyDescent="0.25">
      <c r="F647" s="395"/>
      <c r="G647" s="395"/>
      <c r="H647" s="395"/>
      <c r="I647" s="395"/>
      <c r="J647" s="395"/>
      <c r="K647" s="395"/>
    </row>
    <row r="648" spans="6:11" ht="30" customHeight="1" x14ac:dyDescent="0.25">
      <c r="F648" s="395"/>
      <c r="G648" s="395"/>
      <c r="H648" s="395"/>
      <c r="I648" s="395"/>
      <c r="J648" s="395"/>
      <c r="K648" s="395"/>
    </row>
    <row r="649" spans="6:11" ht="30" customHeight="1" x14ac:dyDescent="0.25">
      <c r="F649" s="395"/>
      <c r="G649" s="395"/>
      <c r="H649" s="395"/>
      <c r="I649" s="395"/>
      <c r="J649" s="395"/>
      <c r="K649" s="395"/>
    </row>
    <row r="650" spans="6:11" ht="30" customHeight="1" x14ac:dyDescent="0.25">
      <c r="F650" s="395"/>
      <c r="G650" s="395"/>
      <c r="H650" s="395"/>
      <c r="I650" s="395"/>
      <c r="J650" s="395"/>
      <c r="K650" s="395"/>
    </row>
    <row r="651" spans="6:11" ht="30" customHeight="1" x14ac:dyDescent="0.25">
      <c r="F651" s="395"/>
      <c r="G651" s="395"/>
      <c r="H651" s="395"/>
      <c r="I651" s="395"/>
      <c r="J651" s="395"/>
      <c r="K651" s="395"/>
    </row>
    <row r="652" spans="6:11" ht="30" customHeight="1" x14ac:dyDescent="0.25">
      <c r="F652" s="395"/>
      <c r="G652" s="395"/>
      <c r="H652" s="395"/>
      <c r="I652" s="395"/>
      <c r="J652" s="395"/>
      <c r="K652" s="395"/>
    </row>
    <row r="653" spans="6:11" ht="30" customHeight="1" x14ac:dyDescent="0.25">
      <c r="F653" s="395"/>
      <c r="G653" s="395"/>
      <c r="H653" s="395"/>
      <c r="I653" s="395"/>
      <c r="J653" s="395"/>
      <c r="K653" s="395"/>
    </row>
    <row r="654" spans="6:11" ht="30" customHeight="1" x14ac:dyDescent="0.25">
      <c r="F654" s="395"/>
      <c r="G654" s="395"/>
      <c r="H654" s="395"/>
      <c r="I654" s="395"/>
      <c r="J654" s="395"/>
      <c r="K654" s="395"/>
    </row>
    <row r="655" spans="6:11" ht="30" customHeight="1" x14ac:dyDescent="0.25">
      <c r="F655" s="395"/>
      <c r="G655" s="395"/>
      <c r="H655" s="395"/>
      <c r="I655" s="395"/>
      <c r="J655" s="395"/>
      <c r="K655" s="395"/>
    </row>
    <row r="656" spans="6:11" ht="30" customHeight="1" x14ac:dyDescent="0.25">
      <c r="F656" s="395"/>
      <c r="G656" s="395"/>
      <c r="H656" s="395"/>
      <c r="I656" s="395"/>
      <c r="J656" s="395"/>
      <c r="K656" s="395"/>
    </row>
    <row r="657" spans="6:11" ht="30" customHeight="1" x14ac:dyDescent="0.25">
      <c r="F657" s="395"/>
      <c r="G657" s="395"/>
      <c r="H657" s="395"/>
      <c r="I657" s="395"/>
      <c r="J657" s="395"/>
      <c r="K657" s="395"/>
    </row>
    <row r="658" spans="6:11" ht="30" customHeight="1" x14ac:dyDescent="0.25">
      <c r="F658" s="395"/>
      <c r="G658" s="395"/>
      <c r="H658" s="395"/>
      <c r="I658" s="395"/>
      <c r="J658" s="395"/>
      <c r="K658" s="395"/>
    </row>
    <row r="659" spans="6:11" ht="30" customHeight="1" x14ac:dyDescent="0.25">
      <c r="F659" s="395"/>
      <c r="G659" s="395"/>
      <c r="H659" s="395"/>
      <c r="I659" s="395"/>
      <c r="J659" s="395"/>
      <c r="K659" s="395"/>
    </row>
    <row r="660" spans="6:11" ht="30" customHeight="1" x14ac:dyDescent="0.25">
      <c r="F660" s="395"/>
      <c r="G660" s="395"/>
      <c r="H660" s="395"/>
      <c r="I660" s="395"/>
      <c r="J660" s="395"/>
      <c r="K660" s="395"/>
    </row>
    <row r="661" spans="6:11" ht="30" customHeight="1" x14ac:dyDescent="0.25">
      <c r="F661" s="395"/>
      <c r="G661" s="395"/>
      <c r="H661" s="395"/>
      <c r="I661" s="395"/>
      <c r="J661" s="395"/>
      <c r="K661" s="395"/>
    </row>
    <row r="662" spans="6:11" ht="30" customHeight="1" x14ac:dyDescent="0.25">
      <c r="F662" s="395"/>
      <c r="G662" s="395"/>
      <c r="H662" s="395"/>
      <c r="I662" s="395"/>
      <c r="J662" s="395"/>
      <c r="K662" s="395"/>
    </row>
    <row r="663" spans="6:11" ht="30" customHeight="1" x14ac:dyDescent="0.25">
      <c r="F663" s="395"/>
      <c r="G663" s="395"/>
      <c r="H663" s="395"/>
      <c r="I663" s="395"/>
      <c r="J663" s="395"/>
      <c r="K663" s="395"/>
    </row>
    <row r="664" spans="6:11" ht="30" customHeight="1" x14ac:dyDescent="0.25">
      <c r="F664" s="395"/>
      <c r="G664" s="395"/>
      <c r="H664" s="395"/>
      <c r="I664" s="395"/>
      <c r="J664" s="395"/>
      <c r="K664" s="395"/>
    </row>
    <row r="665" spans="6:11" ht="30" customHeight="1" x14ac:dyDescent="0.25">
      <c r="F665" s="395"/>
      <c r="G665" s="395"/>
      <c r="H665" s="395"/>
      <c r="I665" s="395"/>
      <c r="J665" s="395"/>
      <c r="K665" s="395"/>
    </row>
    <row r="666" spans="6:11" ht="30" customHeight="1" x14ac:dyDescent="0.25">
      <c r="F666" s="395"/>
      <c r="G666" s="395"/>
      <c r="H666" s="395"/>
      <c r="I666" s="395"/>
      <c r="J666" s="395"/>
      <c r="K666" s="395"/>
    </row>
    <row r="667" spans="6:11" ht="30" customHeight="1" x14ac:dyDescent="0.25">
      <c r="F667" s="395"/>
      <c r="G667" s="395"/>
      <c r="H667" s="395"/>
      <c r="I667" s="395"/>
      <c r="J667" s="395"/>
      <c r="K667" s="395"/>
    </row>
    <row r="668" spans="6:11" ht="30" customHeight="1" x14ac:dyDescent="0.25">
      <c r="F668" s="395"/>
      <c r="G668" s="395"/>
      <c r="H668" s="395"/>
      <c r="I668" s="395"/>
      <c r="J668" s="395"/>
      <c r="K668" s="395"/>
    </row>
    <row r="669" spans="6:11" ht="30" customHeight="1" x14ac:dyDescent="0.25">
      <c r="F669" s="395"/>
      <c r="G669" s="395"/>
      <c r="H669" s="395"/>
      <c r="I669" s="395"/>
      <c r="J669" s="395"/>
      <c r="K669" s="395"/>
    </row>
    <row r="670" spans="6:11" ht="30" customHeight="1" x14ac:dyDescent="0.25">
      <c r="F670" s="395"/>
      <c r="G670" s="395"/>
      <c r="H670" s="395"/>
      <c r="I670" s="395"/>
      <c r="J670" s="395"/>
      <c r="K670" s="395"/>
    </row>
    <row r="671" spans="6:11" ht="30" customHeight="1" x14ac:dyDescent="0.25">
      <c r="F671" s="395"/>
      <c r="G671" s="395"/>
      <c r="H671" s="395"/>
      <c r="I671" s="395"/>
      <c r="J671" s="395"/>
      <c r="K671" s="395"/>
    </row>
    <row r="672" spans="6:11" ht="30" customHeight="1" x14ac:dyDescent="0.25">
      <c r="F672" s="395"/>
      <c r="G672" s="395"/>
      <c r="H672" s="395"/>
      <c r="I672" s="395"/>
      <c r="J672" s="395"/>
      <c r="K672" s="395"/>
    </row>
    <row r="673" spans="6:11" ht="30" customHeight="1" x14ac:dyDescent="0.25">
      <c r="F673" s="395"/>
      <c r="G673" s="395"/>
      <c r="H673" s="395"/>
      <c r="I673" s="395"/>
      <c r="J673" s="395"/>
      <c r="K673" s="395"/>
    </row>
    <row r="674" spans="6:11" ht="30" customHeight="1" x14ac:dyDescent="0.25">
      <c r="F674" s="395"/>
      <c r="G674" s="395"/>
      <c r="H674" s="395"/>
      <c r="I674" s="395"/>
      <c r="J674" s="395"/>
      <c r="K674" s="395"/>
    </row>
    <row r="675" spans="6:11" ht="30" customHeight="1" x14ac:dyDescent="0.25">
      <c r="F675" s="395"/>
      <c r="G675" s="395"/>
      <c r="H675" s="395"/>
      <c r="I675" s="395"/>
      <c r="J675" s="395"/>
      <c r="K675" s="395"/>
    </row>
    <row r="676" spans="6:11" ht="30" customHeight="1" x14ac:dyDescent="0.25">
      <c r="F676" s="395"/>
      <c r="G676" s="395"/>
      <c r="H676" s="395"/>
      <c r="I676" s="395"/>
      <c r="J676" s="395"/>
      <c r="K676" s="395"/>
    </row>
    <row r="677" spans="6:11" ht="30" customHeight="1" x14ac:dyDescent="0.25">
      <c r="F677" s="395"/>
      <c r="G677" s="395"/>
      <c r="H677" s="395"/>
      <c r="I677" s="395"/>
      <c r="J677" s="395"/>
      <c r="K677" s="395"/>
    </row>
    <row r="678" spans="6:11" ht="30" customHeight="1" x14ac:dyDescent="0.25">
      <c r="F678" s="395"/>
      <c r="G678" s="395"/>
      <c r="H678" s="395"/>
      <c r="I678" s="395"/>
      <c r="J678" s="395"/>
      <c r="K678" s="395"/>
    </row>
    <row r="679" spans="6:11" ht="30" customHeight="1" x14ac:dyDescent="0.25">
      <c r="F679" s="395"/>
      <c r="G679" s="395"/>
      <c r="H679" s="395"/>
      <c r="I679" s="395"/>
      <c r="J679" s="395"/>
      <c r="K679" s="395"/>
    </row>
    <row r="680" spans="6:11" ht="30" customHeight="1" x14ac:dyDescent="0.25">
      <c r="F680" s="395"/>
      <c r="G680" s="395"/>
      <c r="H680" s="395"/>
      <c r="I680" s="395"/>
      <c r="J680" s="395"/>
      <c r="K680" s="395"/>
    </row>
    <row r="681" spans="6:11" ht="30" customHeight="1" x14ac:dyDescent="0.25">
      <c r="F681" s="395"/>
      <c r="G681" s="395"/>
      <c r="H681" s="395"/>
      <c r="I681" s="395"/>
      <c r="J681" s="395"/>
      <c r="K681" s="395"/>
    </row>
    <row r="682" spans="6:11" ht="30" customHeight="1" x14ac:dyDescent="0.25">
      <c r="F682" s="395"/>
      <c r="G682" s="395"/>
      <c r="H682" s="395"/>
      <c r="I682" s="395"/>
      <c r="J682" s="395"/>
      <c r="K682" s="395"/>
    </row>
    <row r="683" spans="6:11" ht="30" customHeight="1" x14ac:dyDescent="0.25">
      <c r="F683" s="395"/>
      <c r="G683" s="395"/>
      <c r="H683" s="395"/>
      <c r="I683" s="395"/>
      <c r="J683" s="395"/>
      <c r="K683" s="395"/>
    </row>
    <row r="684" spans="6:11" ht="30" customHeight="1" x14ac:dyDescent="0.25">
      <c r="F684" s="395"/>
      <c r="G684" s="395"/>
      <c r="H684" s="395"/>
      <c r="I684" s="395"/>
      <c r="J684" s="395"/>
      <c r="K684" s="395"/>
    </row>
    <row r="685" spans="6:11" ht="30" customHeight="1" x14ac:dyDescent="0.25">
      <c r="F685" s="395"/>
      <c r="G685" s="395"/>
      <c r="H685" s="395"/>
      <c r="I685" s="395"/>
      <c r="J685" s="395"/>
      <c r="K685" s="395"/>
    </row>
    <row r="686" spans="6:11" ht="30" customHeight="1" x14ac:dyDescent="0.25">
      <c r="F686" s="395"/>
      <c r="G686" s="395"/>
      <c r="H686" s="395"/>
      <c r="I686" s="395"/>
      <c r="J686" s="395"/>
      <c r="K686" s="395"/>
    </row>
    <row r="687" spans="6:11" ht="30" customHeight="1" x14ac:dyDescent="0.25">
      <c r="F687" s="395"/>
      <c r="G687" s="395"/>
      <c r="H687" s="395"/>
      <c r="I687" s="395"/>
      <c r="J687" s="395"/>
      <c r="K687" s="395"/>
    </row>
    <row r="688" spans="6:11" ht="30" customHeight="1" x14ac:dyDescent="0.25">
      <c r="F688" s="395"/>
      <c r="G688" s="395"/>
      <c r="H688" s="395"/>
      <c r="I688" s="395"/>
      <c r="J688" s="395"/>
      <c r="K688" s="395"/>
    </row>
    <row r="689" spans="6:11" ht="30" customHeight="1" x14ac:dyDescent="0.25">
      <c r="F689" s="395"/>
      <c r="G689" s="395"/>
      <c r="H689" s="395"/>
      <c r="I689" s="395"/>
      <c r="J689" s="395"/>
      <c r="K689" s="395"/>
    </row>
    <row r="690" spans="6:11" ht="30" customHeight="1" x14ac:dyDescent="0.25">
      <c r="F690" s="395"/>
      <c r="G690" s="395"/>
      <c r="H690" s="395"/>
      <c r="I690" s="395"/>
      <c r="J690" s="395"/>
      <c r="K690" s="395"/>
    </row>
    <row r="691" spans="6:11" ht="30" customHeight="1" x14ac:dyDescent="0.25">
      <c r="F691" s="395"/>
      <c r="G691" s="395"/>
      <c r="H691" s="395"/>
      <c r="I691" s="395"/>
      <c r="J691" s="395"/>
      <c r="K691" s="395"/>
    </row>
    <row r="692" spans="6:11" ht="30" customHeight="1" x14ac:dyDescent="0.25">
      <c r="F692" s="395"/>
      <c r="G692" s="395"/>
      <c r="H692" s="395"/>
      <c r="I692" s="395"/>
      <c r="J692" s="395"/>
      <c r="K692" s="395"/>
    </row>
    <row r="693" spans="6:11" ht="30" customHeight="1" x14ac:dyDescent="0.25">
      <c r="F693" s="395"/>
      <c r="G693" s="395"/>
      <c r="H693" s="395"/>
      <c r="I693" s="395"/>
      <c r="J693" s="395"/>
      <c r="K693" s="395"/>
    </row>
    <row r="694" spans="6:11" ht="30" customHeight="1" x14ac:dyDescent="0.25">
      <c r="F694" s="395"/>
      <c r="G694" s="395"/>
      <c r="H694" s="395"/>
      <c r="I694" s="395"/>
      <c r="J694" s="395"/>
      <c r="K694" s="395"/>
    </row>
    <row r="695" spans="6:11" ht="30" customHeight="1" x14ac:dyDescent="0.25">
      <c r="F695" s="395"/>
      <c r="G695" s="395"/>
      <c r="H695" s="395"/>
      <c r="I695" s="395"/>
      <c r="J695" s="395"/>
      <c r="K695" s="395"/>
    </row>
    <row r="696" spans="6:11" ht="30" customHeight="1" x14ac:dyDescent="0.25">
      <c r="F696" s="395"/>
      <c r="G696" s="395"/>
      <c r="H696" s="395"/>
      <c r="I696" s="395"/>
      <c r="J696" s="395"/>
      <c r="K696" s="395"/>
    </row>
    <row r="697" spans="6:11" ht="30" customHeight="1" x14ac:dyDescent="0.25">
      <c r="F697" s="395"/>
      <c r="G697" s="395"/>
      <c r="H697" s="395"/>
      <c r="I697" s="395"/>
      <c r="J697" s="395"/>
      <c r="K697" s="395"/>
    </row>
    <row r="698" spans="6:11" ht="30" customHeight="1" x14ac:dyDescent="0.25">
      <c r="F698" s="395"/>
      <c r="G698" s="395"/>
      <c r="H698" s="395"/>
      <c r="I698" s="395"/>
      <c r="J698" s="395"/>
      <c r="K698" s="395"/>
    </row>
    <row r="699" spans="6:11" ht="30" customHeight="1" x14ac:dyDescent="0.25">
      <c r="F699" s="395"/>
      <c r="G699" s="395"/>
      <c r="H699" s="395"/>
      <c r="I699" s="395"/>
      <c r="J699" s="395"/>
      <c r="K699" s="395"/>
    </row>
    <row r="700" spans="6:11" ht="30" customHeight="1" x14ac:dyDescent="0.25">
      <c r="F700" s="395"/>
      <c r="G700" s="395"/>
      <c r="H700" s="395"/>
      <c r="I700" s="395"/>
      <c r="J700" s="395"/>
      <c r="K700" s="395"/>
    </row>
    <row r="701" spans="6:11" ht="30" customHeight="1" x14ac:dyDescent="0.25">
      <c r="F701" s="395"/>
      <c r="G701" s="395"/>
      <c r="H701" s="395"/>
      <c r="I701" s="395"/>
      <c r="J701" s="395"/>
      <c r="K701" s="395"/>
    </row>
    <row r="702" spans="6:11" ht="30" customHeight="1" x14ac:dyDescent="0.25">
      <c r="F702" s="395"/>
      <c r="G702" s="395"/>
      <c r="H702" s="395"/>
      <c r="I702" s="395"/>
      <c r="J702" s="395"/>
      <c r="K702" s="395"/>
    </row>
    <row r="703" spans="6:11" ht="30" customHeight="1" x14ac:dyDescent="0.25">
      <c r="F703" s="395"/>
      <c r="G703" s="395"/>
      <c r="H703" s="395"/>
      <c r="I703" s="395"/>
      <c r="J703" s="395"/>
      <c r="K703" s="395"/>
    </row>
    <row r="704" spans="6:11" ht="30" customHeight="1" x14ac:dyDescent="0.25">
      <c r="F704" s="395"/>
      <c r="G704" s="395"/>
      <c r="H704" s="395"/>
      <c r="I704" s="395"/>
      <c r="J704" s="395"/>
      <c r="K704" s="395"/>
    </row>
    <row r="705" spans="6:11" ht="30" customHeight="1" x14ac:dyDescent="0.25">
      <c r="F705" s="395"/>
      <c r="G705" s="395"/>
      <c r="H705" s="395"/>
      <c r="I705" s="395"/>
      <c r="J705" s="395"/>
      <c r="K705" s="395"/>
    </row>
    <row r="706" spans="6:11" ht="30" customHeight="1" x14ac:dyDescent="0.25">
      <c r="F706" s="395"/>
      <c r="G706" s="395"/>
      <c r="H706" s="395"/>
      <c r="I706" s="395"/>
      <c r="J706" s="395"/>
      <c r="K706" s="395"/>
    </row>
    <row r="707" spans="6:11" ht="30" customHeight="1" x14ac:dyDescent="0.25">
      <c r="F707" s="395"/>
      <c r="G707" s="395"/>
      <c r="H707" s="395"/>
      <c r="I707" s="395"/>
      <c r="J707" s="395"/>
      <c r="K707" s="395"/>
    </row>
    <row r="708" spans="6:11" ht="30" customHeight="1" x14ac:dyDescent="0.25">
      <c r="F708" s="395"/>
      <c r="G708" s="395"/>
      <c r="H708" s="395"/>
      <c r="I708" s="395"/>
      <c r="J708" s="395"/>
      <c r="K708" s="395"/>
    </row>
    <row r="709" spans="6:11" ht="30" customHeight="1" x14ac:dyDescent="0.25">
      <c r="F709" s="395"/>
      <c r="G709" s="395"/>
      <c r="H709" s="395"/>
      <c r="I709" s="395"/>
      <c r="J709" s="395"/>
      <c r="K709" s="395"/>
    </row>
    <row r="710" spans="6:11" ht="30" customHeight="1" x14ac:dyDescent="0.25">
      <c r="F710" s="395"/>
      <c r="G710" s="395"/>
      <c r="H710" s="395"/>
      <c r="I710" s="395"/>
      <c r="J710" s="395"/>
      <c r="K710" s="395"/>
    </row>
    <row r="711" spans="6:11" ht="30" customHeight="1" x14ac:dyDescent="0.25">
      <c r="F711" s="395"/>
      <c r="G711" s="395"/>
      <c r="H711" s="395"/>
      <c r="I711" s="395"/>
      <c r="J711" s="395"/>
      <c r="K711" s="395"/>
    </row>
    <row r="712" spans="6:11" ht="30" customHeight="1" x14ac:dyDescent="0.25">
      <c r="F712" s="395"/>
      <c r="G712" s="395"/>
      <c r="H712" s="395"/>
      <c r="I712" s="395"/>
      <c r="J712" s="395"/>
      <c r="K712" s="395"/>
    </row>
    <row r="713" spans="6:11" ht="30" customHeight="1" x14ac:dyDescent="0.25">
      <c r="F713" s="395"/>
      <c r="G713" s="395"/>
      <c r="H713" s="395"/>
      <c r="I713" s="395"/>
      <c r="J713" s="395"/>
      <c r="K713" s="395"/>
    </row>
    <row r="714" spans="6:11" ht="30" customHeight="1" x14ac:dyDescent="0.25">
      <c r="F714" s="395"/>
      <c r="G714" s="395"/>
      <c r="H714" s="395"/>
      <c r="I714" s="395"/>
      <c r="J714" s="395"/>
      <c r="K714" s="395"/>
    </row>
    <row r="715" spans="6:11" ht="30" customHeight="1" x14ac:dyDescent="0.25">
      <c r="F715" s="395"/>
      <c r="G715" s="395"/>
      <c r="H715" s="395"/>
      <c r="I715" s="395"/>
      <c r="J715" s="395"/>
      <c r="K715" s="395"/>
    </row>
    <row r="716" spans="6:11" ht="30" customHeight="1" x14ac:dyDescent="0.25">
      <c r="F716" s="395"/>
      <c r="G716" s="395"/>
      <c r="H716" s="395"/>
      <c r="I716" s="395"/>
      <c r="J716" s="395"/>
      <c r="K716" s="395"/>
    </row>
    <row r="717" spans="6:11" ht="30" customHeight="1" x14ac:dyDescent="0.25">
      <c r="F717" s="395"/>
      <c r="G717" s="395"/>
      <c r="H717" s="395"/>
      <c r="I717" s="395"/>
      <c r="J717" s="395"/>
      <c r="K717" s="395"/>
    </row>
    <row r="718" spans="6:11" ht="30" customHeight="1" x14ac:dyDescent="0.25">
      <c r="F718" s="395"/>
      <c r="G718" s="395"/>
      <c r="H718" s="395"/>
      <c r="I718" s="395"/>
      <c r="J718" s="395"/>
      <c r="K718" s="395"/>
    </row>
    <row r="719" spans="6:11" ht="30" customHeight="1" x14ac:dyDescent="0.25">
      <c r="F719" s="395"/>
      <c r="G719" s="395"/>
      <c r="H719" s="395"/>
      <c r="I719" s="395"/>
      <c r="J719" s="395"/>
      <c r="K719" s="395"/>
    </row>
    <row r="720" spans="6:11" ht="30" customHeight="1" x14ac:dyDescent="0.25">
      <c r="F720" s="395"/>
      <c r="G720" s="395"/>
      <c r="H720" s="395"/>
      <c r="I720" s="395"/>
      <c r="J720" s="395"/>
      <c r="K720" s="395"/>
    </row>
    <row r="721" spans="6:11" ht="30" customHeight="1" x14ac:dyDescent="0.25">
      <c r="F721" s="395"/>
      <c r="G721" s="395"/>
      <c r="H721" s="395"/>
      <c r="I721" s="395"/>
      <c r="J721" s="395"/>
      <c r="K721" s="395"/>
    </row>
    <row r="722" spans="6:11" ht="30" customHeight="1" x14ac:dyDescent="0.25">
      <c r="F722" s="395"/>
      <c r="G722" s="395"/>
      <c r="H722" s="395"/>
      <c r="I722" s="395"/>
      <c r="J722" s="395"/>
      <c r="K722" s="395"/>
    </row>
    <row r="723" spans="6:11" ht="30" customHeight="1" x14ac:dyDescent="0.25">
      <c r="F723" s="395"/>
      <c r="G723" s="395"/>
      <c r="H723" s="395"/>
      <c r="I723" s="395"/>
      <c r="J723" s="395"/>
      <c r="K723" s="395"/>
    </row>
    <row r="724" spans="6:11" ht="30" customHeight="1" x14ac:dyDescent="0.25">
      <c r="F724" s="395"/>
      <c r="G724" s="395"/>
      <c r="H724" s="395"/>
      <c r="I724" s="395"/>
      <c r="J724" s="395"/>
      <c r="K724" s="395"/>
    </row>
    <row r="725" spans="6:11" ht="30" customHeight="1" x14ac:dyDescent="0.25">
      <c r="F725" s="395"/>
      <c r="G725" s="395"/>
      <c r="H725" s="395"/>
      <c r="I725" s="395"/>
      <c r="J725" s="395"/>
      <c r="K725" s="395"/>
    </row>
    <row r="726" spans="6:11" ht="30" customHeight="1" x14ac:dyDescent="0.25">
      <c r="F726" s="395"/>
      <c r="G726" s="395"/>
      <c r="H726" s="395"/>
      <c r="I726" s="395"/>
      <c r="J726" s="395"/>
      <c r="K726" s="395"/>
    </row>
    <row r="727" spans="6:11" ht="30" customHeight="1" x14ac:dyDescent="0.25">
      <c r="F727" s="395"/>
      <c r="G727" s="395"/>
      <c r="H727" s="395"/>
      <c r="I727" s="395"/>
      <c r="J727" s="395"/>
      <c r="K727" s="395"/>
    </row>
    <row r="728" spans="6:11" ht="30" customHeight="1" x14ac:dyDescent="0.25">
      <c r="F728" s="395"/>
      <c r="G728" s="395"/>
      <c r="H728" s="395"/>
      <c r="I728" s="395"/>
      <c r="J728" s="395"/>
      <c r="K728" s="395"/>
    </row>
    <row r="729" spans="6:11" ht="30" customHeight="1" x14ac:dyDescent="0.25">
      <c r="F729" s="395"/>
      <c r="G729" s="395"/>
      <c r="H729" s="395"/>
      <c r="I729" s="395"/>
      <c r="J729" s="395"/>
      <c r="K729" s="395"/>
    </row>
    <row r="730" spans="6:11" ht="30" customHeight="1" x14ac:dyDescent="0.25">
      <c r="F730" s="395"/>
      <c r="G730" s="395"/>
      <c r="H730" s="395"/>
      <c r="I730" s="395"/>
      <c r="J730" s="395"/>
      <c r="K730" s="395"/>
    </row>
    <row r="731" spans="6:11" ht="30" customHeight="1" x14ac:dyDescent="0.25">
      <c r="F731" s="395"/>
      <c r="G731" s="395"/>
      <c r="H731" s="395"/>
      <c r="I731" s="395"/>
      <c r="J731" s="395"/>
      <c r="K731" s="395"/>
    </row>
    <row r="732" spans="6:11" ht="30" customHeight="1" x14ac:dyDescent="0.25">
      <c r="F732" s="395"/>
      <c r="G732" s="395"/>
      <c r="H732" s="395"/>
      <c r="I732" s="395"/>
      <c r="J732" s="395"/>
      <c r="K732" s="395"/>
    </row>
    <row r="733" spans="6:11" ht="30" customHeight="1" x14ac:dyDescent="0.25">
      <c r="F733" s="395"/>
      <c r="G733" s="395"/>
      <c r="H733" s="395"/>
      <c r="I733" s="395"/>
      <c r="J733" s="395"/>
      <c r="K733" s="395"/>
    </row>
    <row r="734" spans="6:11" ht="30" customHeight="1" x14ac:dyDescent="0.25">
      <c r="F734" s="395"/>
      <c r="G734" s="395"/>
      <c r="H734" s="395"/>
      <c r="I734" s="395"/>
      <c r="J734" s="395"/>
      <c r="K734" s="395"/>
    </row>
    <row r="735" spans="6:11" ht="30" customHeight="1" x14ac:dyDescent="0.25">
      <c r="F735" s="395"/>
      <c r="G735" s="395"/>
      <c r="H735" s="395"/>
      <c r="I735" s="395"/>
      <c r="J735" s="395"/>
      <c r="K735" s="395"/>
    </row>
    <row r="736" spans="6:11" ht="30" customHeight="1" x14ac:dyDescent="0.25">
      <c r="F736" s="395"/>
      <c r="G736" s="395"/>
      <c r="H736" s="395"/>
      <c r="I736" s="395"/>
      <c r="J736" s="395"/>
      <c r="K736" s="395"/>
    </row>
    <row r="737" spans="6:11" ht="30" customHeight="1" x14ac:dyDescent="0.25">
      <c r="F737" s="395"/>
      <c r="G737" s="395"/>
      <c r="H737" s="395"/>
      <c r="I737" s="395"/>
      <c r="J737" s="395"/>
      <c r="K737" s="395"/>
    </row>
    <row r="738" spans="6:11" ht="30" customHeight="1" x14ac:dyDescent="0.25">
      <c r="F738" s="395"/>
      <c r="G738" s="395"/>
      <c r="H738" s="395"/>
      <c r="I738" s="395"/>
      <c r="J738" s="395"/>
      <c r="K738" s="395"/>
    </row>
    <row r="739" spans="6:11" ht="30" customHeight="1" x14ac:dyDescent="0.25">
      <c r="F739" s="395"/>
      <c r="G739" s="395"/>
      <c r="H739" s="395"/>
      <c r="I739" s="395"/>
      <c r="J739" s="395"/>
      <c r="K739" s="395"/>
    </row>
    <row r="740" spans="6:11" ht="30" customHeight="1" x14ac:dyDescent="0.25">
      <c r="F740" s="395"/>
      <c r="G740" s="395"/>
      <c r="H740" s="395"/>
      <c r="I740" s="395"/>
      <c r="J740" s="395"/>
      <c r="K740" s="395"/>
    </row>
    <row r="741" spans="6:11" ht="30" customHeight="1" x14ac:dyDescent="0.25">
      <c r="F741" s="395"/>
      <c r="G741" s="395"/>
      <c r="H741" s="395"/>
      <c r="I741" s="395"/>
      <c r="J741" s="395"/>
      <c r="K741" s="395"/>
    </row>
    <row r="742" spans="6:11" ht="30" customHeight="1" x14ac:dyDescent="0.25">
      <c r="F742" s="395"/>
      <c r="G742" s="395"/>
      <c r="H742" s="395"/>
      <c r="I742" s="395"/>
      <c r="J742" s="395"/>
      <c r="K742" s="395"/>
    </row>
    <row r="743" spans="6:11" ht="30" customHeight="1" x14ac:dyDescent="0.25">
      <c r="F743" s="395"/>
      <c r="G743" s="395"/>
      <c r="H743" s="395"/>
      <c r="I743" s="395"/>
      <c r="J743" s="395"/>
      <c r="K743" s="395"/>
    </row>
    <row r="744" spans="6:11" ht="30" customHeight="1" x14ac:dyDescent="0.25">
      <c r="F744" s="395"/>
      <c r="G744" s="395"/>
      <c r="H744" s="395"/>
      <c r="I744" s="395"/>
      <c r="J744" s="395"/>
      <c r="K744" s="395"/>
    </row>
    <row r="745" spans="6:11" ht="30" customHeight="1" x14ac:dyDescent="0.25">
      <c r="F745" s="395"/>
      <c r="G745" s="395"/>
      <c r="H745" s="395"/>
      <c r="I745" s="395"/>
      <c r="J745" s="395"/>
      <c r="K745" s="395"/>
    </row>
    <row r="746" spans="6:11" ht="30" customHeight="1" x14ac:dyDescent="0.25">
      <c r="F746" s="395"/>
      <c r="G746" s="395"/>
      <c r="H746" s="395"/>
      <c r="I746" s="395"/>
      <c r="J746" s="395"/>
      <c r="K746" s="395"/>
    </row>
    <row r="747" spans="6:11" ht="30" customHeight="1" x14ac:dyDescent="0.25">
      <c r="F747" s="395"/>
      <c r="G747" s="395"/>
      <c r="H747" s="395"/>
      <c r="I747" s="395"/>
      <c r="J747" s="395"/>
      <c r="K747" s="395"/>
    </row>
    <row r="748" spans="6:11" ht="30" customHeight="1" x14ac:dyDescent="0.25">
      <c r="F748" s="395"/>
      <c r="G748" s="395"/>
      <c r="H748" s="395"/>
      <c r="I748" s="395"/>
      <c r="J748" s="395"/>
      <c r="K748" s="395"/>
    </row>
    <row r="749" spans="6:11" ht="30" customHeight="1" x14ac:dyDescent="0.25">
      <c r="F749" s="395"/>
      <c r="G749" s="395"/>
      <c r="H749" s="395"/>
      <c r="I749" s="395"/>
      <c r="J749" s="395"/>
      <c r="K749" s="395"/>
    </row>
    <row r="750" spans="6:11" ht="30" customHeight="1" x14ac:dyDescent="0.25">
      <c r="F750" s="395"/>
      <c r="G750" s="395"/>
      <c r="H750" s="395"/>
      <c r="I750" s="395"/>
      <c r="J750" s="395"/>
      <c r="K750" s="395"/>
    </row>
    <row r="751" spans="6:11" ht="30" customHeight="1" x14ac:dyDescent="0.25">
      <c r="F751" s="395"/>
      <c r="G751" s="395"/>
      <c r="H751" s="395"/>
      <c r="I751" s="395"/>
      <c r="J751" s="395"/>
      <c r="K751" s="395"/>
    </row>
    <row r="752" spans="6:11" ht="30" customHeight="1" x14ac:dyDescent="0.25">
      <c r="F752" s="395"/>
      <c r="G752" s="395"/>
      <c r="H752" s="395"/>
      <c r="I752" s="395"/>
      <c r="J752" s="395"/>
      <c r="K752" s="395"/>
    </row>
    <row r="753" spans="6:11" ht="30" customHeight="1" x14ac:dyDescent="0.25">
      <c r="F753" s="395"/>
      <c r="G753" s="395"/>
      <c r="H753" s="395"/>
      <c r="I753" s="395"/>
      <c r="J753" s="395"/>
      <c r="K753" s="395"/>
    </row>
    <row r="754" spans="6:11" ht="30" customHeight="1" x14ac:dyDescent="0.25">
      <c r="F754" s="395"/>
      <c r="G754" s="395"/>
      <c r="H754" s="395"/>
      <c r="I754" s="395"/>
      <c r="J754" s="395"/>
      <c r="K754" s="395"/>
    </row>
    <row r="755" spans="6:11" ht="30" customHeight="1" x14ac:dyDescent="0.25">
      <c r="F755" s="395"/>
      <c r="G755" s="395"/>
      <c r="H755" s="395"/>
      <c r="I755" s="395"/>
      <c r="J755" s="395"/>
      <c r="K755" s="395"/>
    </row>
    <row r="756" spans="6:11" ht="30" customHeight="1" x14ac:dyDescent="0.25">
      <c r="F756" s="395"/>
      <c r="G756" s="395"/>
      <c r="H756" s="395"/>
      <c r="I756" s="395"/>
      <c r="J756" s="395"/>
      <c r="K756" s="395"/>
    </row>
    <row r="757" spans="6:11" ht="30" customHeight="1" x14ac:dyDescent="0.25">
      <c r="F757" s="395"/>
      <c r="G757" s="395"/>
      <c r="H757" s="395"/>
      <c r="I757" s="395"/>
      <c r="J757" s="395"/>
      <c r="K757" s="395"/>
    </row>
    <row r="758" spans="6:11" ht="30" customHeight="1" x14ac:dyDescent="0.25">
      <c r="F758" s="395"/>
      <c r="G758" s="395"/>
      <c r="H758" s="395"/>
      <c r="I758" s="395"/>
      <c r="J758" s="395"/>
      <c r="K758" s="395"/>
    </row>
    <row r="759" spans="6:11" ht="30" customHeight="1" x14ac:dyDescent="0.25">
      <c r="F759" s="395"/>
      <c r="G759" s="395"/>
      <c r="H759" s="395"/>
      <c r="I759" s="395"/>
      <c r="J759" s="395"/>
      <c r="K759" s="395"/>
    </row>
    <row r="760" spans="6:11" ht="30" customHeight="1" x14ac:dyDescent="0.25">
      <c r="F760" s="395"/>
      <c r="G760" s="395"/>
      <c r="H760" s="395"/>
      <c r="I760" s="395"/>
      <c r="J760" s="395"/>
      <c r="K760" s="395"/>
    </row>
    <row r="761" spans="6:11" ht="30" customHeight="1" x14ac:dyDescent="0.25">
      <c r="F761" s="395"/>
      <c r="G761" s="395"/>
      <c r="H761" s="395"/>
      <c r="I761" s="395"/>
      <c r="J761" s="395"/>
      <c r="K761" s="395"/>
    </row>
    <row r="762" spans="6:11" ht="30" customHeight="1" x14ac:dyDescent="0.25">
      <c r="F762" s="395"/>
      <c r="G762" s="395"/>
      <c r="H762" s="395"/>
      <c r="I762" s="395"/>
      <c r="J762" s="395"/>
      <c r="K762" s="395"/>
    </row>
    <row r="763" spans="6:11" ht="30" customHeight="1" x14ac:dyDescent="0.25">
      <c r="F763" s="395"/>
      <c r="G763" s="395"/>
      <c r="H763" s="395"/>
      <c r="I763" s="395"/>
      <c r="J763" s="395"/>
      <c r="K763" s="395"/>
    </row>
    <row r="764" spans="6:11" ht="30" customHeight="1" x14ac:dyDescent="0.25">
      <c r="F764" s="395"/>
      <c r="G764" s="395"/>
      <c r="H764" s="395"/>
      <c r="I764" s="395"/>
      <c r="J764" s="395"/>
      <c r="K764" s="395"/>
    </row>
    <row r="765" spans="6:11" ht="30" customHeight="1" x14ac:dyDescent="0.25">
      <c r="F765" s="395"/>
      <c r="G765" s="395"/>
      <c r="H765" s="395"/>
      <c r="I765" s="395"/>
      <c r="J765" s="395"/>
      <c r="K765" s="395"/>
    </row>
    <row r="766" spans="6:11" ht="30" customHeight="1" x14ac:dyDescent="0.25">
      <c r="F766" s="395"/>
      <c r="G766" s="395"/>
      <c r="H766" s="395"/>
      <c r="I766" s="395"/>
      <c r="J766" s="395"/>
      <c r="K766" s="395"/>
    </row>
    <row r="767" spans="6:11" ht="30" customHeight="1" x14ac:dyDescent="0.25">
      <c r="F767" s="395"/>
      <c r="G767" s="395"/>
      <c r="H767" s="395"/>
      <c r="I767" s="395"/>
      <c r="J767" s="395"/>
      <c r="K767" s="395"/>
    </row>
    <row r="768" spans="6:11" ht="30" customHeight="1" x14ac:dyDescent="0.25">
      <c r="F768" s="395"/>
      <c r="G768" s="395"/>
      <c r="H768" s="395"/>
      <c r="I768" s="395"/>
      <c r="J768" s="395"/>
      <c r="K768" s="395"/>
    </row>
    <row r="769" spans="6:11" ht="30" customHeight="1" x14ac:dyDescent="0.25">
      <c r="F769" s="395"/>
      <c r="G769" s="395"/>
      <c r="H769" s="395"/>
      <c r="I769" s="395"/>
      <c r="J769" s="395"/>
      <c r="K769" s="395"/>
    </row>
    <row r="770" spans="6:11" ht="30" customHeight="1" x14ac:dyDescent="0.25">
      <c r="F770" s="395"/>
      <c r="G770" s="395"/>
      <c r="H770" s="395"/>
      <c r="I770" s="395"/>
      <c r="J770" s="395"/>
      <c r="K770" s="395"/>
    </row>
    <row r="771" spans="6:11" ht="30" customHeight="1" x14ac:dyDescent="0.25">
      <c r="F771" s="395"/>
      <c r="G771" s="395"/>
      <c r="H771" s="395"/>
      <c r="I771" s="395"/>
      <c r="J771" s="395"/>
      <c r="K771" s="395"/>
    </row>
    <row r="772" spans="6:11" ht="30" customHeight="1" x14ac:dyDescent="0.25">
      <c r="F772" s="395"/>
      <c r="G772" s="395"/>
      <c r="H772" s="395"/>
      <c r="I772" s="395"/>
      <c r="J772" s="395"/>
      <c r="K772" s="395"/>
    </row>
    <row r="773" spans="6:11" ht="30" customHeight="1" x14ac:dyDescent="0.25">
      <c r="F773" s="395"/>
      <c r="G773" s="395"/>
      <c r="H773" s="395"/>
      <c r="I773" s="395"/>
      <c r="J773" s="395"/>
      <c r="K773" s="395"/>
    </row>
    <row r="774" spans="6:11" ht="30" customHeight="1" x14ac:dyDescent="0.25">
      <c r="F774" s="395"/>
      <c r="G774" s="395"/>
      <c r="H774" s="395"/>
      <c r="I774" s="395"/>
      <c r="J774" s="395"/>
      <c r="K774" s="395"/>
    </row>
    <row r="775" spans="6:11" ht="30" customHeight="1" x14ac:dyDescent="0.25">
      <c r="F775" s="395"/>
      <c r="G775" s="395"/>
      <c r="H775" s="395"/>
      <c r="I775" s="395"/>
      <c r="J775" s="395"/>
      <c r="K775" s="395"/>
    </row>
    <row r="776" spans="6:11" ht="30" customHeight="1" x14ac:dyDescent="0.25">
      <c r="F776" s="395"/>
      <c r="G776" s="395"/>
      <c r="H776" s="395"/>
      <c r="I776" s="395"/>
      <c r="J776" s="395"/>
      <c r="K776" s="395"/>
    </row>
    <row r="777" spans="6:11" ht="30" customHeight="1" x14ac:dyDescent="0.25">
      <c r="F777" s="395"/>
      <c r="G777" s="395"/>
      <c r="H777" s="395"/>
      <c r="I777" s="395"/>
      <c r="J777" s="395"/>
      <c r="K777" s="395"/>
    </row>
    <row r="778" spans="6:11" ht="30" customHeight="1" x14ac:dyDescent="0.25">
      <c r="F778" s="395"/>
      <c r="G778" s="395"/>
      <c r="H778" s="395"/>
      <c r="I778" s="395"/>
      <c r="J778" s="395"/>
      <c r="K778" s="395"/>
    </row>
    <row r="779" spans="6:11" ht="30" customHeight="1" x14ac:dyDescent="0.25">
      <c r="F779" s="395"/>
      <c r="G779" s="395"/>
      <c r="H779" s="395"/>
      <c r="I779" s="395"/>
      <c r="J779" s="395"/>
      <c r="K779" s="395"/>
    </row>
    <row r="780" spans="6:11" ht="30" customHeight="1" x14ac:dyDescent="0.25">
      <c r="F780" s="395"/>
      <c r="G780" s="395"/>
      <c r="H780" s="395"/>
      <c r="I780" s="395"/>
      <c r="J780" s="395"/>
      <c r="K780" s="395"/>
    </row>
    <row r="781" spans="6:11" ht="30" customHeight="1" x14ac:dyDescent="0.25">
      <c r="F781" s="395"/>
      <c r="G781" s="395"/>
      <c r="H781" s="395"/>
      <c r="I781" s="395"/>
      <c r="J781" s="395"/>
      <c r="K781" s="395"/>
    </row>
    <row r="782" spans="6:11" ht="30" customHeight="1" x14ac:dyDescent="0.25">
      <c r="F782" s="395"/>
      <c r="G782" s="395"/>
      <c r="H782" s="395"/>
      <c r="I782" s="395"/>
      <c r="J782" s="395"/>
      <c r="K782" s="395"/>
    </row>
    <row r="783" spans="6:11" ht="30" customHeight="1" x14ac:dyDescent="0.25">
      <c r="F783" s="395"/>
      <c r="G783" s="395"/>
      <c r="H783" s="395"/>
      <c r="I783" s="395"/>
      <c r="J783" s="395"/>
      <c r="K783" s="395"/>
    </row>
    <row r="784" spans="6:11" ht="30" customHeight="1" x14ac:dyDescent="0.25">
      <c r="F784" s="395"/>
      <c r="G784" s="395"/>
      <c r="H784" s="395"/>
      <c r="I784" s="395"/>
      <c r="J784" s="395"/>
      <c r="K784" s="395"/>
    </row>
    <row r="785" spans="6:11" ht="30" customHeight="1" x14ac:dyDescent="0.25">
      <c r="F785" s="395"/>
      <c r="G785" s="395"/>
      <c r="H785" s="395"/>
      <c r="I785" s="395"/>
      <c r="J785" s="395"/>
      <c r="K785" s="395"/>
    </row>
    <row r="786" spans="6:11" ht="30" customHeight="1" x14ac:dyDescent="0.25">
      <c r="F786" s="395"/>
      <c r="G786" s="395"/>
      <c r="H786" s="395"/>
      <c r="I786" s="395"/>
      <c r="J786" s="395"/>
      <c r="K786" s="395"/>
    </row>
    <row r="787" spans="6:11" ht="30" customHeight="1" x14ac:dyDescent="0.25">
      <c r="F787" s="395"/>
      <c r="G787" s="395"/>
      <c r="H787" s="395"/>
      <c r="I787" s="395"/>
      <c r="J787" s="395"/>
      <c r="K787" s="395"/>
    </row>
    <row r="788" spans="6:11" ht="30" customHeight="1" x14ac:dyDescent="0.25">
      <c r="F788" s="395"/>
      <c r="G788" s="395"/>
      <c r="H788" s="395"/>
      <c r="I788" s="395"/>
      <c r="J788" s="395"/>
      <c r="K788" s="395"/>
    </row>
    <row r="789" spans="6:11" ht="30" customHeight="1" x14ac:dyDescent="0.25">
      <c r="F789" s="395"/>
      <c r="G789" s="395"/>
      <c r="H789" s="395"/>
      <c r="I789" s="395"/>
      <c r="J789" s="395"/>
      <c r="K789" s="395"/>
    </row>
    <row r="790" spans="6:11" ht="30" customHeight="1" x14ac:dyDescent="0.25">
      <c r="F790" s="395"/>
      <c r="G790" s="395"/>
      <c r="H790" s="395"/>
      <c r="I790" s="395"/>
      <c r="J790" s="395"/>
      <c r="K790" s="395"/>
    </row>
    <row r="791" spans="6:11" ht="30" customHeight="1" x14ac:dyDescent="0.25">
      <c r="F791" s="395"/>
      <c r="G791" s="395"/>
      <c r="H791" s="395"/>
      <c r="I791" s="395"/>
      <c r="J791" s="395"/>
      <c r="K791" s="395"/>
    </row>
    <row r="792" spans="6:11" ht="30" customHeight="1" x14ac:dyDescent="0.25">
      <c r="F792" s="395"/>
      <c r="G792" s="395"/>
      <c r="H792" s="395"/>
      <c r="I792" s="395"/>
      <c r="J792" s="395"/>
      <c r="K792" s="395"/>
    </row>
    <row r="793" spans="6:11" ht="30" customHeight="1" x14ac:dyDescent="0.25">
      <c r="F793" s="395"/>
      <c r="G793" s="395"/>
      <c r="H793" s="395"/>
      <c r="I793" s="395"/>
      <c r="J793" s="395"/>
      <c r="K793" s="395"/>
    </row>
    <row r="794" spans="6:11" ht="30" customHeight="1" x14ac:dyDescent="0.25">
      <c r="F794" s="395"/>
      <c r="G794" s="395"/>
      <c r="H794" s="395"/>
      <c r="I794" s="395"/>
      <c r="J794" s="395"/>
      <c r="K794" s="395"/>
    </row>
    <row r="795" spans="6:11" ht="30" customHeight="1" x14ac:dyDescent="0.25">
      <c r="F795" s="395"/>
      <c r="G795" s="395"/>
      <c r="H795" s="395"/>
      <c r="I795" s="395"/>
      <c r="J795" s="395"/>
      <c r="K795" s="395"/>
    </row>
    <row r="796" spans="6:11" ht="30" customHeight="1" x14ac:dyDescent="0.25">
      <c r="F796" s="395"/>
      <c r="G796" s="395"/>
      <c r="H796" s="395"/>
      <c r="I796" s="395"/>
      <c r="J796" s="395"/>
      <c r="K796" s="395"/>
    </row>
    <row r="797" spans="6:11" ht="30" customHeight="1" x14ac:dyDescent="0.25">
      <c r="F797" s="395"/>
      <c r="G797" s="395"/>
      <c r="H797" s="395"/>
      <c r="I797" s="395"/>
      <c r="J797" s="395"/>
      <c r="K797" s="395"/>
    </row>
    <row r="798" spans="6:11" ht="30" customHeight="1" x14ac:dyDescent="0.25">
      <c r="F798" s="395"/>
      <c r="G798" s="395"/>
      <c r="H798" s="395"/>
      <c r="I798" s="395"/>
      <c r="J798" s="395"/>
      <c r="K798" s="395"/>
    </row>
    <row r="799" spans="6:11" ht="30" customHeight="1" x14ac:dyDescent="0.25">
      <c r="F799" s="395"/>
      <c r="G799" s="395"/>
      <c r="H799" s="395"/>
      <c r="I799" s="395"/>
      <c r="J799" s="395"/>
      <c r="K799" s="395"/>
    </row>
    <row r="800" spans="6:11" ht="30" customHeight="1" x14ac:dyDescent="0.25">
      <c r="F800" s="395"/>
      <c r="G800" s="395"/>
      <c r="H800" s="395"/>
      <c r="I800" s="395"/>
      <c r="J800" s="395"/>
      <c r="K800" s="395"/>
    </row>
    <row r="801" spans="6:11" ht="30" customHeight="1" x14ac:dyDescent="0.25">
      <c r="F801" s="395"/>
      <c r="G801" s="395"/>
      <c r="H801" s="395"/>
      <c r="I801" s="395"/>
      <c r="J801" s="395"/>
      <c r="K801" s="395"/>
    </row>
    <row r="802" spans="6:11" ht="30" customHeight="1" x14ac:dyDescent="0.25">
      <c r="F802" s="395"/>
      <c r="G802" s="395"/>
      <c r="H802" s="395"/>
      <c r="I802" s="395"/>
      <c r="J802" s="395"/>
      <c r="K802" s="395"/>
    </row>
    <row r="803" spans="6:11" ht="30" customHeight="1" x14ac:dyDescent="0.25">
      <c r="F803" s="395"/>
      <c r="G803" s="395"/>
      <c r="H803" s="395"/>
      <c r="I803" s="395"/>
      <c r="J803" s="395"/>
      <c r="K803" s="395"/>
    </row>
    <row r="804" spans="6:11" ht="30" customHeight="1" x14ac:dyDescent="0.25">
      <c r="F804" s="395"/>
      <c r="G804" s="395"/>
      <c r="H804" s="395"/>
      <c r="I804" s="395"/>
      <c r="J804" s="395"/>
      <c r="K804" s="395"/>
    </row>
    <row r="805" spans="6:11" ht="30" customHeight="1" x14ac:dyDescent="0.25">
      <c r="F805" s="395"/>
      <c r="G805" s="395"/>
      <c r="H805" s="395"/>
      <c r="I805" s="395"/>
      <c r="J805" s="395"/>
      <c r="K805" s="395"/>
    </row>
    <row r="806" spans="6:11" ht="30" customHeight="1" x14ac:dyDescent="0.25">
      <c r="F806" s="395"/>
      <c r="G806" s="395"/>
      <c r="H806" s="395"/>
      <c r="I806" s="395"/>
      <c r="J806" s="395"/>
      <c r="K806" s="395"/>
    </row>
    <row r="807" spans="6:11" ht="30" customHeight="1" x14ac:dyDescent="0.25">
      <c r="F807" s="395"/>
      <c r="G807" s="395"/>
      <c r="H807" s="395"/>
      <c r="I807" s="395"/>
      <c r="J807" s="395"/>
      <c r="K807" s="395"/>
    </row>
    <row r="808" spans="6:11" ht="30" customHeight="1" x14ac:dyDescent="0.25">
      <c r="F808" s="395"/>
      <c r="G808" s="395"/>
      <c r="H808" s="395"/>
      <c r="I808" s="395"/>
      <c r="J808" s="395"/>
      <c r="K808" s="395"/>
    </row>
    <row r="809" spans="6:11" ht="30" customHeight="1" x14ac:dyDescent="0.25">
      <c r="F809" s="395"/>
      <c r="G809" s="395"/>
      <c r="H809" s="395"/>
      <c r="I809" s="395"/>
      <c r="J809" s="395"/>
      <c r="K809" s="395"/>
    </row>
    <row r="810" spans="6:11" ht="30" customHeight="1" x14ac:dyDescent="0.25">
      <c r="F810" s="395"/>
      <c r="G810" s="395"/>
      <c r="H810" s="395"/>
      <c r="I810" s="395"/>
      <c r="J810" s="395"/>
      <c r="K810" s="395"/>
    </row>
    <row r="811" spans="6:11" ht="30" customHeight="1" x14ac:dyDescent="0.25">
      <c r="F811" s="395"/>
      <c r="G811" s="395"/>
      <c r="H811" s="395"/>
      <c r="I811" s="395"/>
      <c r="J811" s="395"/>
      <c r="K811" s="395"/>
    </row>
    <row r="812" spans="6:11" ht="30" customHeight="1" x14ac:dyDescent="0.25">
      <c r="F812" s="395"/>
      <c r="G812" s="395"/>
      <c r="H812" s="395"/>
      <c r="I812" s="395"/>
      <c r="J812" s="395"/>
      <c r="K812" s="395"/>
    </row>
    <row r="813" spans="6:11" ht="30" customHeight="1" x14ac:dyDescent="0.25">
      <c r="F813" s="395"/>
      <c r="G813" s="395"/>
      <c r="H813" s="395"/>
      <c r="I813" s="395"/>
      <c r="J813" s="395"/>
      <c r="K813" s="395"/>
    </row>
    <row r="814" spans="6:11" ht="30" customHeight="1" x14ac:dyDescent="0.25">
      <c r="F814" s="395"/>
      <c r="G814" s="395"/>
      <c r="H814" s="395"/>
      <c r="I814" s="395"/>
      <c r="J814" s="395"/>
      <c r="K814" s="395"/>
    </row>
    <row r="815" spans="6:11" ht="30" customHeight="1" x14ac:dyDescent="0.25">
      <c r="F815" s="395"/>
      <c r="G815" s="395"/>
      <c r="H815" s="395"/>
      <c r="I815" s="395"/>
      <c r="J815" s="395"/>
      <c r="K815" s="395"/>
    </row>
    <row r="816" spans="6:11" ht="30" customHeight="1" x14ac:dyDescent="0.25">
      <c r="F816" s="395"/>
      <c r="G816" s="395"/>
      <c r="H816" s="395"/>
      <c r="I816" s="395"/>
      <c r="J816" s="395"/>
      <c r="K816" s="395"/>
    </row>
    <row r="817" spans="6:11" ht="30" customHeight="1" x14ac:dyDescent="0.25">
      <c r="F817" s="395"/>
      <c r="G817" s="395"/>
      <c r="H817" s="395"/>
      <c r="I817" s="395"/>
      <c r="J817" s="395"/>
      <c r="K817" s="395"/>
    </row>
    <row r="818" spans="6:11" ht="30" customHeight="1" x14ac:dyDescent="0.25">
      <c r="F818" s="395"/>
      <c r="G818" s="395"/>
      <c r="H818" s="395"/>
      <c r="I818" s="395"/>
      <c r="J818" s="395"/>
      <c r="K818" s="395"/>
    </row>
    <row r="819" spans="6:11" ht="30" customHeight="1" x14ac:dyDescent="0.25">
      <c r="F819" s="395"/>
      <c r="G819" s="395"/>
      <c r="H819" s="395"/>
      <c r="I819" s="395"/>
      <c r="J819" s="395"/>
      <c r="K819" s="395"/>
    </row>
    <row r="820" spans="6:11" ht="30" customHeight="1" x14ac:dyDescent="0.25">
      <c r="F820" s="395"/>
      <c r="G820" s="395"/>
      <c r="H820" s="395"/>
      <c r="I820" s="395"/>
      <c r="J820" s="395"/>
      <c r="K820" s="395"/>
    </row>
    <row r="821" spans="6:11" ht="30" customHeight="1" x14ac:dyDescent="0.25">
      <c r="F821" s="395"/>
      <c r="G821" s="395"/>
      <c r="H821" s="395"/>
      <c r="I821" s="395"/>
      <c r="J821" s="395"/>
      <c r="K821" s="395"/>
    </row>
    <row r="822" spans="6:11" ht="30" customHeight="1" x14ac:dyDescent="0.25">
      <c r="F822" s="395"/>
      <c r="G822" s="395"/>
      <c r="H822" s="395"/>
      <c r="I822" s="395"/>
      <c r="J822" s="395"/>
      <c r="K822" s="395"/>
    </row>
    <row r="823" spans="6:11" ht="30" customHeight="1" x14ac:dyDescent="0.25">
      <c r="F823" s="395"/>
      <c r="G823" s="395"/>
      <c r="H823" s="395"/>
      <c r="I823" s="395"/>
      <c r="J823" s="395"/>
      <c r="K823" s="395"/>
    </row>
    <row r="824" spans="6:11" ht="30" customHeight="1" x14ac:dyDescent="0.25">
      <c r="F824" s="395"/>
      <c r="G824" s="395"/>
      <c r="H824" s="395"/>
      <c r="I824" s="395"/>
      <c r="J824" s="395"/>
      <c r="K824" s="395"/>
    </row>
    <row r="825" spans="6:11" ht="30" customHeight="1" x14ac:dyDescent="0.25">
      <c r="F825" s="395"/>
      <c r="G825" s="395"/>
      <c r="H825" s="395"/>
      <c r="I825" s="395"/>
      <c r="J825" s="395"/>
      <c r="K825" s="395"/>
    </row>
    <row r="826" spans="6:11" ht="30" customHeight="1" x14ac:dyDescent="0.25">
      <c r="F826" s="395"/>
      <c r="G826" s="395"/>
      <c r="H826" s="395"/>
      <c r="I826" s="395"/>
      <c r="J826" s="395"/>
      <c r="K826" s="395"/>
    </row>
    <row r="827" spans="6:11" ht="30" customHeight="1" x14ac:dyDescent="0.25">
      <c r="F827" s="395"/>
      <c r="G827" s="395"/>
      <c r="H827" s="395"/>
      <c r="I827" s="395"/>
      <c r="J827" s="395"/>
      <c r="K827" s="395"/>
    </row>
    <row r="828" spans="6:11" ht="30" customHeight="1" x14ac:dyDescent="0.25">
      <c r="F828" s="395"/>
      <c r="G828" s="395"/>
      <c r="H828" s="395"/>
      <c r="I828" s="395"/>
      <c r="J828" s="395"/>
      <c r="K828" s="395"/>
    </row>
    <row r="829" spans="6:11" ht="30" customHeight="1" x14ac:dyDescent="0.25">
      <c r="F829" s="395"/>
      <c r="G829" s="395"/>
      <c r="H829" s="395"/>
      <c r="I829" s="395"/>
      <c r="J829" s="395"/>
      <c r="K829" s="395"/>
    </row>
    <row r="830" spans="6:11" ht="30" customHeight="1" x14ac:dyDescent="0.25">
      <c r="F830" s="395"/>
      <c r="G830" s="395"/>
      <c r="H830" s="395"/>
      <c r="I830" s="395"/>
      <c r="J830" s="395"/>
      <c r="K830" s="395"/>
    </row>
    <row r="831" spans="6:11" ht="30" customHeight="1" x14ac:dyDescent="0.25">
      <c r="F831" s="395"/>
      <c r="G831" s="395"/>
      <c r="H831" s="395"/>
      <c r="I831" s="395"/>
      <c r="J831" s="395"/>
      <c r="K831" s="395"/>
    </row>
    <row r="832" spans="6:11" ht="30" customHeight="1" x14ac:dyDescent="0.25">
      <c r="F832" s="395"/>
      <c r="G832" s="395"/>
      <c r="H832" s="395"/>
      <c r="I832" s="395"/>
      <c r="J832" s="395"/>
      <c r="K832" s="395"/>
    </row>
    <row r="833" spans="6:11" ht="30" customHeight="1" x14ac:dyDescent="0.25">
      <c r="F833" s="395"/>
      <c r="G833" s="395"/>
      <c r="H833" s="395"/>
      <c r="I833" s="395"/>
      <c r="J833" s="395"/>
      <c r="K833" s="395"/>
    </row>
    <row r="834" spans="6:11" ht="30" customHeight="1" x14ac:dyDescent="0.25">
      <c r="F834" s="395"/>
      <c r="G834" s="395"/>
      <c r="H834" s="395"/>
      <c r="I834" s="395"/>
      <c r="J834" s="395"/>
      <c r="K834" s="395"/>
    </row>
    <row r="835" spans="6:11" ht="30" customHeight="1" x14ac:dyDescent="0.25">
      <c r="F835" s="395"/>
      <c r="G835" s="395"/>
      <c r="H835" s="395"/>
      <c r="I835" s="395"/>
      <c r="J835" s="395"/>
      <c r="K835" s="395"/>
    </row>
    <row r="836" spans="6:11" ht="30" customHeight="1" x14ac:dyDescent="0.25">
      <c r="F836" s="395"/>
      <c r="G836" s="395"/>
      <c r="H836" s="395"/>
      <c r="I836" s="395"/>
      <c r="J836" s="395"/>
      <c r="K836" s="395"/>
    </row>
    <row r="837" spans="6:11" ht="30" customHeight="1" x14ac:dyDescent="0.25">
      <c r="F837" s="395"/>
      <c r="G837" s="395"/>
      <c r="H837" s="395"/>
      <c r="I837" s="395"/>
      <c r="J837" s="395"/>
      <c r="K837" s="395"/>
    </row>
    <row r="838" spans="6:11" ht="30" customHeight="1" x14ac:dyDescent="0.25">
      <c r="F838" s="395"/>
      <c r="G838" s="395"/>
      <c r="H838" s="395"/>
      <c r="I838" s="395"/>
      <c r="J838" s="395"/>
      <c r="K838" s="395"/>
    </row>
    <row r="839" spans="6:11" ht="30" customHeight="1" x14ac:dyDescent="0.25">
      <c r="F839" s="395"/>
      <c r="G839" s="395"/>
      <c r="H839" s="395"/>
      <c r="I839" s="395"/>
      <c r="J839" s="395"/>
      <c r="K839" s="395"/>
    </row>
    <row r="840" spans="6:11" ht="30" customHeight="1" x14ac:dyDescent="0.25">
      <c r="F840" s="395"/>
      <c r="G840" s="395"/>
      <c r="H840" s="395"/>
      <c r="I840" s="395"/>
      <c r="J840" s="395"/>
      <c r="K840" s="395"/>
    </row>
    <row r="841" spans="6:11" ht="30" customHeight="1" x14ac:dyDescent="0.25">
      <c r="F841" s="395"/>
      <c r="G841" s="395"/>
      <c r="H841" s="395"/>
      <c r="I841" s="395"/>
      <c r="J841" s="395"/>
      <c r="K841" s="395"/>
    </row>
    <row r="842" spans="6:11" ht="30" customHeight="1" x14ac:dyDescent="0.25">
      <c r="F842" s="395"/>
      <c r="G842" s="395"/>
      <c r="H842" s="395"/>
      <c r="I842" s="395"/>
      <c r="J842" s="395"/>
      <c r="K842" s="395"/>
    </row>
    <row r="843" spans="6:11" ht="30" customHeight="1" x14ac:dyDescent="0.25">
      <c r="F843" s="395"/>
      <c r="G843" s="395"/>
      <c r="H843" s="395"/>
      <c r="I843" s="395"/>
      <c r="J843" s="395"/>
      <c r="K843" s="395"/>
    </row>
    <row r="844" spans="6:11" ht="30" customHeight="1" x14ac:dyDescent="0.25">
      <c r="F844" s="395"/>
      <c r="G844" s="395"/>
      <c r="H844" s="395"/>
      <c r="I844" s="395"/>
      <c r="J844" s="395"/>
      <c r="K844" s="395"/>
    </row>
    <row r="845" spans="6:11" ht="30" customHeight="1" x14ac:dyDescent="0.25">
      <c r="F845" s="395"/>
      <c r="G845" s="395"/>
      <c r="H845" s="395"/>
      <c r="I845" s="395"/>
      <c r="J845" s="395"/>
      <c r="K845" s="395"/>
    </row>
    <row r="846" spans="6:11" ht="30" customHeight="1" x14ac:dyDescent="0.25">
      <c r="F846" s="395"/>
      <c r="G846" s="395"/>
      <c r="H846" s="395"/>
      <c r="I846" s="395"/>
      <c r="J846" s="395"/>
      <c r="K846" s="395"/>
    </row>
    <row r="847" spans="6:11" ht="30" customHeight="1" x14ac:dyDescent="0.25">
      <c r="F847" s="395"/>
      <c r="G847" s="395"/>
      <c r="H847" s="395"/>
      <c r="I847" s="395"/>
      <c r="J847" s="395"/>
      <c r="K847" s="395"/>
    </row>
    <row r="848" spans="6:11" ht="30" customHeight="1" x14ac:dyDescent="0.25">
      <c r="F848" s="395"/>
      <c r="G848" s="395"/>
      <c r="H848" s="395"/>
      <c r="I848" s="395"/>
      <c r="J848" s="395"/>
      <c r="K848" s="395"/>
    </row>
    <row r="849" spans="6:11" ht="30" customHeight="1" x14ac:dyDescent="0.25">
      <c r="F849" s="395"/>
      <c r="G849" s="395"/>
      <c r="H849" s="395"/>
      <c r="I849" s="395"/>
      <c r="J849" s="395"/>
      <c r="K849" s="395"/>
    </row>
    <row r="850" spans="6:11" ht="30" customHeight="1" x14ac:dyDescent="0.25">
      <c r="F850" s="395"/>
      <c r="G850" s="395"/>
      <c r="H850" s="395"/>
      <c r="I850" s="395"/>
      <c r="J850" s="395"/>
      <c r="K850" s="395"/>
    </row>
    <row r="851" spans="6:11" ht="30" customHeight="1" x14ac:dyDescent="0.25">
      <c r="F851" s="395"/>
      <c r="G851" s="395"/>
      <c r="H851" s="395"/>
      <c r="I851" s="395"/>
      <c r="J851" s="395"/>
      <c r="K851" s="395"/>
    </row>
    <row r="852" spans="6:11" ht="30" customHeight="1" x14ac:dyDescent="0.25">
      <c r="F852" s="395"/>
      <c r="G852" s="395"/>
      <c r="H852" s="395"/>
      <c r="I852" s="395"/>
      <c r="J852" s="395"/>
      <c r="K852" s="395"/>
    </row>
    <row r="853" spans="6:11" ht="30" customHeight="1" x14ac:dyDescent="0.25">
      <c r="F853" s="395"/>
      <c r="G853" s="395"/>
      <c r="H853" s="395"/>
      <c r="I853" s="395"/>
      <c r="J853" s="395"/>
      <c r="K853" s="395"/>
    </row>
    <row r="854" spans="6:11" ht="30" customHeight="1" x14ac:dyDescent="0.25">
      <c r="F854" s="395"/>
      <c r="G854" s="395"/>
      <c r="H854" s="395"/>
      <c r="I854" s="395"/>
      <c r="J854" s="395"/>
      <c r="K854" s="395"/>
    </row>
    <row r="855" spans="6:11" ht="30" customHeight="1" x14ac:dyDescent="0.25">
      <c r="F855" s="395"/>
      <c r="G855" s="395"/>
      <c r="H855" s="395"/>
      <c r="I855" s="395"/>
      <c r="J855" s="395"/>
      <c r="K855" s="395"/>
    </row>
    <row r="856" spans="6:11" ht="30" customHeight="1" x14ac:dyDescent="0.25">
      <c r="F856" s="395"/>
      <c r="G856" s="395"/>
      <c r="H856" s="395"/>
      <c r="I856" s="395"/>
      <c r="J856" s="395"/>
      <c r="K856" s="395"/>
    </row>
    <row r="857" spans="6:11" ht="30" customHeight="1" x14ac:dyDescent="0.25">
      <c r="F857" s="395"/>
      <c r="G857" s="395"/>
      <c r="H857" s="395"/>
      <c r="I857" s="395"/>
      <c r="J857" s="395"/>
      <c r="K857" s="395"/>
    </row>
    <row r="858" spans="6:11" ht="30" customHeight="1" x14ac:dyDescent="0.25">
      <c r="F858" s="395"/>
      <c r="G858" s="395"/>
      <c r="H858" s="395"/>
      <c r="I858" s="395"/>
      <c r="J858" s="395"/>
      <c r="K858" s="395"/>
    </row>
    <row r="859" spans="6:11" ht="30" customHeight="1" x14ac:dyDescent="0.25">
      <c r="F859" s="395"/>
      <c r="G859" s="395"/>
      <c r="H859" s="395"/>
      <c r="I859" s="395"/>
      <c r="J859" s="395"/>
      <c r="K859" s="395"/>
    </row>
    <row r="860" spans="6:11" ht="30" customHeight="1" x14ac:dyDescent="0.25">
      <c r="F860" s="395"/>
      <c r="G860" s="395"/>
      <c r="H860" s="395"/>
      <c r="I860" s="395"/>
      <c r="J860" s="395"/>
      <c r="K860" s="395"/>
    </row>
    <row r="861" spans="6:11" ht="30" customHeight="1" x14ac:dyDescent="0.25">
      <c r="F861" s="395"/>
      <c r="G861" s="395"/>
      <c r="H861" s="395"/>
      <c r="I861" s="395"/>
      <c r="J861" s="395"/>
      <c r="K861" s="395"/>
    </row>
    <row r="862" spans="6:11" ht="30" customHeight="1" x14ac:dyDescent="0.25">
      <c r="F862" s="395"/>
      <c r="G862" s="395"/>
      <c r="H862" s="395"/>
      <c r="I862" s="395"/>
      <c r="J862" s="395"/>
      <c r="K862" s="395"/>
    </row>
    <row r="863" spans="6:11" ht="30" customHeight="1" x14ac:dyDescent="0.25">
      <c r="F863" s="395"/>
      <c r="G863" s="395"/>
      <c r="H863" s="395"/>
      <c r="I863" s="395"/>
      <c r="J863" s="395"/>
      <c r="K863" s="395"/>
    </row>
    <row r="864" spans="6:11" ht="30" customHeight="1" x14ac:dyDescent="0.25">
      <c r="F864" s="395"/>
      <c r="G864" s="395"/>
      <c r="H864" s="395"/>
      <c r="I864" s="395"/>
      <c r="J864" s="395"/>
      <c r="K864" s="395"/>
    </row>
    <row r="865" spans="6:11" ht="30" customHeight="1" x14ac:dyDescent="0.25">
      <c r="F865" s="395"/>
      <c r="G865" s="395"/>
      <c r="H865" s="395"/>
      <c r="I865" s="395"/>
      <c r="J865" s="395"/>
      <c r="K865" s="395"/>
    </row>
    <row r="866" spans="6:11" ht="30" customHeight="1" x14ac:dyDescent="0.25">
      <c r="F866" s="395"/>
      <c r="G866" s="395"/>
      <c r="H866" s="395"/>
      <c r="I866" s="395"/>
      <c r="J866" s="395"/>
      <c r="K866" s="395"/>
    </row>
    <row r="867" spans="6:11" ht="30" customHeight="1" x14ac:dyDescent="0.25">
      <c r="F867" s="395"/>
      <c r="G867" s="395"/>
      <c r="H867" s="395"/>
      <c r="I867" s="395"/>
      <c r="J867" s="395"/>
      <c r="K867" s="395"/>
    </row>
    <row r="868" spans="6:11" ht="30" customHeight="1" x14ac:dyDescent="0.25">
      <c r="F868" s="395"/>
      <c r="G868" s="395"/>
      <c r="H868" s="395"/>
      <c r="I868" s="395"/>
      <c r="J868" s="395"/>
      <c r="K868" s="395"/>
    </row>
    <row r="869" spans="6:11" ht="30" customHeight="1" x14ac:dyDescent="0.25">
      <c r="F869" s="395"/>
      <c r="G869" s="395"/>
      <c r="H869" s="395"/>
      <c r="I869" s="395"/>
      <c r="J869" s="395"/>
      <c r="K869" s="395"/>
    </row>
    <row r="870" spans="6:11" ht="30" customHeight="1" x14ac:dyDescent="0.25">
      <c r="F870" s="395"/>
      <c r="G870" s="395"/>
      <c r="H870" s="395"/>
      <c r="I870" s="395"/>
      <c r="J870" s="395"/>
      <c r="K870" s="395"/>
    </row>
    <row r="871" spans="6:11" ht="30" customHeight="1" x14ac:dyDescent="0.25">
      <c r="F871" s="395"/>
      <c r="G871" s="395"/>
      <c r="H871" s="395"/>
      <c r="I871" s="395"/>
      <c r="J871" s="395"/>
      <c r="K871" s="395"/>
    </row>
    <row r="872" spans="6:11" ht="30" customHeight="1" x14ac:dyDescent="0.25">
      <c r="F872" s="395"/>
      <c r="G872" s="395"/>
      <c r="H872" s="395"/>
      <c r="I872" s="395"/>
      <c r="J872" s="395"/>
      <c r="K872" s="395"/>
    </row>
    <row r="873" spans="6:11" ht="30" customHeight="1" x14ac:dyDescent="0.25">
      <c r="F873" s="395"/>
      <c r="G873" s="395"/>
      <c r="H873" s="395"/>
      <c r="I873" s="395"/>
      <c r="J873" s="395"/>
      <c r="K873" s="395"/>
    </row>
    <row r="874" spans="6:11" ht="30" customHeight="1" x14ac:dyDescent="0.25">
      <c r="F874" s="395"/>
      <c r="G874" s="395"/>
      <c r="H874" s="395"/>
      <c r="I874" s="395"/>
      <c r="J874" s="395"/>
      <c r="K874" s="395"/>
    </row>
    <row r="875" spans="6:11" ht="30" customHeight="1" x14ac:dyDescent="0.25">
      <c r="F875" s="395"/>
      <c r="G875" s="395"/>
      <c r="H875" s="395"/>
      <c r="I875" s="395"/>
      <c r="J875" s="395"/>
      <c r="K875" s="395"/>
    </row>
    <row r="876" spans="6:11" ht="30" customHeight="1" x14ac:dyDescent="0.25">
      <c r="F876" s="395"/>
      <c r="G876" s="395"/>
      <c r="H876" s="395"/>
      <c r="I876" s="395"/>
      <c r="J876" s="395"/>
      <c r="K876" s="395"/>
    </row>
    <row r="877" spans="6:11" ht="30" customHeight="1" x14ac:dyDescent="0.25">
      <c r="F877" s="395"/>
      <c r="G877" s="395"/>
      <c r="H877" s="395"/>
      <c r="I877" s="395"/>
      <c r="J877" s="395"/>
      <c r="K877" s="395"/>
    </row>
    <row r="878" spans="6:11" ht="30" customHeight="1" x14ac:dyDescent="0.25">
      <c r="F878" s="395"/>
      <c r="G878" s="395"/>
      <c r="H878" s="395"/>
      <c r="I878" s="395"/>
      <c r="J878" s="395"/>
      <c r="K878" s="395"/>
    </row>
    <row r="879" spans="6:11" ht="30" customHeight="1" x14ac:dyDescent="0.25">
      <c r="F879" s="395"/>
      <c r="G879" s="395"/>
      <c r="H879" s="395"/>
      <c r="I879" s="395"/>
      <c r="J879" s="395"/>
      <c r="K879" s="395"/>
    </row>
    <row r="880" spans="6:11" ht="30" customHeight="1" x14ac:dyDescent="0.25">
      <c r="F880" s="395"/>
      <c r="G880" s="395"/>
      <c r="H880" s="395"/>
      <c r="I880" s="395"/>
      <c r="J880" s="395"/>
      <c r="K880" s="395"/>
    </row>
    <row r="881" spans="6:11" ht="30" customHeight="1" x14ac:dyDescent="0.25">
      <c r="F881" s="395"/>
      <c r="G881" s="395"/>
      <c r="H881" s="395"/>
      <c r="I881" s="395"/>
      <c r="J881" s="395"/>
      <c r="K881" s="395"/>
    </row>
    <row r="882" spans="6:11" ht="30" customHeight="1" x14ac:dyDescent="0.25">
      <c r="F882" s="395"/>
      <c r="G882" s="395"/>
      <c r="H882" s="395"/>
      <c r="I882" s="395"/>
      <c r="J882" s="395"/>
      <c r="K882" s="395"/>
    </row>
    <row r="883" spans="6:11" ht="30" customHeight="1" x14ac:dyDescent="0.25">
      <c r="F883" s="395"/>
      <c r="G883" s="395"/>
      <c r="H883" s="395"/>
      <c r="I883" s="395"/>
      <c r="J883" s="395"/>
      <c r="K883" s="395"/>
    </row>
    <row r="884" spans="6:11" ht="30" customHeight="1" x14ac:dyDescent="0.25">
      <c r="F884" s="395"/>
      <c r="G884" s="395"/>
      <c r="H884" s="395"/>
      <c r="I884" s="395"/>
      <c r="J884" s="395"/>
      <c r="K884" s="395"/>
    </row>
    <row r="885" spans="6:11" ht="30" customHeight="1" x14ac:dyDescent="0.25">
      <c r="F885" s="395"/>
      <c r="G885" s="395"/>
      <c r="H885" s="395"/>
      <c r="I885" s="395"/>
      <c r="J885" s="395"/>
      <c r="K885" s="395"/>
    </row>
    <row r="886" spans="6:11" ht="30" customHeight="1" x14ac:dyDescent="0.25">
      <c r="F886" s="395"/>
      <c r="G886" s="395"/>
      <c r="H886" s="395"/>
      <c r="I886" s="395"/>
      <c r="J886" s="395"/>
      <c r="K886" s="395"/>
    </row>
    <row r="887" spans="6:11" ht="30" customHeight="1" x14ac:dyDescent="0.25">
      <c r="F887" s="395"/>
      <c r="G887" s="395"/>
      <c r="H887" s="395"/>
      <c r="I887" s="395"/>
      <c r="J887" s="395"/>
      <c r="K887" s="395"/>
    </row>
    <row r="888" spans="6:11" ht="30" customHeight="1" x14ac:dyDescent="0.25">
      <c r="F888" s="395"/>
      <c r="G888" s="395"/>
      <c r="H888" s="395"/>
      <c r="I888" s="395"/>
      <c r="J888" s="395"/>
      <c r="K888" s="395"/>
    </row>
    <row r="889" spans="6:11" ht="30" customHeight="1" x14ac:dyDescent="0.25">
      <c r="F889" s="395"/>
      <c r="G889" s="395"/>
      <c r="H889" s="395"/>
      <c r="I889" s="395"/>
      <c r="J889" s="395"/>
      <c r="K889" s="395"/>
    </row>
    <row r="890" spans="6:11" ht="30" customHeight="1" x14ac:dyDescent="0.25">
      <c r="F890" s="395"/>
      <c r="G890" s="395"/>
      <c r="H890" s="395"/>
      <c r="I890" s="395"/>
      <c r="J890" s="395"/>
      <c r="K890" s="395"/>
    </row>
    <row r="891" spans="6:11" ht="30" customHeight="1" x14ac:dyDescent="0.25">
      <c r="F891" s="395"/>
      <c r="G891" s="395"/>
      <c r="H891" s="395"/>
      <c r="I891" s="395"/>
      <c r="J891" s="395"/>
      <c r="K891" s="395"/>
    </row>
    <row r="892" spans="6:11" ht="30" customHeight="1" x14ac:dyDescent="0.25">
      <c r="F892" s="395"/>
      <c r="G892" s="395"/>
      <c r="H892" s="395"/>
      <c r="I892" s="395"/>
      <c r="J892" s="395"/>
      <c r="K892" s="395"/>
    </row>
    <row r="893" spans="6:11" ht="30" customHeight="1" x14ac:dyDescent="0.25">
      <c r="F893" s="395"/>
      <c r="G893" s="395"/>
      <c r="H893" s="395"/>
      <c r="I893" s="395"/>
      <c r="J893" s="395"/>
      <c r="K893" s="395"/>
    </row>
    <row r="894" spans="6:11" ht="30" customHeight="1" x14ac:dyDescent="0.25">
      <c r="F894" s="395"/>
      <c r="G894" s="395"/>
      <c r="H894" s="395"/>
      <c r="I894" s="395"/>
      <c r="J894" s="395"/>
      <c r="K894" s="395"/>
    </row>
    <row r="895" spans="6:11" ht="30" customHeight="1" x14ac:dyDescent="0.25">
      <c r="F895" s="395"/>
      <c r="G895" s="395"/>
      <c r="H895" s="395"/>
      <c r="I895" s="395"/>
      <c r="J895" s="395"/>
      <c r="K895" s="395"/>
    </row>
    <row r="896" spans="6:11" ht="30" customHeight="1" x14ac:dyDescent="0.25">
      <c r="F896" s="395"/>
      <c r="G896" s="395"/>
      <c r="H896" s="395"/>
      <c r="I896" s="395"/>
      <c r="J896" s="395"/>
      <c r="K896" s="395"/>
    </row>
    <row r="897" spans="6:11" ht="30" customHeight="1" x14ac:dyDescent="0.25">
      <c r="F897" s="395"/>
      <c r="G897" s="395"/>
      <c r="H897" s="395"/>
      <c r="I897" s="395"/>
      <c r="J897" s="395"/>
      <c r="K897" s="395"/>
    </row>
    <row r="898" spans="6:11" ht="30" customHeight="1" x14ac:dyDescent="0.25">
      <c r="F898" s="395"/>
      <c r="G898" s="395"/>
      <c r="H898" s="395"/>
      <c r="I898" s="395"/>
      <c r="J898" s="395"/>
      <c r="K898" s="395"/>
    </row>
    <row r="899" spans="6:11" ht="30" customHeight="1" x14ac:dyDescent="0.25">
      <c r="F899" s="395"/>
      <c r="G899" s="395"/>
      <c r="H899" s="395"/>
      <c r="I899" s="395"/>
      <c r="J899" s="395"/>
      <c r="K899" s="395"/>
    </row>
    <row r="900" spans="6:11" ht="30" customHeight="1" x14ac:dyDescent="0.25">
      <c r="F900" s="395"/>
      <c r="G900" s="395"/>
      <c r="H900" s="395"/>
      <c r="I900" s="395"/>
      <c r="J900" s="395"/>
      <c r="K900" s="395"/>
    </row>
    <row r="901" spans="6:11" ht="30" customHeight="1" x14ac:dyDescent="0.25">
      <c r="F901" s="395"/>
      <c r="G901" s="395"/>
      <c r="H901" s="395"/>
      <c r="I901" s="395"/>
      <c r="J901" s="395"/>
      <c r="K901" s="395"/>
    </row>
    <row r="902" spans="6:11" ht="30" customHeight="1" x14ac:dyDescent="0.25">
      <c r="F902" s="395"/>
      <c r="G902" s="395"/>
      <c r="H902" s="395"/>
      <c r="I902" s="395"/>
      <c r="J902" s="395"/>
      <c r="K902" s="395"/>
    </row>
    <row r="903" spans="6:11" ht="30" customHeight="1" x14ac:dyDescent="0.25">
      <c r="F903" s="395"/>
      <c r="G903" s="395"/>
      <c r="H903" s="395"/>
      <c r="I903" s="395"/>
      <c r="J903" s="395"/>
      <c r="K903" s="395"/>
    </row>
    <row r="904" spans="6:11" ht="30" customHeight="1" x14ac:dyDescent="0.25">
      <c r="F904" s="395"/>
      <c r="G904" s="395"/>
      <c r="H904" s="395"/>
      <c r="I904" s="395"/>
      <c r="J904" s="395"/>
      <c r="K904" s="395"/>
    </row>
    <row r="905" spans="6:11" ht="30" customHeight="1" x14ac:dyDescent="0.25">
      <c r="F905" s="395"/>
      <c r="G905" s="395"/>
      <c r="H905" s="395"/>
      <c r="I905" s="395"/>
      <c r="J905" s="395"/>
      <c r="K905" s="395"/>
    </row>
    <row r="906" spans="6:11" ht="30" customHeight="1" x14ac:dyDescent="0.25">
      <c r="F906" s="395"/>
      <c r="G906" s="395"/>
      <c r="H906" s="395"/>
      <c r="I906" s="395"/>
      <c r="J906" s="395"/>
      <c r="K906" s="395"/>
    </row>
    <row r="907" spans="6:11" ht="30" customHeight="1" x14ac:dyDescent="0.25">
      <c r="F907" s="395"/>
      <c r="G907" s="395"/>
      <c r="H907" s="395"/>
      <c r="I907" s="395"/>
      <c r="J907" s="395"/>
      <c r="K907" s="395"/>
    </row>
    <row r="908" spans="6:11" ht="30" customHeight="1" x14ac:dyDescent="0.25">
      <c r="F908" s="395"/>
      <c r="G908" s="395"/>
      <c r="H908" s="395"/>
      <c r="I908" s="395"/>
      <c r="J908" s="395"/>
      <c r="K908" s="395"/>
    </row>
    <row r="909" spans="6:11" ht="30" customHeight="1" x14ac:dyDescent="0.25">
      <c r="F909" s="395"/>
      <c r="G909" s="395"/>
      <c r="H909" s="395"/>
      <c r="I909" s="395"/>
      <c r="J909" s="395"/>
      <c r="K909" s="395"/>
    </row>
    <row r="910" spans="6:11" ht="30" customHeight="1" x14ac:dyDescent="0.25">
      <c r="F910" s="395"/>
      <c r="G910" s="395"/>
      <c r="H910" s="395"/>
      <c r="I910" s="395"/>
      <c r="J910" s="395"/>
      <c r="K910" s="395"/>
    </row>
    <row r="911" spans="6:11" ht="30" customHeight="1" x14ac:dyDescent="0.25">
      <c r="F911" s="395"/>
      <c r="G911" s="395"/>
      <c r="H911" s="395"/>
      <c r="I911" s="395"/>
      <c r="J911" s="395"/>
      <c r="K911" s="395"/>
    </row>
    <row r="912" spans="6:11" ht="30" customHeight="1" x14ac:dyDescent="0.25">
      <c r="F912" s="395"/>
      <c r="G912" s="395"/>
      <c r="H912" s="395"/>
      <c r="I912" s="395"/>
      <c r="J912" s="395"/>
      <c r="K912" s="395"/>
    </row>
    <row r="913" spans="6:11" ht="30" customHeight="1" x14ac:dyDescent="0.25">
      <c r="F913" s="395"/>
      <c r="G913" s="395"/>
      <c r="H913" s="395"/>
      <c r="I913" s="395"/>
      <c r="J913" s="395"/>
      <c r="K913" s="395"/>
    </row>
    <row r="914" spans="6:11" ht="30" customHeight="1" x14ac:dyDescent="0.25">
      <c r="F914" s="395"/>
      <c r="G914" s="395"/>
      <c r="H914" s="395"/>
      <c r="I914" s="395"/>
      <c r="J914" s="395"/>
      <c r="K914" s="395"/>
    </row>
    <row r="915" spans="6:11" ht="30" customHeight="1" x14ac:dyDescent="0.25">
      <c r="F915" s="395"/>
      <c r="G915" s="395"/>
      <c r="H915" s="395"/>
      <c r="I915" s="395"/>
      <c r="J915" s="395"/>
      <c r="K915" s="395"/>
    </row>
    <row r="916" spans="6:11" ht="30" customHeight="1" x14ac:dyDescent="0.25">
      <c r="F916" s="395"/>
      <c r="G916" s="395"/>
      <c r="H916" s="395"/>
      <c r="I916" s="395"/>
      <c r="J916" s="395"/>
      <c r="K916" s="395"/>
    </row>
    <row r="917" spans="6:11" ht="30" customHeight="1" x14ac:dyDescent="0.25">
      <c r="F917" s="395"/>
      <c r="G917" s="395"/>
      <c r="H917" s="395"/>
      <c r="I917" s="395"/>
      <c r="J917" s="395"/>
      <c r="K917" s="395"/>
    </row>
    <row r="918" spans="6:11" ht="30" customHeight="1" x14ac:dyDescent="0.25">
      <c r="F918" s="395"/>
      <c r="G918" s="395"/>
      <c r="H918" s="395"/>
      <c r="I918" s="395"/>
      <c r="J918" s="395"/>
      <c r="K918" s="395"/>
    </row>
    <row r="919" spans="6:11" ht="30" customHeight="1" x14ac:dyDescent="0.25">
      <c r="F919" s="395"/>
      <c r="G919" s="395"/>
      <c r="H919" s="395"/>
      <c r="I919" s="395"/>
      <c r="J919" s="395"/>
      <c r="K919" s="395"/>
    </row>
    <row r="920" spans="6:11" ht="30" customHeight="1" x14ac:dyDescent="0.25">
      <c r="F920" s="395"/>
      <c r="G920" s="395"/>
      <c r="H920" s="395"/>
      <c r="I920" s="395"/>
      <c r="J920" s="395"/>
      <c r="K920" s="395"/>
    </row>
    <row r="921" spans="6:11" ht="30" customHeight="1" x14ac:dyDescent="0.25">
      <c r="F921" s="395"/>
      <c r="G921" s="395"/>
      <c r="H921" s="395"/>
      <c r="I921" s="395"/>
      <c r="J921" s="395"/>
      <c r="K921" s="395"/>
    </row>
    <row r="922" spans="6:11" ht="30" customHeight="1" x14ac:dyDescent="0.25">
      <c r="F922" s="395"/>
      <c r="G922" s="395"/>
      <c r="H922" s="395"/>
      <c r="I922" s="395"/>
      <c r="J922" s="395"/>
      <c r="K922" s="395"/>
    </row>
    <row r="923" spans="6:11" ht="30" customHeight="1" x14ac:dyDescent="0.25">
      <c r="F923" s="395"/>
      <c r="G923" s="395"/>
      <c r="H923" s="395"/>
      <c r="I923" s="395"/>
      <c r="J923" s="395"/>
      <c r="K923" s="395"/>
    </row>
    <row r="924" spans="6:11" ht="30" customHeight="1" x14ac:dyDescent="0.25">
      <c r="F924" s="395"/>
      <c r="G924" s="395"/>
      <c r="H924" s="395"/>
      <c r="I924" s="395"/>
      <c r="J924" s="395"/>
      <c r="K924" s="395"/>
    </row>
    <row r="925" spans="6:11" ht="30" customHeight="1" x14ac:dyDescent="0.25">
      <c r="F925" s="395"/>
      <c r="G925" s="395"/>
      <c r="H925" s="395"/>
      <c r="I925" s="395"/>
      <c r="J925" s="395"/>
      <c r="K925" s="395"/>
    </row>
    <row r="926" spans="6:11" ht="30" customHeight="1" x14ac:dyDescent="0.25">
      <c r="F926" s="395"/>
      <c r="G926" s="395"/>
      <c r="H926" s="395"/>
      <c r="I926" s="395"/>
      <c r="J926" s="395"/>
      <c r="K926" s="395"/>
    </row>
    <row r="927" spans="6:11" ht="30" customHeight="1" x14ac:dyDescent="0.25">
      <c r="F927" s="395"/>
      <c r="G927" s="395"/>
      <c r="H927" s="395"/>
      <c r="I927" s="395"/>
      <c r="J927" s="395"/>
      <c r="K927" s="395"/>
    </row>
    <row r="928" spans="6:11" ht="30" customHeight="1" x14ac:dyDescent="0.25">
      <c r="F928" s="395"/>
      <c r="G928" s="395"/>
      <c r="H928" s="395"/>
      <c r="I928" s="395"/>
      <c r="J928" s="395"/>
      <c r="K928" s="395"/>
    </row>
    <row r="929" spans="6:11" ht="30" customHeight="1" x14ac:dyDescent="0.25">
      <c r="F929" s="395"/>
      <c r="G929" s="395"/>
      <c r="H929" s="395"/>
      <c r="I929" s="395"/>
      <c r="J929" s="395"/>
      <c r="K929" s="395"/>
    </row>
    <row r="930" spans="6:11" ht="30" customHeight="1" x14ac:dyDescent="0.25">
      <c r="F930" s="395"/>
      <c r="G930" s="395"/>
      <c r="H930" s="395"/>
      <c r="I930" s="395"/>
      <c r="J930" s="395"/>
      <c r="K930" s="395"/>
    </row>
    <row r="931" spans="6:11" ht="30" customHeight="1" x14ac:dyDescent="0.25">
      <c r="F931" s="395"/>
      <c r="G931" s="395"/>
      <c r="H931" s="395"/>
      <c r="I931" s="395"/>
      <c r="J931" s="395"/>
      <c r="K931" s="395"/>
    </row>
    <row r="932" spans="6:11" ht="30" customHeight="1" x14ac:dyDescent="0.25">
      <c r="F932" s="395"/>
      <c r="G932" s="395"/>
      <c r="H932" s="395"/>
      <c r="I932" s="395"/>
      <c r="J932" s="395"/>
      <c r="K932" s="395"/>
    </row>
    <row r="933" spans="6:11" ht="30" customHeight="1" x14ac:dyDescent="0.25">
      <c r="F933" s="395"/>
      <c r="G933" s="395"/>
      <c r="H933" s="395"/>
      <c r="I933" s="395"/>
      <c r="J933" s="395"/>
      <c r="K933" s="395"/>
    </row>
    <row r="934" spans="6:11" ht="30" customHeight="1" x14ac:dyDescent="0.25">
      <c r="F934" s="395"/>
      <c r="G934" s="395"/>
      <c r="H934" s="395"/>
      <c r="I934" s="395"/>
      <c r="J934" s="395"/>
      <c r="K934" s="395"/>
    </row>
    <row r="935" spans="6:11" ht="30" customHeight="1" x14ac:dyDescent="0.25">
      <c r="F935" s="395"/>
      <c r="G935" s="395"/>
      <c r="H935" s="395"/>
      <c r="I935" s="395"/>
      <c r="J935" s="395"/>
      <c r="K935" s="395"/>
    </row>
    <row r="936" spans="6:11" ht="30" customHeight="1" x14ac:dyDescent="0.25">
      <c r="F936" s="395"/>
      <c r="G936" s="395"/>
      <c r="H936" s="395"/>
      <c r="I936" s="395"/>
      <c r="J936" s="395"/>
      <c r="K936" s="395"/>
    </row>
    <row r="937" spans="6:11" ht="30" customHeight="1" x14ac:dyDescent="0.25">
      <c r="F937" s="395"/>
      <c r="G937" s="395"/>
      <c r="H937" s="395"/>
      <c r="I937" s="395"/>
      <c r="J937" s="395"/>
      <c r="K937" s="395"/>
    </row>
    <row r="938" spans="6:11" ht="30" customHeight="1" x14ac:dyDescent="0.25">
      <c r="F938" s="395"/>
      <c r="G938" s="395"/>
      <c r="H938" s="395"/>
      <c r="I938" s="395"/>
      <c r="J938" s="395"/>
      <c r="K938" s="395"/>
    </row>
    <row r="939" spans="6:11" ht="30" customHeight="1" x14ac:dyDescent="0.25">
      <c r="F939" s="395"/>
      <c r="G939" s="395"/>
      <c r="H939" s="395"/>
      <c r="I939" s="395"/>
      <c r="J939" s="395"/>
      <c r="K939" s="395"/>
    </row>
    <row r="940" spans="6:11" ht="30" customHeight="1" x14ac:dyDescent="0.25">
      <c r="F940" s="395"/>
      <c r="G940" s="395"/>
      <c r="H940" s="395"/>
      <c r="I940" s="395"/>
      <c r="J940" s="395"/>
      <c r="K940" s="395"/>
    </row>
    <row r="941" spans="6:11" ht="30" customHeight="1" x14ac:dyDescent="0.25">
      <c r="F941" s="395"/>
      <c r="G941" s="395"/>
      <c r="H941" s="395"/>
      <c r="I941" s="395"/>
      <c r="J941" s="395"/>
      <c r="K941" s="395"/>
    </row>
    <row r="942" spans="6:11" ht="30" customHeight="1" x14ac:dyDescent="0.25">
      <c r="F942" s="395"/>
      <c r="G942" s="395"/>
      <c r="H942" s="395"/>
      <c r="I942" s="395"/>
      <c r="J942" s="395"/>
      <c r="K942" s="395"/>
    </row>
    <row r="943" spans="6:11" ht="30" customHeight="1" x14ac:dyDescent="0.25">
      <c r="F943" s="395"/>
      <c r="G943" s="395"/>
      <c r="H943" s="395"/>
      <c r="I943" s="395"/>
      <c r="J943" s="395"/>
      <c r="K943" s="395"/>
    </row>
    <row r="944" spans="6:11" ht="30" customHeight="1" x14ac:dyDescent="0.25">
      <c r="F944" s="395"/>
      <c r="G944" s="395"/>
      <c r="H944" s="395"/>
      <c r="I944" s="395"/>
      <c r="J944" s="395"/>
      <c r="K944" s="395"/>
    </row>
    <row r="945" spans="6:11" ht="30" customHeight="1" x14ac:dyDescent="0.25">
      <c r="F945" s="395"/>
      <c r="G945" s="395"/>
      <c r="H945" s="395"/>
      <c r="I945" s="395"/>
      <c r="J945" s="395"/>
      <c r="K945" s="395"/>
    </row>
    <row r="946" spans="6:11" ht="30" customHeight="1" x14ac:dyDescent="0.25">
      <c r="F946" s="395"/>
      <c r="G946" s="395"/>
      <c r="H946" s="395"/>
      <c r="I946" s="395"/>
      <c r="J946" s="395"/>
      <c r="K946" s="395"/>
    </row>
    <row r="947" spans="6:11" ht="30" customHeight="1" x14ac:dyDescent="0.25">
      <c r="F947" s="395"/>
      <c r="G947" s="395"/>
      <c r="H947" s="395"/>
      <c r="I947" s="395"/>
      <c r="J947" s="395"/>
      <c r="K947" s="395"/>
    </row>
    <row r="948" spans="6:11" ht="30" customHeight="1" x14ac:dyDescent="0.25">
      <c r="F948" s="395"/>
      <c r="G948" s="395"/>
      <c r="H948" s="395"/>
      <c r="I948" s="395"/>
      <c r="J948" s="395"/>
      <c r="K948" s="395"/>
    </row>
    <row r="949" spans="6:11" ht="30" customHeight="1" x14ac:dyDescent="0.25">
      <c r="F949" s="395"/>
      <c r="G949" s="395"/>
      <c r="H949" s="395"/>
      <c r="I949" s="395"/>
      <c r="J949" s="395"/>
      <c r="K949" s="395"/>
    </row>
    <row r="950" spans="6:11" ht="30" customHeight="1" x14ac:dyDescent="0.25">
      <c r="F950" s="395"/>
      <c r="G950" s="395"/>
      <c r="H950" s="395"/>
      <c r="I950" s="395"/>
      <c r="J950" s="395"/>
      <c r="K950" s="395"/>
    </row>
    <row r="951" spans="6:11" ht="30" customHeight="1" x14ac:dyDescent="0.25">
      <c r="F951" s="395"/>
      <c r="G951" s="395"/>
      <c r="H951" s="395"/>
      <c r="I951" s="395"/>
      <c r="J951" s="395"/>
      <c r="K951" s="395"/>
    </row>
    <row r="952" spans="6:11" ht="30" customHeight="1" x14ac:dyDescent="0.25">
      <c r="F952" s="395"/>
      <c r="G952" s="395"/>
      <c r="H952" s="395"/>
      <c r="I952" s="395"/>
      <c r="J952" s="395"/>
      <c r="K952" s="395"/>
    </row>
    <row r="953" spans="6:11" ht="30" customHeight="1" x14ac:dyDescent="0.25">
      <c r="F953" s="395"/>
      <c r="G953" s="395"/>
      <c r="H953" s="395"/>
      <c r="I953" s="395"/>
      <c r="J953" s="395"/>
      <c r="K953" s="395"/>
    </row>
    <row r="954" spans="6:11" ht="30" customHeight="1" x14ac:dyDescent="0.25">
      <c r="F954" s="395"/>
      <c r="G954" s="395"/>
      <c r="H954" s="395"/>
      <c r="I954" s="395"/>
      <c r="J954" s="395"/>
      <c r="K954" s="395"/>
    </row>
    <row r="955" spans="6:11" ht="30" customHeight="1" x14ac:dyDescent="0.25">
      <c r="F955" s="395"/>
      <c r="G955" s="395"/>
      <c r="H955" s="395"/>
      <c r="I955" s="395"/>
      <c r="J955" s="395"/>
      <c r="K955" s="395"/>
    </row>
    <row r="956" spans="6:11" ht="30" customHeight="1" x14ac:dyDescent="0.25">
      <c r="F956" s="395"/>
      <c r="G956" s="395"/>
      <c r="H956" s="395"/>
      <c r="I956" s="395"/>
      <c r="J956" s="395"/>
      <c r="K956" s="395"/>
    </row>
    <row r="957" spans="6:11" ht="30" customHeight="1" x14ac:dyDescent="0.25">
      <c r="F957" s="395"/>
      <c r="G957" s="395"/>
      <c r="H957" s="395"/>
      <c r="I957" s="395"/>
      <c r="J957" s="395"/>
      <c r="K957" s="395"/>
    </row>
    <row r="958" spans="6:11" ht="30" customHeight="1" x14ac:dyDescent="0.25">
      <c r="F958" s="395"/>
      <c r="G958" s="395"/>
      <c r="H958" s="395"/>
      <c r="I958" s="395"/>
      <c r="J958" s="395"/>
      <c r="K958" s="395"/>
    </row>
    <row r="959" spans="6:11" ht="30" customHeight="1" x14ac:dyDescent="0.25">
      <c r="F959" s="395"/>
      <c r="G959" s="395"/>
      <c r="H959" s="395"/>
      <c r="I959" s="395"/>
      <c r="J959" s="395"/>
      <c r="K959" s="395"/>
    </row>
    <row r="960" spans="6:11" ht="30" customHeight="1" x14ac:dyDescent="0.25">
      <c r="F960" s="395"/>
      <c r="G960" s="395"/>
      <c r="H960" s="395"/>
      <c r="I960" s="395"/>
      <c r="J960" s="395"/>
      <c r="K960" s="395"/>
    </row>
    <row r="961" spans="6:11" ht="30" customHeight="1" x14ac:dyDescent="0.25">
      <c r="F961" s="395"/>
      <c r="G961" s="395"/>
      <c r="H961" s="395"/>
      <c r="I961" s="395"/>
      <c r="J961" s="395"/>
      <c r="K961" s="395"/>
    </row>
    <row r="962" spans="6:11" ht="30" customHeight="1" x14ac:dyDescent="0.25">
      <c r="F962" s="395"/>
      <c r="G962" s="395"/>
      <c r="H962" s="395"/>
      <c r="I962" s="395"/>
      <c r="J962" s="395"/>
      <c r="K962" s="395"/>
    </row>
    <row r="963" spans="6:11" ht="30" customHeight="1" x14ac:dyDescent="0.25">
      <c r="F963" s="395"/>
      <c r="G963" s="395"/>
      <c r="H963" s="395"/>
      <c r="I963" s="395"/>
      <c r="J963" s="395"/>
      <c r="K963" s="395"/>
    </row>
    <row r="964" spans="6:11" ht="30" customHeight="1" x14ac:dyDescent="0.25">
      <c r="F964" s="395"/>
      <c r="G964" s="395"/>
      <c r="H964" s="395"/>
      <c r="I964" s="395"/>
      <c r="J964" s="395"/>
      <c r="K964" s="395"/>
    </row>
    <row r="965" spans="6:11" ht="30" customHeight="1" x14ac:dyDescent="0.25">
      <c r="F965" s="395"/>
      <c r="G965" s="395"/>
      <c r="H965" s="395"/>
      <c r="I965" s="395"/>
      <c r="J965" s="395"/>
      <c r="K965" s="395"/>
    </row>
    <row r="966" spans="6:11" ht="30" customHeight="1" x14ac:dyDescent="0.25">
      <c r="F966" s="395"/>
      <c r="G966" s="395"/>
      <c r="H966" s="395"/>
      <c r="I966" s="395"/>
      <c r="J966" s="395"/>
      <c r="K966" s="395"/>
    </row>
    <row r="967" spans="6:11" ht="30" customHeight="1" x14ac:dyDescent="0.25">
      <c r="F967" s="395"/>
      <c r="G967" s="395"/>
      <c r="H967" s="395"/>
      <c r="I967" s="395"/>
      <c r="J967" s="395"/>
      <c r="K967" s="395"/>
    </row>
    <row r="968" spans="6:11" ht="30" customHeight="1" x14ac:dyDescent="0.25">
      <c r="F968" s="395"/>
      <c r="G968" s="395"/>
      <c r="H968" s="395"/>
      <c r="I968" s="395"/>
      <c r="J968" s="395"/>
      <c r="K968" s="395"/>
    </row>
    <row r="969" spans="6:11" ht="30" customHeight="1" x14ac:dyDescent="0.25">
      <c r="F969" s="395"/>
      <c r="G969" s="395"/>
      <c r="H969" s="395"/>
      <c r="I969" s="395"/>
      <c r="J969" s="395"/>
      <c r="K969" s="395"/>
    </row>
    <row r="970" spans="6:11" ht="30" customHeight="1" x14ac:dyDescent="0.25">
      <c r="F970" s="395"/>
      <c r="G970" s="395"/>
      <c r="H970" s="395"/>
      <c r="I970" s="395"/>
      <c r="J970" s="395"/>
      <c r="K970" s="395"/>
    </row>
    <row r="971" spans="6:11" ht="30" customHeight="1" x14ac:dyDescent="0.25">
      <c r="F971" s="395"/>
      <c r="G971" s="395"/>
      <c r="H971" s="395"/>
      <c r="I971" s="395"/>
      <c r="J971" s="395"/>
      <c r="K971" s="395"/>
    </row>
    <row r="972" spans="6:11" ht="30" customHeight="1" x14ac:dyDescent="0.25">
      <c r="F972" s="395"/>
      <c r="G972" s="395"/>
      <c r="H972" s="395"/>
      <c r="I972" s="395"/>
      <c r="J972" s="395"/>
      <c r="K972" s="395"/>
    </row>
    <row r="973" spans="6:11" ht="30" customHeight="1" x14ac:dyDescent="0.25">
      <c r="F973" s="395"/>
      <c r="G973" s="395"/>
      <c r="H973" s="395"/>
      <c r="I973" s="395"/>
      <c r="J973" s="395"/>
      <c r="K973" s="395"/>
    </row>
    <row r="974" spans="6:11" ht="30" customHeight="1" x14ac:dyDescent="0.25">
      <c r="F974" s="395"/>
      <c r="G974" s="395"/>
      <c r="H974" s="395"/>
      <c r="I974" s="395"/>
      <c r="J974" s="395"/>
      <c r="K974" s="395"/>
    </row>
    <row r="975" spans="6:11" ht="30" customHeight="1" x14ac:dyDescent="0.25">
      <c r="F975" s="395"/>
      <c r="G975" s="395"/>
      <c r="H975" s="395"/>
      <c r="I975" s="395"/>
      <c r="J975" s="395"/>
      <c r="K975" s="395"/>
    </row>
    <row r="976" spans="6:11" ht="30" customHeight="1" x14ac:dyDescent="0.25">
      <c r="F976" s="395"/>
      <c r="G976" s="395"/>
      <c r="H976" s="395"/>
      <c r="I976" s="395"/>
      <c r="J976" s="395"/>
      <c r="K976" s="395"/>
    </row>
    <row r="977" spans="6:11" ht="30" customHeight="1" x14ac:dyDescent="0.25">
      <c r="F977" s="395"/>
      <c r="G977" s="395"/>
      <c r="H977" s="395"/>
      <c r="I977" s="395"/>
      <c r="J977" s="395"/>
      <c r="K977" s="395"/>
    </row>
    <row r="978" spans="6:11" ht="30" customHeight="1" x14ac:dyDescent="0.25">
      <c r="F978" s="395"/>
      <c r="G978" s="395"/>
      <c r="H978" s="395"/>
      <c r="I978" s="395"/>
      <c r="J978" s="395"/>
      <c r="K978" s="395"/>
    </row>
    <row r="979" spans="6:11" ht="30" customHeight="1" x14ac:dyDescent="0.25">
      <c r="F979" s="395"/>
      <c r="G979" s="395"/>
      <c r="H979" s="395"/>
      <c r="I979" s="395"/>
      <c r="J979" s="395"/>
      <c r="K979" s="395"/>
    </row>
    <row r="980" spans="6:11" ht="30" customHeight="1" x14ac:dyDescent="0.25">
      <c r="F980" s="395"/>
      <c r="G980" s="395"/>
      <c r="H980" s="395"/>
      <c r="I980" s="395"/>
      <c r="J980" s="395"/>
      <c r="K980" s="395"/>
    </row>
    <row r="981" spans="6:11" ht="30" customHeight="1" x14ac:dyDescent="0.25">
      <c r="F981" s="395"/>
      <c r="G981" s="395"/>
      <c r="H981" s="395"/>
      <c r="I981" s="395"/>
      <c r="J981" s="395"/>
      <c r="K981" s="395"/>
    </row>
    <row r="982" spans="6:11" ht="30" customHeight="1" x14ac:dyDescent="0.25">
      <c r="F982" s="395"/>
      <c r="G982" s="395"/>
      <c r="H982" s="395"/>
      <c r="I982" s="395"/>
      <c r="J982" s="395"/>
      <c r="K982" s="395"/>
    </row>
    <row r="983" spans="6:11" ht="30" customHeight="1" x14ac:dyDescent="0.25">
      <c r="F983" s="395"/>
      <c r="G983" s="395"/>
      <c r="H983" s="395"/>
      <c r="I983" s="395"/>
      <c r="J983" s="395"/>
      <c r="K983" s="395"/>
    </row>
    <row r="984" spans="6:11" ht="30" customHeight="1" x14ac:dyDescent="0.25">
      <c r="F984" s="395"/>
      <c r="G984" s="395"/>
      <c r="H984" s="395"/>
      <c r="I984" s="395"/>
      <c r="J984" s="395"/>
      <c r="K984" s="395"/>
    </row>
    <row r="985" spans="6:11" ht="30" customHeight="1" x14ac:dyDescent="0.25">
      <c r="F985" s="395"/>
      <c r="G985" s="395"/>
      <c r="H985" s="395"/>
      <c r="I985" s="395"/>
      <c r="J985" s="395"/>
      <c r="K985" s="395"/>
    </row>
    <row r="986" spans="6:11" ht="30" customHeight="1" x14ac:dyDescent="0.25">
      <c r="F986" s="395"/>
      <c r="G986" s="395"/>
      <c r="H986" s="395"/>
      <c r="I986" s="395"/>
      <c r="J986" s="395"/>
      <c r="K986" s="395"/>
    </row>
    <row r="987" spans="6:11" ht="30" customHeight="1" x14ac:dyDescent="0.25">
      <c r="F987" s="395"/>
      <c r="G987" s="395"/>
      <c r="H987" s="395"/>
      <c r="I987" s="395"/>
      <c r="J987" s="395"/>
      <c r="K987" s="395"/>
    </row>
    <row r="988" spans="6:11" ht="30" customHeight="1" x14ac:dyDescent="0.25">
      <c r="F988" s="395"/>
      <c r="G988" s="395"/>
      <c r="H988" s="395"/>
      <c r="I988" s="395"/>
      <c r="J988" s="395"/>
      <c r="K988" s="395"/>
    </row>
    <row r="989" spans="6:11" ht="30" customHeight="1" x14ac:dyDescent="0.25">
      <c r="F989" s="395"/>
      <c r="G989" s="395"/>
      <c r="H989" s="395"/>
      <c r="I989" s="395"/>
      <c r="J989" s="395"/>
      <c r="K989" s="395"/>
    </row>
    <row r="990" spans="6:11" ht="30" customHeight="1" x14ac:dyDescent="0.25">
      <c r="F990" s="395"/>
      <c r="G990" s="395"/>
      <c r="H990" s="395"/>
      <c r="I990" s="395"/>
      <c r="J990" s="395"/>
      <c r="K990" s="395"/>
    </row>
    <row r="991" spans="6:11" ht="30" customHeight="1" x14ac:dyDescent="0.25">
      <c r="F991" s="395"/>
      <c r="G991" s="395"/>
      <c r="H991" s="395"/>
      <c r="I991" s="395"/>
      <c r="J991" s="395"/>
      <c r="K991" s="395"/>
    </row>
    <row r="992" spans="6:11" ht="30" customHeight="1" x14ac:dyDescent="0.25">
      <c r="F992" s="395"/>
      <c r="G992" s="395"/>
      <c r="H992" s="395"/>
      <c r="I992" s="395"/>
      <c r="J992" s="395"/>
      <c r="K992" s="395"/>
    </row>
    <row r="993" spans="6:11" ht="30" customHeight="1" x14ac:dyDescent="0.25">
      <c r="F993" s="395"/>
      <c r="G993" s="395"/>
      <c r="H993" s="395"/>
      <c r="I993" s="395"/>
      <c r="J993" s="395"/>
      <c r="K993" s="395"/>
    </row>
    <row r="994" spans="6:11" ht="30" customHeight="1" x14ac:dyDescent="0.25">
      <c r="F994" s="395"/>
      <c r="G994" s="395"/>
      <c r="H994" s="395"/>
      <c r="I994" s="395"/>
      <c r="J994" s="395"/>
      <c r="K994" s="395"/>
    </row>
    <row r="995" spans="6:11" ht="30" customHeight="1" x14ac:dyDescent="0.25">
      <c r="F995" s="395"/>
      <c r="G995" s="395"/>
      <c r="H995" s="395"/>
      <c r="I995" s="395"/>
      <c r="J995" s="395"/>
      <c r="K995" s="395"/>
    </row>
    <row r="996" spans="6:11" ht="30" customHeight="1" x14ac:dyDescent="0.25">
      <c r="F996" s="395"/>
      <c r="G996" s="395"/>
      <c r="H996" s="395"/>
      <c r="I996" s="395"/>
      <c r="J996" s="395"/>
      <c r="K996" s="395"/>
    </row>
    <row r="997" spans="6:11" ht="30" customHeight="1" x14ac:dyDescent="0.25">
      <c r="F997" s="395"/>
      <c r="G997" s="395"/>
      <c r="H997" s="395"/>
      <c r="I997" s="395"/>
      <c r="J997" s="395"/>
      <c r="K997" s="395"/>
    </row>
    <row r="998" spans="6:11" ht="30" customHeight="1" x14ac:dyDescent="0.25">
      <c r="F998" s="395"/>
      <c r="G998" s="395"/>
      <c r="H998" s="395"/>
      <c r="I998" s="395"/>
      <c r="J998" s="395"/>
      <c r="K998" s="395"/>
    </row>
    <row r="999" spans="6:11" ht="30" customHeight="1" x14ac:dyDescent="0.25">
      <c r="F999" s="395"/>
      <c r="G999" s="395"/>
      <c r="H999" s="395"/>
      <c r="I999" s="395"/>
      <c r="J999" s="395"/>
      <c r="K999" s="395"/>
    </row>
    <row r="1000" spans="6:11" ht="30" customHeight="1" x14ac:dyDescent="0.25">
      <c r="F1000" s="395"/>
      <c r="G1000" s="395"/>
      <c r="H1000" s="395"/>
      <c r="I1000" s="395"/>
      <c r="J1000" s="395"/>
      <c r="K1000" s="395"/>
    </row>
    <row r="1001" spans="6:11" ht="30" customHeight="1" x14ac:dyDescent="0.25">
      <c r="F1001" s="395"/>
      <c r="G1001" s="395"/>
      <c r="H1001" s="395"/>
      <c r="I1001" s="395"/>
      <c r="J1001" s="395"/>
      <c r="K1001" s="395"/>
    </row>
    <row r="1002" spans="6:11" ht="30" customHeight="1" x14ac:dyDescent="0.25">
      <c r="F1002" s="395"/>
      <c r="G1002" s="395"/>
      <c r="H1002" s="395"/>
      <c r="I1002" s="395"/>
      <c r="J1002" s="395"/>
      <c r="K1002" s="395"/>
    </row>
    <row r="1003" spans="6:11" ht="30" customHeight="1" x14ac:dyDescent="0.25">
      <c r="F1003" s="395"/>
      <c r="G1003" s="395"/>
      <c r="H1003" s="395"/>
      <c r="I1003" s="395"/>
      <c r="J1003" s="395"/>
      <c r="K1003" s="395"/>
    </row>
    <row r="1004" spans="6:11" ht="30" customHeight="1" x14ac:dyDescent="0.25">
      <c r="F1004" s="395"/>
      <c r="G1004" s="395"/>
      <c r="H1004" s="395"/>
      <c r="I1004" s="395"/>
      <c r="J1004" s="395"/>
      <c r="K1004" s="395"/>
    </row>
    <row r="1005" spans="6:11" ht="30" customHeight="1" x14ac:dyDescent="0.25">
      <c r="F1005" s="395"/>
      <c r="G1005" s="395"/>
      <c r="H1005" s="395"/>
      <c r="I1005" s="395"/>
      <c r="J1005" s="395"/>
      <c r="K1005" s="395"/>
    </row>
    <row r="1006" spans="6:11" ht="30" customHeight="1" x14ac:dyDescent="0.25">
      <c r="F1006" s="395"/>
      <c r="G1006" s="395"/>
      <c r="H1006" s="395"/>
      <c r="I1006" s="395"/>
      <c r="J1006" s="395"/>
      <c r="K1006" s="395"/>
    </row>
    <row r="1007" spans="6:11" ht="30" customHeight="1" x14ac:dyDescent="0.25">
      <c r="F1007" s="395"/>
      <c r="G1007" s="395"/>
      <c r="H1007" s="395"/>
      <c r="I1007" s="395"/>
      <c r="J1007" s="395"/>
      <c r="K1007" s="395"/>
    </row>
    <row r="1008" spans="6:11" ht="30" customHeight="1" x14ac:dyDescent="0.25">
      <c r="F1008" s="395"/>
      <c r="G1008" s="395"/>
      <c r="H1008" s="395"/>
      <c r="I1008" s="395"/>
      <c r="J1008" s="395"/>
      <c r="K1008" s="395"/>
    </row>
    <row r="1009" spans="6:11" ht="30" customHeight="1" x14ac:dyDescent="0.25">
      <c r="F1009" s="395"/>
      <c r="G1009" s="395"/>
      <c r="H1009" s="395"/>
      <c r="I1009" s="395"/>
      <c r="J1009" s="395"/>
      <c r="K1009" s="395"/>
    </row>
    <row r="1010" spans="6:11" ht="30" customHeight="1" x14ac:dyDescent="0.25">
      <c r="F1010" s="395"/>
      <c r="G1010" s="395"/>
      <c r="H1010" s="395"/>
      <c r="I1010" s="395"/>
      <c r="J1010" s="395"/>
      <c r="K1010" s="395"/>
    </row>
    <row r="1011" spans="6:11" ht="30" customHeight="1" x14ac:dyDescent="0.25">
      <c r="F1011" s="395"/>
      <c r="G1011" s="395"/>
      <c r="H1011" s="395"/>
      <c r="I1011" s="395"/>
      <c r="J1011" s="395"/>
      <c r="K1011" s="395"/>
    </row>
    <row r="1012" spans="6:11" ht="30" customHeight="1" x14ac:dyDescent="0.25">
      <c r="F1012" s="395"/>
      <c r="G1012" s="395"/>
      <c r="H1012" s="395"/>
      <c r="I1012" s="395"/>
      <c r="J1012" s="395"/>
      <c r="K1012" s="395"/>
    </row>
    <row r="1013" spans="6:11" ht="30" customHeight="1" x14ac:dyDescent="0.25">
      <c r="F1013" s="395"/>
      <c r="G1013" s="395"/>
      <c r="H1013" s="395"/>
      <c r="I1013" s="395"/>
      <c r="J1013" s="395"/>
      <c r="K1013" s="395"/>
    </row>
    <row r="1014" spans="6:11" ht="30" customHeight="1" x14ac:dyDescent="0.25">
      <c r="F1014" s="395"/>
      <c r="G1014" s="395"/>
      <c r="H1014" s="395"/>
      <c r="I1014" s="395"/>
      <c r="J1014" s="395"/>
      <c r="K1014" s="395"/>
    </row>
    <row r="1015" spans="6:11" ht="30" customHeight="1" x14ac:dyDescent="0.25">
      <c r="F1015" s="395"/>
      <c r="G1015" s="395"/>
      <c r="H1015" s="395"/>
      <c r="I1015" s="395"/>
      <c r="J1015" s="395"/>
      <c r="K1015" s="395"/>
    </row>
    <row r="1016" spans="6:11" ht="30" customHeight="1" x14ac:dyDescent="0.25">
      <c r="F1016" s="395"/>
      <c r="G1016" s="395"/>
      <c r="H1016" s="395"/>
      <c r="I1016" s="395"/>
      <c r="J1016" s="395"/>
      <c r="K1016" s="395"/>
    </row>
    <row r="1017" spans="6:11" ht="30" customHeight="1" x14ac:dyDescent="0.25">
      <c r="F1017" s="395"/>
      <c r="G1017" s="395"/>
      <c r="H1017" s="395"/>
      <c r="I1017" s="395"/>
      <c r="J1017" s="395"/>
      <c r="K1017" s="395"/>
    </row>
    <row r="1018" spans="6:11" ht="30" customHeight="1" x14ac:dyDescent="0.25">
      <c r="F1018" s="395"/>
      <c r="G1018" s="395"/>
      <c r="H1018" s="395"/>
      <c r="I1018" s="395"/>
      <c r="J1018" s="395"/>
      <c r="K1018" s="395"/>
    </row>
    <row r="1019" spans="6:11" ht="30" customHeight="1" x14ac:dyDescent="0.25">
      <c r="F1019" s="395"/>
      <c r="G1019" s="395"/>
      <c r="H1019" s="395"/>
      <c r="I1019" s="395"/>
      <c r="J1019" s="395"/>
      <c r="K1019" s="395"/>
    </row>
    <row r="1020" spans="6:11" ht="30" customHeight="1" x14ac:dyDescent="0.25">
      <c r="F1020" s="395"/>
      <c r="G1020" s="395"/>
      <c r="H1020" s="395"/>
      <c r="I1020" s="395"/>
      <c r="J1020" s="395"/>
      <c r="K1020" s="395"/>
    </row>
    <row r="1021" spans="6:11" ht="30" customHeight="1" x14ac:dyDescent="0.25">
      <c r="F1021" s="395"/>
      <c r="G1021" s="395"/>
      <c r="H1021" s="395"/>
      <c r="I1021" s="395"/>
      <c r="J1021" s="395"/>
      <c r="K1021" s="395"/>
    </row>
    <row r="1022" spans="6:11" ht="30" customHeight="1" x14ac:dyDescent="0.25">
      <c r="F1022" s="395"/>
      <c r="G1022" s="395"/>
      <c r="H1022" s="395"/>
      <c r="I1022" s="395"/>
      <c r="J1022" s="395"/>
      <c r="K1022" s="395"/>
    </row>
    <row r="1023" spans="6:11" ht="30" customHeight="1" x14ac:dyDescent="0.25">
      <c r="F1023" s="395"/>
      <c r="G1023" s="395"/>
      <c r="H1023" s="395"/>
      <c r="I1023" s="395"/>
      <c r="J1023" s="395"/>
      <c r="K1023" s="395"/>
    </row>
    <row r="1024" spans="6:11" ht="30" customHeight="1" x14ac:dyDescent="0.25">
      <c r="F1024" s="395"/>
      <c r="G1024" s="395"/>
      <c r="H1024" s="395"/>
      <c r="I1024" s="395"/>
      <c r="J1024" s="395"/>
      <c r="K1024" s="395"/>
    </row>
    <row r="1025" spans="6:11" ht="30" customHeight="1" x14ac:dyDescent="0.25">
      <c r="F1025" s="395"/>
      <c r="G1025" s="395"/>
      <c r="H1025" s="395"/>
      <c r="I1025" s="395"/>
      <c r="J1025" s="395"/>
      <c r="K1025" s="395"/>
    </row>
    <row r="1026" spans="6:11" ht="30" customHeight="1" x14ac:dyDescent="0.25">
      <c r="F1026" s="395"/>
      <c r="G1026" s="395"/>
      <c r="H1026" s="395"/>
      <c r="I1026" s="395"/>
      <c r="J1026" s="395"/>
      <c r="K1026" s="395"/>
    </row>
    <row r="1027" spans="6:11" ht="30" customHeight="1" x14ac:dyDescent="0.25">
      <c r="F1027" s="395"/>
      <c r="G1027" s="395"/>
      <c r="H1027" s="395"/>
      <c r="I1027" s="395"/>
      <c r="J1027" s="395"/>
      <c r="K1027" s="395"/>
    </row>
    <row r="1028" spans="6:11" ht="30" customHeight="1" x14ac:dyDescent="0.25">
      <c r="F1028" s="395"/>
      <c r="G1028" s="395"/>
      <c r="H1028" s="395"/>
      <c r="I1028" s="395"/>
      <c r="J1028" s="395"/>
      <c r="K1028" s="395"/>
    </row>
    <row r="1029" spans="6:11" ht="30" customHeight="1" x14ac:dyDescent="0.25">
      <c r="F1029" s="395"/>
      <c r="G1029" s="395"/>
      <c r="H1029" s="395"/>
      <c r="I1029" s="395"/>
      <c r="J1029" s="395"/>
      <c r="K1029" s="395"/>
    </row>
    <row r="1030" spans="6:11" ht="30" customHeight="1" x14ac:dyDescent="0.25">
      <c r="F1030" s="395"/>
      <c r="G1030" s="395"/>
      <c r="H1030" s="395"/>
      <c r="I1030" s="395"/>
      <c r="J1030" s="395"/>
      <c r="K1030" s="395"/>
    </row>
    <row r="1031" spans="6:11" ht="30" customHeight="1" x14ac:dyDescent="0.25">
      <c r="F1031" s="395"/>
      <c r="G1031" s="395"/>
      <c r="H1031" s="395"/>
      <c r="I1031" s="395"/>
      <c r="J1031" s="395"/>
      <c r="K1031" s="395"/>
    </row>
    <row r="1032" spans="6:11" ht="30" customHeight="1" x14ac:dyDescent="0.25">
      <c r="F1032" s="395"/>
      <c r="G1032" s="395"/>
      <c r="H1032" s="395"/>
      <c r="I1032" s="395"/>
      <c r="J1032" s="395"/>
      <c r="K1032" s="395"/>
    </row>
    <row r="1033" spans="6:11" ht="30" customHeight="1" x14ac:dyDescent="0.25">
      <c r="F1033" s="395"/>
      <c r="G1033" s="395"/>
      <c r="H1033" s="395"/>
      <c r="I1033" s="395"/>
      <c r="J1033" s="395"/>
      <c r="K1033" s="395"/>
    </row>
    <row r="1034" spans="6:11" ht="30" customHeight="1" x14ac:dyDescent="0.25">
      <c r="F1034" s="395"/>
      <c r="G1034" s="395"/>
      <c r="H1034" s="395"/>
      <c r="I1034" s="395"/>
      <c r="J1034" s="395"/>
      <c r="K1034" s="395"/>
    </row>
    <row r="1035" spans="6:11" ht="30" customHeight="1" x14ac:dyDescent="0.25">
      <c r="F1035" s="395"/>
      <c r="G1035" s="395"/>
      <c r="H1035" s="395"/>
      <c r="I1035" s="395"/>
      <c r="J1035" s="395"/>
      <c r="K1035" s="395"/>
    </row>
    <row r="1036" spans="6:11" ht="30" customHeight="1" x14ac:dyDescent="0.25">
      <c r="F1036" s="395"/>
      <c r="G1036" s="395"/>
      <c r="H1036" s="395"/>
      <c r="I1036" s="395"/>
      <c r="J1036" s="395"/>
      <c r="K1036" s="395"/>
    </row>
    <row r="1037" spans="6:11" ht="30" customHeight="1" x14ac:dyDescent="0.25">
      <c r="F1037" s="395"/>
      <c r="G1037" s="395"/>
      <c r="H1037" s="395"/>
      <c r="I1037" s="395"/>
      <c r="J1037" s="395"/>
      <c r="K1037" s="395"/>
    </row>
    <row r="1038" spans="6:11" ht="30" customHeight="1" x14ac:dyDescent="0.25">
      <c r="F1038" s="395"/>
      <c r="G1038" s="395"/>
      <c r="H1038" s="395"/>
      <c r="I1038" s="395"/>
      <c r="J1038" s="395"/>
      <c r="K1038" s="395"/>
    </row>
    <row r="1039" spans="6:11" ht="30" customHeight="1" x14ac:dyDescent="0.25">
      <c r="F1039" s="395"/>
      <c r="G1039" s="395"/>
      <c r="H1039" s="395"/>
      <c r="I1039" s="395"/>
      <c r="J1039" s="395"/>
      <c r="K1039" s="395"/>
    </row>
    <row r="1040" spans="6:11" ht="30" customHeight="1" x14ac:dyDescent="0.25">
      <c r="F1040" s="395"/>
      <c r="G1040" s="395"/>
      <c r="H1040" s="395"/>
      <c r="I1040" s="395"/>
      <c r="J1040" s="395"/>
      <c r="K1040" s="395"/>
    </row>
    <row r="1041" spans="6:11" ht="30" customHeight="1" x14ac:dyDescent="0.25">
      <c r="F1041" s="395"/>
      <c r="G1041" s="395"/>
      <c r="H1041" s="395"/>
      <c r="I1041" s="395"/>
      <c r="J1041" s="395"/>
      <c r="K1041" s="395"/>
    </row>
    <row r="1042" spans="6:11" ht="30" customHeight="1" x14ac:dyDescent="0.25">
      <c r="F1042" s="395"/>
      <c r="G1042" s="395"/>
      <c r="H1042" s="395"/>
      <c r="I1042" s="395"/>
      <c r="J1042" s="395"/>
      <c r="K1042" s="395"/>
    </row>
    <row r="1043" spans="6:11" ht="30" customHeight="1" x14ac:dyDescent="0.25">
      <c r="F1043" s="395"/>
      <c r="G1043" s="395"/>
      <c r="H1043" s="395"/>
      <c r="I1043" s="395"/>
      <c r="J1043" s="395"/>
      <c r="K1043" s="395"/>
    </row>
    <row r="1044" spans="6:11" ht="30" customHeight="1" x14ac:dyDescent="0.25">
      <c r="F1044" s="395"/>
      <c r="G1044" s="395"/>
      <c r="H1044" s="395"/>
      <c r="I1044" s="395"/>
      <c r="J1044" s="395"/>
      <c r="K1044" s="395"/>
    </row>
    <row r="1045" spans="6:11" ht="30" customHeight="1" x14ac:dyDescent="0.25">
      <c r="F1045" s="395"/>
      <c r="G1045" s="395"/>
      <c r="H1045" s="395"/>
      <c r="I1045" s="395"/>
      <c r="J1045" s="395"/>
      <c r="K1045" s="395"/>
    </row>
    <row r="1046" spans="6:11" ht="30" customHeight="1" x14ac:dyDescent="0.25">
      <c r="F1046" s="395"/>
      <c r="G1046" s="395"/>
      <c r="H1046" s="395"/>
      <c r="I1046" s="395"/>
      <c r="J1046" s="395"/>
      <c r="K1046" s="395"/>
    </row>
    <row r="1047" spans="6:11" ht="30" customHeight="1" x14ac:dyDescent="0.25">
      <c r="F1047" s="395"/>
      <c r="G1047" s="395"/>
      <c r="H1047" s="395"/>
      <c r="I1047" s="395"/>
      <c r="J1047" s="395"/>
      <c r="K1047" s="395"/>
    </row>
    <row r="1048" spans="6:11" ht="30" customHeight="1" x14ac:dyDescent="0.25">
      <c r="F1048" s="395"/>
      <c r="G1048" s="395"/>
      <c r="H1048" s="395"/>
      <c r="I1048" s="395"/>
      <c r="J1048" s="395"/>
      <c r="K1048" s="395"/>
    </row>
    <row r="1049" spans="6:11" ht="30" customHeight="1" x14ac:dyDescent="0.25">
      <c r="F1049" s="395"/>
      <c r="G1049" s="395"/>
      <c r="H1049" s="395"/>
      <c r="I1049" s="395"/>
      <c r="J1049" s="395"/>
      <c r="K1049" s="395"/>
    </row>
    <row r="1050" spans="6:11" ht="30" customHeight="1" x14ac:dyDescent="0.25">
      <c r="F1050" s="395"/>
      <c r="G1050" s="395"/>
      <c r="H1050" s="395"/>
      <c r="I1050" s="395"/>
      <c r="J1050" s="395"/>
      <c r="K1050" s="395"/>
    </row>
    <row r="1051" spans="6:11" ht="30" customHeight="1" x14ac:dyDescent="0.25">
      <c r="F1051" s="395"/>
      <c r="G1051" s="395"/>
      <c r="H1051" s="395"/>
      <c r="I1051" s="395"/>
      <c r="J1051" s="395"/>
      <c r="K1051" s="395"/>
    </row>
    <row r="1052" spans="6:11" ht="30" customHeight="1" x14ac:dyDescent="0.25">
      <c r="F1052" s="395"/>
      <c r="G1052" s="395"/>
      <c r="H1052" s="395"/>
      <c r="I1052" s="395"/>
      <c r="J1052" s="395"/>
      <c r="K1052" s="395"/>
    </row>
    <row r="1053" spans="6:11" ht="30" customHeight="1" x14ac:dyDescent="0.25">
      <c r="F1053" s="395"/>
      <c r="G1053" s="395"/>
      <c r="H1053" s="395"/>
      <c r="I1053" s="395"/>
      <c r="J1053" s="395"/>
      <c r="K1053" s="395"/>
    </row>
    <row r="1054" spans="6:11" ht="30" customHeight="1" x14ac:dyDescent="0.25">
      <c r="F1054" s="395"/>
      <c r="G1054" s="395"/>
      <c r="H1054" s="395"/>
      <c r="I1054" s="395"/>
      <c r="J1054" s="395"/>
      <c r="K1054" s="395"/>
    </row>
    <row r="1055" spans="6:11" ht="30" customHeight="1" x14ac:dyDescent="0.25">
      <c r="F1055" s="395"/>
      <c r="G1055" s="395"/>
      <c r="H1055" s="395"/>
      <c r="I1055" s="395"/>
      <c r="J1055" s="395"/>
      <c r="K1055" s="395"/>
    </row>
    <row r="1056" spans="6:11" ht="30" customHeight="1" x14ac:dyDescent="0.25">
      <c r="F1056" s="395"/>
      <c r="G1056" s="395"/>
      <c r="H1056" s="395"/>
      <c r="I1056" s="395"/>
      <c r="J1056" s="395"/>
      <c r="K1056" s="395"/>
    </row>
    <row r="1057" spans="6:11" ht="30" customHeight="1" x14ac:dyDescent="0.25">
      <c r="F1057" s="395"/>
      <c r="G1057" s="395"/>
      <c r="H1057" s="395"/>
      <c r="I1057" s="395"/>
      <c r="J1057" s="395"/>
      <c r="K1057" s="395"/>
    </row>
    <row r="1058" spans="6:11" ht="30" customHeight="1" x14ac:dyDescent="0.25">
      <c r="F1058" s="395"/>
      <c r="G1058" s="395"/>
      <c r="H1058" s="395"/>
      <c r="I1058" s="395"/>
      <c r="J1058" s="395"/>
      <c r="K1058" s="395"/>
    </row>
    <row r="1059" spans="6:11" ht="30" customHeight="1" x14ac:dyDescent="0.25">
      <c r="F1059" s="395"/>
      <c r="G1059" s="395"/>
      <c r="H1059" s="395"/>
      <c r="I1059" s="395"/>
      <c r="J1059" s="395"/>
      <c r="K1059" s="395"/>
    </row>
    <row r="1060" spans="6:11" ht="30" customHeight="1" x14ac:dyDescent="0.25">
      <c r="F1060" s="395"/>
      <c r="G1060" s="395"/>
      <c r="H1060" s="395"/>
      <c r="I1060" s="395"/>
      <c r="J1060" s="395"/>
      <c r="K1060" s="395"/>
    </row>
    <row r="1061" spans="6:11" ht="30" customHeight="1" x14ac:dyDescent="0.25">
      <c r="F1061" s="395"/>
      <c r="G1061" s="395"/>
      <c r="H1061" s="395"/>
      <c r="I1061" s="395"/>
      <c r="J1061" s="395"/>
      <c r="K1061" s="395"/>
    </row>
    <row r="1062" spans="6:11" ht="30" customHeight="1" x14ac:dyDescent="0.25">
      <c r="F1062" s="395"/>
      <c r="G1062" s="395"/>
      <c r="H1062" s="395"/>
      <c r="I1062" s="395"/>
      <c r="J1062" s="395"/>
      <c r="K1062" s="395"/>
    </row>
    <row r="1063" spans="6:11" ht="30" customHeight="1" x14ac:dyDescent="0.25">
      <c r="F1063" s="395"/>
      <c r="G1063" s="395"/>
      <c r="H1063" s="395"/>
      <c r="I1063" s="395"/>
      <c r="J1063" s="395"/>
      <c r="K1063" s="395"/>
    </row>
    <row r="1064" spans="6:11" ht="30" customHeight="1" x14ac:dyDescent="0.25">
      <c r="F1064" s="395"/>
      <c r="G1064" s="395"/>
      <c r="H1064" s="395"/>
      <c r="I1064" s="395"/>
      <c r="J1064" s="395"/>
      <c r="K1064" s="395"/>
    </row>
    <row r="1065" spans="6:11" ht="30" customHeight="1" x14ac:dyDescent="0.25">
      <c r="F1065" s="395"/>
      <c r="G1065" s="395"/>
      <c r="H1065" s="395"/>
      <c r="I1065" s="395"/>
      <c r="J1065" s="395"/>
      <c r="K1065" s="395"/>
    </row>
    <row r="1066" spans="6:11" ht="30" customHeight="1" x14ac:dyDescent="0.25">
      <c r="F1066" s="395"/>
      <c r="G1066" s="395"/>
      <c r="H1066" s="395"/>
      <c r="I1066" s="395"/>
      <c r="J1066" s="395"/>
      <c r="K1066" s="395"/>
    </row>
    <row r="1067" spans="6:11" ht="30" customHeight="1" x14ac:dyDescent="0.25">
      <c r="F1067" s="395"/>
      <c r="G1067" s="395"/>
      <c r="H1067" s="395"/>
      <c r="I1067" s="395"/>
      <c r="J1067" s="395"/>
      <c r="K1067" s="395"/>
    </row>
    <row r="1068" spans="6:11" ht="30" customHeight="1" x14ac:dyDescent="0.25">
      <c r="F1068" s="395"/>
      <c r="G1068" s="395"/>
      <c r="H1068" s="395"/>
      <c r="I1068" s="395"/>
      <c r="J1068" s="395"/>
      <c r="K1068" s="395"/>
    </row>
    <row r="1069" spans="6:11" ht="30" customHeight="1" x14ac:dyDescent="0.25">
      <c r="F1069" s="395"/>
      <c r="G1069" s="395"/>
      <c r="H1069" s="395"/>
      <c r="I1069" s="395"/>
      <c r="J1069" s="395"/>
      <c r="K1069" s="395"/>
    </row>
    <row r="1070" spans="6:11" ht="30" customHeight="1" x14ac:dyDescent="0.25">
      <c r="F1070" s="395"/>
      <c r="G1070" s="395"/>
      <c r="H1070" s="395"/>
      <c r="I1070" s="395"/>
      <c r="J1070" s="395"/>
      <c r="K1070" s="395"/>
    </row>
    <row r="1071" spans="6:11" ht="30" customHeight="1" x14ac:dyDescent="0.25">
      <c r="F1071" s="395"/>
      <c r="G1071" s="395"/>
      <c r="H1071" s="395"/>
      <c r="I1071" s="395"/>
      <c r="J1071" s="395"/>
      <c r="K1071" s="395"/>
    </row>
    <row r="1072" spans="6:11" ht="30" customHeight="1" x14ac:dyDescent="0.25">
      <c r="F1072" s="395"/>
      <c r="G1072" s="395"/>
      <c r="H1072" s="395"/>
      <c r="I1072" s="395"/>
      <c r="J1072" s="395"/>
      <c r="K1072" s="395"/>
    </row>
    <row r="1073" spans="6:11" ht="30" customHeight="1" x14ac:dyDescent="0.25">
      <c r="F1073" s="395"/>
      <c r="G1073" s="395"/>
      <c r="H1073" s="395"/>
      <c r="I1073" s="395"/>
      <c r="J1073" s="395"/>
      <c r="K1073" s="395"/>
    </row>
    <row r="1074" spans="6:11" ht="30" customHeight="1" x14ac:dyDescent="0.25">
      <c r="F1074" s="395"/>
      <c r="G1074" s="395"/>
      <c r="H1074" s="395"/>
      <c r="I1074" s="395"/>
      <c r="J1074" s="395"/>
      <c r="K1074" s="395"/>
    </row>
    <row r="1075" spans="6:11" ht="30" customHeight="1" x14ac:dyDescent="0.25">
      <c r="F1075" s="395"/>
      <c r="G1075" s="395"/>
      <c r="H1075" s="395"/>
      <c r="I1075" s="395"/>
      <c r="J1075" s="395"/>
      <c r="K1075" s="395"/>
    </row>
    <row r="1076" spans="6:11" ht="30" customHeight="1" x14ac:dyDescent="0.25">
      <c r="F1076" s="395"/>
      <c r="G1076" s="395"/>
      <c r="H1076" s="395"/>
      <c r="I1076" s="395"/>
      <c r="J1076" s="395"/>
      <c r="K1076" s="395"/>
    </row>
    <row r="1077" spans="6:11" ht="30" customHeight="1" x14ac:dyDescent="0.25">
      <c r="F1077" s="395"/>
      <c r="G1077" s="395"/>
      <c r="H1077" s="395"/>
      <c r="I1077" s="395"/>
      <c r="J1077" s="395"/>
      <c r="K1077" s="395"/>
    </row>
    <row r="1078" spans="6:11" ht="30" customHeight="1" x14ac:dyDescent="0.25">
      <c r="F1078" s="395"/>
      <c r="G1078" s="395"/>
      <c r="H1078" s="395"/>
      <c r="I1078" s="395"/>
      <c r="J1078" s="395"/>
      <c r="K1078" s="395"/>
    </row>
    <row r="1079" spans="6:11" ht="30" customHeight="1" x14ac:dyDescent="0.25">
      <c r="F1079" s="395"/>
      <c r="G1079" s="395"/>
      <c r="H1079" s="395"/>
      <c r="I1079" s="395"/>
      <c r="J1079" s="395"/>
      <c r="K1079" s="395"/>
    </row>
    <row r="1080" spans="6:11" ht="30" customHeight="1" x14ac:dyDescent="0.25">
      <c r="F1080" s="395"/>
      <c r="G1080" s="395"/>
      <c r="H1080" s="395"/>
      <c r="I1080" s="395"/>
      <c r="J1080" s="395"/>
      <c r="K1080" s="395"/>
    </row>
    <row r="1081" spans="6:11" ht="30" customHeight="1" x14ac:dyDescent="0.25">
      <c r="F1081" s="395"/>
      <c r="G1081" s="395"/>
      <c r="H1081" s="395"/>
      <c r="I1081" s="395"/>
      <c r="J1081" s="395"/>
      <c r="K1081" s="395"/>
    </row>
    <row r="1082" spans="6:11" ht="30" customHeight="1" x14ac:dyDescent="0.25">
      <c r="F1082" s="395"/>
      <c r="G1082" s="395"/>
      <c r="H1082" s="395"/>
      <c r="I1082" s="395"/>
      <c r="J1082" s="395"/>
      <c r="K1082" s="395"/>
    </row>
    <row r="1083" spans="6:11" ht="30" customHeight="1" x14ac:dyDescent="0.25">
      <c r="F1083" s="395"/>
      <c r="G1083" s="395"/>
      <c r="H1083" s="395"/>
      <c r="I1083" s="395"/>
      <c r="J1083" s="395"/>
      <c r="K1083" s="395"/>
    </row>
    <row r="1084" spans="6:11" ht="30" customHeight="1" x14ac:dyDescent="0.25">
      <c r="F1084" s="395"/>
      <c r="G1084" s="395"/>
      <c r="H1084" s="395"/>
      <c r="I1084" s="395"/>
      <c r="J1084" s="395"/>
      <c r="K1084" s="395"/>
    </row>
    <row r="1085" spans="6:11" ht="30" customHeight="1" x14ac:dyDescent="0.25">
      <c r="F1085" s="395"/>
      <c r="G1085" s="395"/>
      <c r="H1085" s="395"/>
      <c r="I1085" s="395"/>
      <c r="J1085" s="395"/>
      <c r="K1085" s="395"/>
    </row>
    <row r="1086" spans="6:11" ht="30" customHeight="1" x14ac:dyDescent="0.25">
      <c r="F1086" s="395"/>
      <c r="G1086" s="395"/>
      <c r="H1086" s="395"/>
      <c r="I1086" s="395"/>
      <c r="J1086" s="395"/>
      <c r="K1086" s="395"/>
    </row>
    <row r="1087" spans="6:11" ht="30" customHeight="1" x14ac:dyDescent="0.25">
      <c r="F1087" s="395"/>
      <c r="G1087" s="395"/>
      <c r="H1087" s="395"/>
      <c r="I1087" s="395"/>
      <c r="J1087" s="395"/>
      <c r="K1087" s="395"/>
    </row>
    <row r="1088" spans="6:11" ht="30" customHeight="1" x14ac:dyDescent="0.25">
      <c r="F1088" s="395"/>
      <c r="G1088" s="395"/>
      <c r="H1088" s="395"/>
      <c r="I1088" s="395"/>
      <c r="J1088" s="395"/>
      <c r="K1088" s="395"/>
    </row>
    <row r="1089" spans="6:11" ht="30" customHeight="1" x14ac:dyDescent="0.25">
      <c r="F1089" s="395"/>
      <c r="G1089" s="395"/>
      <c r="H1089" s="395"/>
      <c r="I1089" s="395"/>
      <c r="J1089" s="395"/>
      <c r="K1089" s="395"/>
    </row>
    <row r="1090" spans="6:11" ht="30" customHeight="1" x14ac:dyDescent="0.25">
      <c r="F1090" s="395"/>
      <c r="G1090" s="395"/>
      <c r="H1090" s="395"/>
      <c r="I1090" s="395"/>
      <c r="J1090" s="395"/>
      <c r="K1090" s="395"/>
    </row>
    <row r="1091" spans="6:11" ht="30" customHeight="1" x14ac:dyDescent="0.25">
      <c r="F1091" s="395"/>
      <c r="G1091" s="395"/>
      <c r="H1091" s="395"/>
      <c r="I1091" s="395"/>
      <c r="J1091" s="395"/>
      <c r="K1091" s="395"/>
    </row>
    <row r="1092" spans="6:11" ht="30" customHeight="1" x14ac:dyDescent="0.25">
      <c r="F1092" s="395"/>
      <c r="G1092" s="395"/>
      <c r="H1092" s="395"/>
      <c r="I1092" s="395"/>
      <c r="J1092" s="395"/>
      <c r="K1092" s="395"/>
    </row>
    <row r="1093" spans="6:11" ht="30" customHeight="1" x14ac:dyDescent="0.25">
      <c r="F1093" s="395"/>
      <c r="G1093" s="395"/>
      <c r="H1093" s="395"/>
      <c r="I1093" s="395"/>
      <c r="J1093" s="395"/>
      <c r="K1093" s="395"/>
    </row>
    <row r="1094" spans="6:11" ht="30" customHeight="1" x14ac:dyDescent="0.25">
      <c r="F1094" s="395"/>
      <c r="G1094" s="395"/>
      <c r="H1094" s="395"/>
      <c r="I1094" s="395"/>
      <c r="J1094" s="395"/>
      <c r="K1094" s="395"/>
    </row>
    <row r="1095" spans="6:11" ht="30" customHeight="1" x14ac:dyDescent="0.25">
      <c r="F1095" s="395"/>
      <c r="G1095" s="395"/>
      <c r="H1095" s="395"/>
      <c r="I1095" s="395"/>
      <c r="J1095" s="395"/>
      <c r="K1095" s="395"/>
    </row>
    <row r="1096" spans="6:11" ht="30" customHeight="1" x14ac:dyDescent="0.25">
      <c r="F1096" s="395"/>
      <c r="G1096" s="395"/>
      <c r="H1096" s="395"/>
      <c r="I1096" s="395"/>
      <c r="J1096" s="395"/>
      <c r="K1096" s="395"/>
    </row>
    <row r="1097" spans="6:11" ht="30" customHeight="1" x14ac:dyDescent="0.25">
      <c r="F1097" s="395"/>
      <c r="G1097" s="395"/>
      <c r="H1097" s="395"/>
      <c r="I1097" s="395"/>
      <c r="J1097" s="395"/>
      <c r="K1097" s="395"/>
    </row>
    <row r="1098" spans="6:11" ht="30" customHeight="1" x14ac:dyDescent="0.25">
      <c r="F1098" s="395"/>
      <c r="G1098" s="395"/>
      <c r="H1098" s="395"/>
      <c r="I1098" s="395"/>
      <c r="J1098" s="395"/>
      <c r="K1098" s="395"/>
    </row>
    <row r="1099" spans="6:11" ht="30" customHeight="1" x14ac:dyDescent="0.25">
      <c r="F1099" s="395"/>
      <c r="G1099" s="395"/>
      <c r="H1099" s="395"/>
      <c r="I1099" s="395"/>
      <c r="J1099" s="395"/>
      <c r="K1099" s="395"/>
    </row>
    <row r="1100" spans="6:11" ht="30" customHeight="1" x14ac:dyDescent="0.25">
      <c r="F1100" s="395"/>
      <c r="G1100" s="395"/>
      <c r="H1100" s="395"/>
      <c r="I1100" s="395"/>
      <c r="J1100" s="395"/>
      <c r="K1100" s="395"/>
    </row>
    <row r="1101" spans="6:11" ht="30" customHeight="1" x14ac:dyDescent="0.25">
      <c r="F1101" s="395"/>
      <c r="G1101" s="395"/>
      <c r="H1101" s="395"/>
      <c r="I1101" s="395"/>
      <c r="J1101" s="395"/>
      <c r="K1101" s="395"/>
    </row>
    <row r="1102" spans="6:11" ht="30" customHeight="1" x14ac:dyDescent="0.25">
      <c r="F1102" s="395"/>
      <c r="G1102" s="395"/>
      <c r="H1102" s="395"/>
      <c r="I1102" s="395"/>
      <c r="J1102" s="395"/>
      <c r="K1102" s="395"/>
    </row>
    <row r="1103" spans="6:11" ht="30" customHeight="1" x14ac:dyDescent="0.25">
      <c r="F1103" s="395"/>
      <c r="G1103" s="395"/>
      <c r="H1103" s="395"/>
      <c r="I1103" s="395"/>
      <c r="J1103" s="395"/>
      <c r="K1103" s="395"/>
    </row>
    <row r="1104" spans="6:11" ht="30" customHeight="1" x14ac:dyDescent="0.25">
      <c r="F1104" s="395"/>
      <c r="G1104" s="395"/>
      <c r="H1104" s="395"/>
      <c r="I1104" s="395"/>
      <c r="J1104" s="395"/>
      <c r="K1104" s="395"/>
    </row>
    <row r="1105" spans="6:11" ht="30" customHeight="1" x14ac:dyDescent="0.25">
      <c r="F1105" s="395"/>
      <c r="G1105" s="395"/>
      <c r="H1105" s="395"/>
      <c r="I1105" s="395"/>
      <c r="J1105" s="395"/>
      <c r="K1105" s="395"/>
    </row>
    <row r="1106" spans="6:11" ht="30" customHeight="1" x14ac:dyDescent="0.25">
      <c r="F1106" s="395"/>
      <c r="G1106" s="395"/>
      <c r="H1106" s="395"/>
      <c r="I1106" s="395"/>
      <c r="J1106" s="395"/>
      <c r="K1106" s="395"/>
    </row>
    <row r="1107" spans="6:11" ht="30" customHeight="1" x14ac:dyDescent="0.25">
      <c r="F1107" s="395"/>
      <c r="G1107" s="395"/>
      <c r="H1107" s="395"/>
      <c r="I1107" s="395"/>
      <c r="J1107" s="395"/>
      <c r="K1107" s="395"/>
    </row>
    <row r="1108" spans="6:11" ht="30" customHeight="1" x14ac:dyDescent="0.25">
      <c r="F1108" s="395"/>
      <c r="G1108" s="395"/>
      <c r="H1108" s="395"/>
      <c r="I1108" s="395"/>
      <c r="J1108" s="395"/>
      <c r="K1108" s="395"/>
    </row>
    <row r="1109" spans="6:11" ht="30" customHeight="1" x14ac:dyDescent="0.25">
      <c r="F1109" s="395"/>
      <c r="G1109" s="395"/>
      <c r="H1109" s="395"/>
      <c r="I1109" s="395"/>
      <c r="J1109" s="395"/>
      <c r="K1109" s="395"/>
    </row>
    <row r="1110" spans="6:11" ht="30" customHeight="1" x14ac:dyDescent="0.25">
      <c r="F1110" s="395"/>
      <c r="G1110" s="395"/>
      <c r="H1110" s="395"/>
      <c r="I1110" s="395"/>
      <c r="J1110" s="395"/>
      <c r="K1110" s="395"/>
    </row>
    <row r="1111" spans="6:11" ht="30" customHeight="1" x14ac:dyDescent="0.25">
      <c r="F1111" s="395"/>
      <c r="G1111" s="395"/>
      <c r="H1111" s="395"/>
      <c r="I1111" s="395"/>
      <c r="J1111" s="395"/>
      <c r="K1111" s="395"/>
    </row>
    <row r="1112" spans="6:11" ht="30" customHeight="1" x14ac:dyDescent="0.25">
      <c r="F1112" s="395"/>
      <c r="G1112" s="395"/>
      <c r="H1112" s="395"/>
      <c r="I1112" s="395"/>
      <c r="J1112" s="395"/>
      <c r="K1112" s="395"/>
    </row>
    <row r="1113" spans="6:11" ht="30" customHeight="1" x14ac:dyDescent="0.25">
      <c r="F1113" s="395"/>
      <c r="G1113" s="395"/>
      <c r="H1113" s="395"/>
      <c r="I1113" s="395"/>
      <c r="J1113" s="395"/>
      <c r="K1113" s="395"/>
    </row>
    <row r="1114" spans="6:11" ht="30" customHeight="1" x14ac:dyDescent="0.25">
      <c r="F1114" s="395"/>
      <c r="G1114" s="395"/>
      <c r="H1114" s="395"/>
      <c r="I1114" s="395"/>
      <c r="J1114" s="395"/>
      <c r="K1114" s="395"/>
    </row>
    <row r="1115" spans="6:11" ht="30" customHeight="1" x14ac:dyDescent="0.25">
      <c r="F1115" s="395"/>
      <c r="G1115" s="395"/>
      <c r="H1115" s="395"/>
      <c r="I1115" s="395"/>
      <c r="J1115" s="395"/>
      <c r="K1115" s="395"/>
    </row>
    <row r="1116" spans="6:11" ht="30" customHeight="1" x14ac:dyDescent="0.25">
      <c r="F1116" s="395"/>
      <c r="G1116" s="395"/>
      <c r="H1116" s="395"/>
      <c r="I1116" s="395"/>
      <c r="J1116" s="395"/>
      <c r="K1116" s="395"/>
    </row>
    <row r="1117" spans="6:11" ht="30" customHeight="1" x14ac:dyDescent="0.25">
      <c r="F1117" s="395"/>
      <c r="G1117" s="395"/>
      <c r="H1117" s="395"/>
      <c r="I1117" s="395"/>
      <c r="J1117" s="395"/>
      <c r="K1117" s="395"/>
    </row>
    <row r="1118" spans="6:11" ht="30" customHeight="1" x14ac:dyDescent="0.25">
      <c r="F1118" s="395"/>
      <c r="G1118" s="395"/>
      <c r="H1118" s="395"/>
      <c r="I1118" s="395"/>
      <c r="J1118" s="395"/>
      <c r="K1118" s="395"/>
    </row>
    <row r="1119" spans="6:11" ht="30" customHeight="1" x14ac:dyDescent="0.25">
      <c r="F1119" s="395"/>
      <c r="G1119" s="395"/>
      <c r="H1119" s="395"/>
      <c r="I1119" s="395"/>
      <c r="J1119" s="395"/>
      <c r="K1119" s="395"/>
    </row>
    <row r="1120" spans="6:11" ht="30" customHeight="1" x14ac:dyDescent="0.25">
      <c r="F1120" s="395"/>
      <c r="G1120" s="395"/>
      <c r="H1120" s="395"/>
      <c r="I1120" s="395"/>
      <c r="J1120" s="395"/>
      <c r="K1120" s="395"/>
    </row>
    <row r="1121" spans="6:11" ht="30" customHeight="1" x14ac:dyDescent="0.25">
      <c r="F1121" s="395"/>
      <c r="G1121" s="395"/>
      <c r="H1121" s="395"/>
      <c r="I1121" s="395"/>
      <c r="J1121" s="395"/>
      <c r="K1121" s="395"/>
    </row>
    <row r="1122" spans="6:11" ht="30" customHeight="1" x14ac:dyDescent="0.25">
      <c r="F1122" s="395"/>
      <c r="G1122" s="395"/>
      <c r="H1122" s="395"/>
      <c r="I1122" s="395"/>
      <c r="J1122" s="395"/>
      <c r="K1122" s="395"/>
    </row>
    <row r="1123" spans="6:11" ht="30" customHeight="1" x14ac:dyDescent="0.25">
      <c r="F1123" s="395"/>
      <c r="G1123" s="395"/>
      <c r="H1123" s="395"/>
      <c r="I1123" s="395"/>
      <c r="J1123" s="395"/>
      <c r="K1123" s="395"/>
    </row>
    <row r="1124" spans="6:11" ht="30" customHeight="1" x14ac:dyDescent="0.25">
      <c r="F1124" s="395"/>
      <c r="G1124" s="395"/>
      <c r="H1124" s="395"/>
      <c r="I1124" s="395"/>
      <c r="J1124" s="395"/>
      <c r="K1124" s="395"/>
    </row>
    <row r="1125" spans="6:11" ht="30" customHeight="1" x14ac:dyDescent="0.25">
      <c r="F1125" s="395"/>
      <c r="G1125" s="395"/>
      <c r="H1125" s="395"/>
      <c r="I1125" s="395"/>
      <c r="J1125" s="395"/>
      <c r="K1125" s="395"/>
    </row>
    <row r="1126" spans="6:11" ht="30" customHeight="1" x14ac:dyDescent="0.25">
      <c r="F1126" s="395"/>
      <c r="G1126" s="395"/>
      <c r="H1126" s="395"/>
      <c r="I1126" s="395"/>
      <c r="J1126" s="395"/>
      <c r="K1126" s="395"/>
    </row>
    <row r="1127" spans="6:11" ht="30" customHeight="1" x14ac:dyDescent="0.25">
      <c r="F1127" s="395"/>
      <c r="G1127" s="395"/>
      <c r="H1127" s="395"/>
      <c r="I1127" s="395"/>
      <c r="J1127" s="395"/>
      <c r="K1127" s="395"/>
    </row>
    <row r="1128" spans="6:11" ht="30" customHeight="1" x14ac:dyDescent="0.25">
      <c r="F1128" s="395"/>
      <c r="G1128" s="395"/>
      <c r="H1128" s="395"/>
      <c r="I1128" s="395"/>
      <c r="J1128" s="395"/>
      <c r="K1128" s="395"/>
    </row>
    <row r="1129" spans="6:11" ht="30" customHeight="1" x14ac:dyDescent="0.25">
      <c r="F1129" s="395"/>
      <c r="G1129" s="395"/>
      <c r="H1129" s="395"/>
      <c r="I1129" s="395"/>
      <c r="J1129" s="395"/>
      <c r="K1129" s="395"/>
    </row>
    <row r="1130" spans="6:11" ht="30" customHeight="1" x14ac:dyDescent="0.25">
      <c r="F1130" s="395"/>
      <c r="G1130" s="395"/>
      <c r="H1130" s="395"/>
      <c r="I1130" s="395"/>
      <c r="J1130" s="395"/>
      <c r="K1130" s="395"/>
    </row>
    <row r="1131" spans="6:11" ht="30" customHeight="1" x14ac:dyDescent="0.25">
      <c r="F1131" s="395"/>
      <c r="G1131" s="395"/>
      <c r="H1131" s="395"/>
      <c r="I1131" s="395"/>
      <c r="J1131" s="395"/>
      <c r="K1131" s="395"/>
    </row>
    <row r="1132" spans="6:11" ht="30" customHeight="1" x14ac:dyDescent="0.25">
      <c r="F1132" s="395"/>
      <c r="G1132" s="395"/>
      <c r="H1132" s="395"/>
      <c r="I1132" s="395"/>
      <c r="J1132" s="395"/>
      <c r="K1132" s="395"/>
    </row>
    <row r="1133" spans="6:11" ht="30" customHeight="1" x14ac:dyDescent="0.25">
      <c r="F1133" s="395"/>
      <c r="G1133" s="395"/>
      <c r="H1133" s="395"/>
      <c r="I1133" s="395"/>
      <c r="J1133" s="395"/>
      <c r="K1133" s="395"/>
    </row>
    <row r="1134" spans="6:11" ht="30" customHeight="1" x14ac:dyDescent="0.25">
      <c r="F1134" s="395"/>
      <c r="G1134" s="395"/>
      <c r="H1134" s="395"/>
      <c r="I1134" s="395"/>
      <c r="J1134" s="395"/>
      <c r="K1134" s="395"/>
    </row>
    <row r="1135" spans="6:11" ht="30" customHeight="1" x14ac:dyDescent="0.25">
      <c r="F1135" s="395"/>
      <c r="G1135" s="395"/>
      <c r="H1135" s="395"/>
      <c r="I1135" s="395"/>
      <c r="J1135" s="395"/>
      <c r="K1135" s="395"/>
    </row>
    <row r="1136" spans="6:11" ht="30" customHeight="1" x14ac:dyDescent="0.25">
      <c r="F1136" s="395"/>
      <c r="G1136" s="395"/>
      <c r="H1136" s="395"/>
      <c r="I1136" s="395"/>
      <c r="J1136" s="395"/>
      <c r="K1136" s="395"/>
    </row>
    <row r="1137" spans="6:11" ht="30" customHeight="1" x14ac:dyDescent="0.25">
      <c r="F1137" s="395"/>
      <c r="G1137" s="395"/>
      <c r="H1137" s="395"/>
      <c r="I1137" s="395"/>
      <c r="J1137" s="395"/>
      <c r="K1137" s="395"/>
    </row>
    <row r="1138" spans="6:11" ht="30" customHeight="1" x14ac:dyDescent="0.25">
      <c r="F1138" s="395"/>
      <c r="G1138" s="395"/>
      <c r="H1138" s="395"/>
      <c r="I1138" s="395"/>
      <c r="J1138" s="395"/>
      <c r="K1138" s="395"/>
    </row>
    <row r="1139" spans="6:11" ht="30" customHeight="1" x14ac:dyDescent="0.25">
      <c r="F1139" s="395"/>
      <c r="G1139" s="395"/>
      <c r="H1139" s="395"/>
      <c r="I1139" s="395"/>
      <c r="J1139" s="395"/>
      <c r="K1139" s="395"/>
    </row>
    <row r="1140" spans="6:11" ht="30" customHeight="1" x14ac:dyDescent="0.25">
      <c r="F1140" s="395"/>
      <c r="G1140" s="395"/>
      <c r="H1140" s="395"/>
      <c r="I1140" s="395"/>
      <c r="J1140" s="395"/>
      <c r="K1140" s="395"/>
    </row>
    <row r="1141" spans="6:11" ht="30" customHeight="1" x14ac:dyDescent="0.25">
      <c r="F1141" s="395"/>
      <c r="G1141" s="395"/>
      <c r="H1141" s="395"/>
      <c r="I1141" s="395"/>
      <c r="J1141" s="395"/>
      <c r="K1141" s="395"/>
    </row>
    <row r="1142" spans="6:11" ht="30" customHeight="1" x14ac:dyDescent="0.25">
      <c r="F1142" s="395"/>
      <c r="G1142" s="395"/>
      <c r="H1142" s="395"/>
      <c r="I1142" s="395"/>
      <c r="J1142" s="395"/>
      <c r="K1142" s="395"/>
    </row>
    <row r="1143" spans="6:11" ht="30" customHeight="1" x14ac:dyDescent="0.25">
      <c r="F1143" s="395"/>
      <c r="G1143" s="395"/>
      <c r="H1143" s="395"/>
      <c r="I1143" s="395"/>
      <c r="J1143" s="395"/>
      <c r="K1143" s="395"/>
    </row>
    <row r="1144" spans="6:11" ht="30" customHeight="1" x14ac:dyDescent="0.25">
      <c r="F1144" s="395"/>
      <c r="G1144" s="395"/>
      <c r="H1144" s="395"/>
      <c r="I1144" s="395"/>
      <c r="J1144" s="395"/>
      <c r="K1144" s="395"/>
    </row>
    <row r="1145" spans="6:11" ht="30" customHeight="1" x14ac:dyDescent="0.25">
      <c r="F1145" s="395"/>
      <c r="G1145" s="395"/>
      <c r="H1145" s="395"/>
      <c r="I1145" s="395"/>
      <c r="J1145" s="395"/>
      <c r="K1145" s="395"/>
    </row>
    <row r="1146" spans="6:11" ht="30" customHeight="1" x14ac:dyDescent="0.25">
      <c r="F1146" s="395"/>
      <c r="G1146" s="395"/>
      <c r="H1146" s="395"/>
      <c r="I1146" s="395"/>
      <c r="J1146" s="395"/>
      <c r="K1146" s="395"/>
    </row>
    <row r="1147" spans="6:11" ht="30" customHeight="1" x14ac:dyDescent="0.25">
      <c r="F1147" s="395"/>
      <c r="G1147" s="395"/>
      <c r="H1147" s="395"/>
      <c r="I1147" s="395"/>
      <c r="J1147" s="395"/>
      <c r="K1147" s="395"/>
    </row>
    <row r="1148" spans="6:11" ht="30" customHeight="1" x14ac:dyDescent="0.25">
      <c r="F1148" s="395"/>
      <c r="G1148" s="395"/>
      <c r="H1148" s="395"/>
      <c r="I1148" s="395"/>
      <c r="J1148" s="395"/>
      <c r="K1148" s="395"/>
    </row>
    <row r="1149" spans="6:11" ht="30" customHeight="1" x14ac:dyDescent="0.25">
      <c r="F1149" s="395"/>
      <c r="G1149" s="395"/>
      <c r="H1149" s="395"/>
      <c r="I1149" s="395"/>
      <c r="J1149" s="395"/>
      <c r="K1149" s="395"/>
    </row>
    <row r="1150" spans="6:11" ht="30" customHeight="1" x14ac:dyDescent="0.25">
      <c r="F1150" s="395"/>
      <c r="G1150" s="395"/>
      <c r="H1150" s="395"/>
      <c r="I1150" s="395"/>
      <c r="J1150" s="395"/>
      <c r="K1150" s="395"/>
    </row>
    <row r="1151" spans="6:11" ht="30" customHeight="1" x14ac:dyDescent="0.25">
      <c r="F1151" s="395"/>
      <c r="G1151" s="395"/>
      <c r="H1151" s="395"/>
      <c r="I1151" s="395"/>
      <c r="J1151" s="395"/>
      <c r="K1151" s="395"/>
    </row>
    <row r="1152" spans="6:11" ht="30" customHeight="1" x14ac:dyDescent="0.25">
      <c r="F1152" s="395"/>
      <c r="G1152" s="395"/>
      <c r="H1152" s="395"/>
      <c r="I1152" s="395"/>
      <c r="J1152" s="395"/>
      <c r="K1152" s="395"/>
    </row>
    <row r="1153" spans="6:11" ht="30" customHeight="1" x14ac:dyDescent="0.25">
      <c r="F1153" s="395"/>
      <c r="G1153" s="395"/>
      <c r="H1153" s="395"/>
      <c r="I1153" s="395"/>
      <c r="J1153" s="395"/>
      <c r="K1153" s="395"/>
    </row>
    <row r="1154" spans="6:11" ht="30" customHeight="1" x14ac:dyDescent="0.25">
      <c r="F1154" s="395"/>
      <c r="G1154" s="395"/>
      <c r="H1154" s="395"/>
      <c r="I1154" s="395"/>
      <c r="J1154" s="395"/>
      <c r="K1154" s="395"/>
    </row>
    <row r="1155" spans="6:11" ht="30" customHeight="1" x14ac:dyDescent="0.25">
      <c r="F1155" s="395"/>
      <c r="G1155" s="395"/>
      <c r="H1155" s="395"/>
      <c r="I1155" s="395"/>
      <c r="J1155" s="395"/>
      <c r="K1155" s="395"/>
    </row>
    <row r="1156" spans="6:11" ht="30" customHeight="1" x14ac:dyDescent="0.25">
      <c r="F1156" s="395"/>
      <c r="G1156" s="395"/>
      <c r="H1156" s="395"/>
      <c r="I1156" s="395"/>
      <c r="J1156" s="395"/>
      <c r="K1156" s="395"/>
    </row>
    <row r="1157" spans="6:11" ht="30" customHeight="1" x14ac:dyDescent="0.25">
      <c r="F1157" s="395"/>
      <c r="G1157" s="395"/>
      <c r="H1157" s="395"/>
      <c r="I1157" s="395"/>
      <c r="J1157" s="395"/>
      <c r="K1157" s="395"/>
    </row>
    <row r="1158" spans="6:11" ht="30" customHeight="1" x14ac:dyDescent="0.25">
      <c r="F1158" s="395"/>
      <c r="G1158" s="395"/>
      <c r="H1158" s="395"/>
      <c r="I1158" s="395"/>
      <c r="J1158" s="395"/>
      <c r="K1158" s="395"/>
    </row>
    <row r="1159" spans="6:11" ht="30" customHeight="1" x14ac:dyDescent="0.25">
      <c r="F1159" s="395"/>
      <c r="G1159" s="395"/>
      <c r="H1159" s="395"/>
      <c r="I1159" s="395"/>
      <c r="J1159" s="395"/>
      <c r="K1159" s="395"/>
    </row>
    <row r="1160" spans="6:11" ht="30" customHeight="1" x14ac:dyDescent="0.25">
      <c r="F1160" s="395"/>
      <c r="G1160" s="395"/>
      <c r="H1160" s="395"/>
      <c r="I1160" s="395"/>
      <c r="J1160" s="395"/>
      <c r="K1160" s="395"/>
    </row>
    <row r="1161" spans="6:11" ht="30" customHeight="1" x14ac:dyDescent="0.25">
      <c r="F1161" s="395"/>
      <c r="G1161" s="395"/>
      <c r="H1161" s="395"/>
      <c r="I1161" s="395"/>
      <c r="J1161" s="395"/>
      <c r="K1161" s="395"/>
    </row>
    <row r="1162" spans="6:11" ht="30" customHeight="1" x14ac:dyDescent="0.25">
      <c r="F1162" s="395"/>
      <c r="G1162" s="395"/>
      <c r="H1162" s="395"/>
      <c r="I1162" s="395"/>
      <c r="J1162" s="395"/>
      <c r="K1162" s="395"/>
    </row>
    <row r="1163" spans="6:11" ht="30" customHeight="1" x14ac:dyDescent="0.25">
      <c r="F1163" s="395"/>
      <c r="G1163" s="395"/>
      <c r="H1163" s="395"/>
      <c r="I1163" s="395"/>
      <c r="J1163" s="395"/>
      <c r="K1163" s="395"/>
    </row>
    <row r="1164" spans="6:11" ht="30" customHeight="1" x14ac:dyDescent="0.25">
      <c r="F1164" s="395"/>
      <c r="G1164" s="395"/>
      <c r="H1164" s="395"/>
      <c r="I1164" s="395"/>
      <c r="J1164" s="395"/>
      <c r="K1164" s="395"/>
    </row>
    <row r="1165" spans="6:11" ht="30" customHeight="1" x14ac:dyDescent="0.25">
      <c r="F1165" s="395"/>
      <c r="G1165" s="395"/>
      <c r="H1165" s="395"/>
      <c r="I1165" s="395"/>
      <c r="J1165" s="395"/>
      <c r="K1165" s="395"/>
    </row>
    <row r="1166" spans="6:11" ht="30" customHeight="1" x14ac:dyDescent="0.25">
      <c r="F1166" s="395"/>
      <c r="G1166" s="395"/>
      <c r="H1166" s="395"/>
      <c r="I1166" s="395"/>
      <c r="J1166" s="395"/>
      <c r="K1166" s="395"/>
    </row>
    <row r="1167" spans="6:11" ht="30" customHeight="1" x14ac:dyDescent="0.25">
      <c r="F1167" s="395"/>
      <c r="G1167" s="395"/>
      <c r="H1167" s="395"/>
      <c r="I1167" s="395"/>
      <c r="J1167" s="395"/>
      <c r="K1167" s="395"/>
    </row>
    <row r="1168" spans="6:11" ht="30" customHeight="1" x14ac:dyDescent="0.25">
      <c r="F1168" s="395"/>
      <c r="G1168" s="395"/>
      <c r="H1168" s="395"/>
      <c r="I1168" s="395"/>
      <c r="J1168" s="395"/>
      <c r="K1168" s="395"/>
    </row>
    <row r="1169" spans="6:11" ht="30" customHeight="1" x14ac:dyDescent="0.25">
      <c r="F1169" s="395"/>
      <c r="G1169" s="395"/>
      <c r="H1169" s="395"/>
      <c r="I1169" s="395"/>
      <c r="J1169" s="395"/>
      <c r="K1169" s="395"/>
    </row>
    <row r="1170" spans="6:11" ht="30" customHeight="1" x14ac:dyDescent="0.25">
      <c r="F1170" s="395"/>
      <c r="G1170" s="395"/>
      <c r="H1170" s="395"/>
      <c r="I1170" s="395"/>
      <c r="J1170" s="395"/>
      <c r="K1170" s="395"/>
    </row>
    <row r="1171" spans="6:11" ht="30" customHeight="1" x14ac:dyDescent="0.25">
      <c r="F1171" s="395"/>
      <c r="G1171" s="395"/>
      <c r="H1171" s="395"/>
      <c r="I1171" s="395"/>
      <c r="J1171" s="395"/>
      <c r="K1171" s="395"/>
    </row>
    <row r="1172" spans="6:11" ht="30" customHeight="1" x14ac:dyDescent="0.25">
      <c r="F1172" s="395"/>
      <c r="G1172" s="395"/>
      <c r="H1172" s="395"/>
      <c r="I1172" s="395"/>
      <c r="J1172" s="395"/>
      <c r="K1172" s="395"/>
    </row>
    <row r="1173" spans="6:11" ht="30" customHeight="1" x14ac:dyDescent="0.25">
      <c r="F1173" s="395"/>
      <c r="G1173" s="395"/>
      <c r="H1173" s="395"/>
      <c r="I1173" s="395"/>
      <c r="J1173" s="395"/>
      <c r="K1173" s="395"/>
    </row>
    <row r="1174" spans="6:11" ht="30" customHeight="1" x14ac:dyDescent="0.25">
      <c r="F1174" s="395"/>
      <c r="G1174" s="395"/>
      <c r="H1174" s="395"/>
      <c r="I1174" s="395"/>
      <c r="J1174" s="395"/>
      <c r="K1174" s="395"/>
    </row>
    <row r="1175" spans="6:11" ht="30" customHeight="1" x14ac:dyDescent="0.25">
      <c r="F1175" s="395"/>
      <c r="G1175" s="395"/>
      <c r="H1175" s="395"/>
      <c r="I1175" s="395"/>
      <c r="J1175" s="395"/>
      <c r="K1175" s="395"/>
    </row>
    <row r="1176" spans="6:11" ht="30" customHeight="1" x14ac:dyDescent="0.25">
      <c r="F1176" s="395"/>
      <c r="G1176" s="395"/>
      <c r="H1176" s="395"/>
      <c r="I1176" s="395"/>
      <c r="J1176" s="395"/>
      <c r="K1176" s="395"/>
    </row>
    <row r="1177" spans="6:11" ht="30" customHeight="1" x14ac:dyDescent="0.25">
      <c r="F1177" s="395"/>
      <c r="G1177" s="395"/>
      <c r="H1177" s="395"/>
      <c r="I1177" s="395"/>
      <c r="J1177" s="395"/>
      <c r="K1177" s="395"/>
    </row>
    <row r="1178" spans="6:11" ht="30" customHeight="1" x14ac:dyDescent="0.25">
      <c r="F1178" s="395"/>
      <c r="G1178" s="395"/>
      <c r="H1178" s="395"/>
      <c r="I1178" s="395"/>
      <c r="J1178" s="395"/>
      <c r="K1178" s="395"/>
    </row>
    <row r="1179" spans="6:11" ht="30" customHeight="1" x14ac:dyDescent="0.25">
      <c r="F1179" s="395"/>
      <c r="G1179" s="395"/>
      <c r="H1179" s="395"/>
      <c r="I1179" s="395"/>
      <c r="J1179" s="395"/>
      <c r="K1179" s="395"/>
    </row>
    <row r="1180" spans="6:11" ht="30" customHeight="1" x14ac:dyDescent="0.25">
      <c r="F1180" s="395"/>
      <c r="G1180" s="395"/>
      <c r="H1180" s="395"/>
      <c r="I1180" s="395"/>
      <c r="J1180" s="395"/>
      <c r="K1180" s="395"/>
    </row>
    <row r="1181" spans="6:11" ht="30" customHeight="1" x14ac:dyDescent="0.25">
      <c r="F1181" s="395"/>
      <c r="G1181" s="395"/>
      <c r="H1181" s="395"/>
      <c r="I1181" s="395"/>
      <c r="J1181" s="395"/>
      <c r="K1181" s="395"/>
    </row>
    <row r="1182" spans="6:11" ht="30" customHeight="1" x14ac:dyDescent="0.25">
      <c r="F1182" s="395"/>
      <c r="G1182" s="395"/>
      <c r="H1182" s="395"/>
      <c r="I1182" s="395"/>
      <c r="J1182" s="395"/>
      <c r="K1182" s="395"/>
    </row>
    <row r="1183" spans="6:11" ht="30" customHeight="1" x14ac:dyDescent="0.25">
      <c r="F1183" s="395"/>
      <c r="G1183" s="395"/>
      <c r="H1183" s="395"/>
      <c r="I1183" s="395"/>
      <c r="J1183" s="395"/>
      <c r="K1183" s="395"/>
    </row>
    <row r="1184" spans="6:11" ht="30" customHeight="1" x14ac:dyDescent="0.25">
      <c r="F1184" s="395"/>
      <c r="G1184" s="395"/>
      <c r="H1184" s="395"/>
      <c r="I1184" s="395"/>
      <c r="J1184" s="395"/>
      <c r="K1184" s="395"/>
    </row>
    <row r="1185" spans="6:11" ht="30" customHeight="1" x14ac:dyDescent="0.25">
      <c r="F1185" s="395"/>
      <c r="G1185" s="395"/>
      <c r="H1185" s="395"/>
      <c r="I1185" s="395"/>
      <c r="J1185" s="395"/>
      <c r="K1185" s="395"/>
    </row>
    <row r="1186" spans="6:11" ht="30" customHeight="1" x14ac:dyDescent="0.25">
      <c r="F1186" s="395"/>
      <c r="G1186" s="395"/>
      <c r="H1186" s="395"/>
      <c r="I1186" s="395"/>
      <c r="J1186" s="395"/>
      <c r="K1186" s="395"/>
    </row>
    <row r="1187" spans="6:11" ht="30" customHeight="1" x14ac:dyDescent="0.25">
      <c r="F1187" s="395"/>
      <c r="G1187" s="395"/>
      <c r="H1187" s="395"/>
      <c r="I1187" s="395"/>
      <c r="J1187" s="395"/>
      <c r="K1187" s="395"/>
    </row>
    <row r="1188" spans="6:11" ht="30" customHeight="1" x14ac:dyDescent="0.25">
      <c r="F1188" s="395"/>
      <c r="G1188" s="395"/>
      <c r="H1188" s="395"/>
      <c r="I1188" s="395"/>
      <c r="J1188" s="395"/>
      <c r="K1188" s="395"/>
    </row>
    <row r="1189" spans="6:11" ht="30" customHeight="1" x14ac:dyDescent="0.25">
      <c r="F1189" s="395"/>
      <c r="G1189" s="395"/>
      <c r="H1189" s="395"/>
      <c r="I1189" s="395"/>
      <c r="J1189" s="395"/>
      <c r="K1189" s="395"/>
    </row>
    <row r="1190" spans="6:11" ht="30" customHeight="1" x14ac:dyDescent="0.25">
      <c r="F1190" s="395"/>
      <c r="G1190" s="395"/>
      <c r="H1190" s="395"/>
      <c r="I1190" s="395"/>
      <c r="J1190" s="395"/>
      <c r="K1190" s="395"/>
    </row>
    <row r="1191" spans="6:11" ht="30" customHeight="1" x14ac:dyDescent="0.25">
      <c r="F1191" s="395"/>
      <c r="G1191" s="395"/>
      <c r="H1191" s="395"/>
      <c r="I1191" s="395"/>
      <c r="J1191" s="395"/>
      <c r="K1191" s="395"/>
    </row>
    <row r="1192" spans="6:11" ht="30" customHeight="1" x14ac:dyDescent="0.25">
      <c r="F1192" s="395"/>
      <c r="G1192" s="395"/>
      <c r="H1192" s="395"/>
      <c r="I1192" s="395"/>
      <c r="J1192" s="395"/>
      <c r="K1192" s="395"/>
    </row>
    <row r="1193" spans="6:11" ht="30" customHeight="1" x14ac:dyDescent="0.25">
      <c r="F1193" s="395"/>
      <c r="G1193" s="395"/>
      <c r="H1193" s="395"/>
      <c r="I1193" s="395"/>
      <c r="J1193" s="395"/>
      <c r="K1193" s="395"/>
    </row>
    <row r="1194" spans="6:11" ht="30" customHeight="1" x14ac:dyDescent="0.25">
      <c r="F1194" s="395"/>
      <c r="G1194" s="395"/>
      <c r="H1194" s="395"/>
      <c r="I1194" s="395"/>
      <c r="J1194" s="395"/>
      <c r="K1194" s="395"/>
    </row>
    <row r="1195" spans="6:11" ht="30" customHeight="1" x14ac:dyDescent="0.25">
      <c r="F1195" s="395"/>
      <c r="G1195" s="395"/>
      <c r="H1195" s="395"/>
      <c r="I1195" s="395"/>
      <c r="J1195" s="395"/>
      <c r="K1195" s="395"/>
    </row>
    <row r="1196" spans="6:11" ht="30" customHeight="1" x14ac:dyDescent="0.25">
      <c r="F1196" s="395"/>
      <c r="G1196" s="395"/>
      <c r="H1196" s="395"/>
      <c r="I1196" s="395"/>
      <c r="J1196" s="395"/>
      <c r="K1196" s="395"/>
    </row>
    <row r="1197" spans="6:11" ht="30" customHeight="1" x14ac:dyDescent="0.25">
      <c r="F1197" s="395"/>
      <c r="G1197" s="395"/>
      <c r="H1197" s="395"/>
      <c r="I1197" s="395"/>
      <c r="J1197" s="395"/>
      <c r="K1197" s="395"/>
    </row>
    <row r="1198" spans="6:11" ht="30" customHeight="1" x14ac:dyDescent="0.25">
      <c r="F1198" s="395"/>
      <c r="G1198" s="395"/>
      <c r="H1198" s="395"/>
      <c r="I1198" s="395"/>
      <c r="J1198" s="395"/>
      <c r="K1198" s="395"/>
    </row>
    <row r="1199" spans="6:11" ht="30" customHeight="1" x14ac:dyDescent="0.25">
      <c r="F1199" s="395"/>
      <c r="G1199" s="395"/>
      <c r="H1199" s="395"/>
      <c r="I1199" s="395"/>
      <c r="J1199" s="395"/>
      <c r="K1199" s="395"/>
    </row>
    <row r="1200" spans="6:11" ht="30" customHeight="1" x14ac:dyDescent="0.25">
      <c r="F1200" s="395"/>
      <c r="G1200" s="395"/>
      <c r="H1200" s="395"/>
      <c r="I1200" s="395"/>
      <c r="J1200" s="395"/>
      <c r="K1200" s="395"/>
    </row>
    <row r="1201" spans="6:11" ht="30" customHeight="1" x14ac:dyDescent="0.25">
      <c r="F1201" s="395"/>
      <c r="G1201" s="395"/>
      <c r="H1201" s="395"/>
      <c r="I1201" s="395"/>
      <c r="J1201" s="395"/>
      <c r="K1201" s="395"/>
    </row>
    <row r="1202" spans="6:11" ht="30" customHeight="1" x14ac:dyDescent="0.25">
      <c r="F1202" s="395"/>
      <c r="G1202" s="395"/>
      <c r="H1202" s="395"/>
      <c r="I1202" s="395"/>
      <c r="J1202" s="395"/>
      <c r="K1202" s="395"/>
    </row>
    <row r="1203" spans="6:11" ht="30" customHeight="1" x14ac:dyDescent="0.25">
      <c r="F1203" s="395"/>
      <c r="G1203" s="395"/>
      <c r="H1203" s="395"/>
      <c r="I1203" s="395"/>
      <c r="J1203" s="395"/>
      <c r="K1203" s="395"/>
    </row>
    <row r="1204" spans="6:11" ht="30" customHeight="1" x14ac:dyDescent="0.25">
      <c r="F1204" s="395"/>
      <c r="G1204" s="395"/>
      <c r="H1204" s="395"/>
      <c r="I1204" s="395"/>
      <c r="J1204" s="395"/>
      <c r="K1204" s="395"/>
    </row>
    <row r="1205" spans="6:11" ht="30" customHeight="1" x14ac:dyDescent="0.25">
      <c r="F1205" s="395"/>
      <c r="G1205" s="395"/>
      <c r="H1205" s="395"/>
      <c r="I1205" s="395"/>
      <c r="J1205" s="395"/>
      <c r="K1205" s="395"/>
    </row>
    <row r="1206" spans="6:11" ht="30" customHeight="1" x14ac:dyDescent="0.25">
      <c r="F1206" s="395"/>
      <c r="G1206" s="395"/>
      <c r="H1206" s="395"/>
      <c r="I1206" s="395"/>
      <c r="J1206" s="395"/>
      <c r="K1206" s="395"/>
    </row>
    <row r="1207" spans="6:11" ht="30" customHeight="1" x14ac:dyDescent="0.25">
      <c r="F1207" s="395"/>
      <c r="G1207" s="395"/>
      <c r="H1207" s="395"/>
      <c r="I1207" s="395"/>
      <c r="J1207" s="395"/>
      <c r="K1207" s="395"/>
    </row>
    <row r="1208" spans="6:11" ht="30" customHeight="1" x14ac:dyDescent="0.25">
      <c r="F1208" s="395"/>
      <c r="G1208" s="395"/>
      <c r="H1208" s="395"/>
      <c r="I1208" s="395"/>
      <c r="J1208" s="395"/>
      <c r="K1208" s="395"/>
    </row>
    <row r="1209" spans="6:11" ht="30" customHeight="1" x14ac:dyDescent="0.25">
      <c r="F1209" s="395"/>
      <c r="G1209" s="395"/>
      <c r="H1209" s="395"/>
      <c r="I1209" s="395"/>
      <c r="J1209" s="395"/>
      <c r="K1209" s="395"/>
    </row>
    <row r="1210" spans="6:11" ht="30" customHeight="1" x14ac:dyDescent="0.25">
      <c r="F1210" s="395"/>
      <c r="G1210" s="395"/>
      <c r="H1210" s="395"/>
      <c r="I1210" s="395"/>
      <c r="J1210" s="395"/>
      <c r="K1210" s="395"/>
    </row>
    <row r="1211" spans="6:11" ht="30" customHeight="1" x14ac:dyDescent="0.25">
      <c r="F1211" s="395"/>
      <c r="G1211" s="395"/>
      <c r="H1211" s="395"/>
      <c r="I1211" s="395"/>
      <c r="J1211" s="395"/>
      <c r="K1211" s="395"/>
    </row>
    <row r="1212" spans="6:11" ht="30" customHeight="1" x14ac:dyDescent="0.25">
      <c r="F1212" s="395"/>
      <c r="G1212" s="395"/>
      <c r="H1212" s="395"/>
      <c r="I1212" s="395"/>
      <c r="J1212" s="395"/>
      <c r="K1212" s="395"/>
    </row>
    <row r="1213" spans="6:11" ht="30" customHeight="1" x14ac:dyDescent="0.25">
      <c r="F1213" s="395"/>
      <c r="G1213" s="395"/>
      <c r="H1213" s="395"/>
      <c r="I1213" s="395"/>
      <c r="J1213" s="395"/>
      <c r="K1213" s="395"/>
    </row>
    <row r="1214" spans="6:11" ht="30" customHeight="1" x14ac:dyDescent="0.25">
      <c r="F1214" s="395"/>
      <c r="G1214" s="395"/>
      <c r="H1214" s="395"/>
      <c r="I1214" s="395"/>
      <c r="J1214" s="395"/>
      <c r="K1214" s="395"/>
    </row>
    <row r="1215" spans="6:11" ht="30" customHeight="1" x14ac:dyDescent="0.25">
      <c r="F1215" s="395"/>
      <c r="G1215" s="395"/>
      <c r="H1215" s="395"/>
      <c r="I1215" s="395"/>
      <c r="J1215" s="395"/>
      <c r="K1215" s="395"/>
    </row>
    <row r="1216" spans="6:11" ht="30" customHeight="1" x14ac:dyDescent="0.25">
      <c r="F1216" s="395"/>
      <c r="G1216" s="395"/>
      <c r="H1216" s="395"/>
      <c r="I1216" s="395"/>
      <c r="J1216" s="395"/>
      <c r="K1216" s="395"/>
    </row>
    <row r="1217" spans="6:11" ht="30" customHeight="1" x14ac:dyDescent="0.25">
      <c r="F1217" s="395"/>
      <c r="G1217" s="395"/>
      <c r="H1217" s="395"/>
      <c r="I1217" s="395"/>
      <c r="J1217" s="395"/>
      <c r="K1217" s="395"/>
    </row>
    <row r="1218" spans="6:11" ht="30" customHeight="1" x14ac:dyDescent="0.25">
      <c r="F1218" s="395"/>
      <c r="G1218" s="395"/>
      <c r="H1218" s="395"/>
      <c r="I1218" s="395"/>
      <c r="J1218" s="395"/>
      <c r="K1218" s="395"/>
    </row>
    <row r="1219" spans="6:11" ht="30" customHeight="1" x14ac:dyDescent="0.25">
      <c r="F1219" s="395"/>
      <c r="G1219" s="395"/>
      <c r="H1219" s="395"/>
      <c r="I1219" s="395"/>
      <c r="J1219" s="395"/>
      <c r="K1219" s="395"/>
    </row>
    <row r="1220" spans="6:11" ht="30" customHeight="1" x14ac:dyDescent="0.25">
      <c r="F1220" s="395"/>
      <c r="G1220" s="395"/>
      <c r="H1220" s="395"/>
      <c r="I1220" s="395"/>
      <c r="J1220" s="395"/>
      <c r="K1220" s="395"/>
    </row>
    <row r="1221" spans="6:11" ht="30" customHeight="1" x14ac:dyDescent="0.25">
      <c r="F1221" s="395"/>
      <c r="G1221" s="395"/>
      <c r="H1221" s="395"/>
      <c r="I1221" s="395"/>
      <c r="J1221" s="395"/>
      <c r="K1221" s="395"/>
    </row>
    <row r="1222" spans="6:11" ht="30" customHeight="1" x14ac:dyDescent="0.25">
      <c r="F1222" s="395"/>
      <c r="G1222" s="395"/>
      <c r="H1222" s="395"/>
      <c r="I1222" s="395"/>
      <c r="J1222" s="395"/>
      <c r="K1222" s="395"/>
    </row>
    <row r="1223" spans="6:11" ht="30" customHeight="1" x14ac:dyDescent="0.25">
      <c r="F1223" s="395"/>
      <c r="G1223" s="395"/>
      <c r="H1223" s="395"/>
      <c r="I1223" s="395"/>
      <c r="J1223" s="395"/>
      <c r="K1223" s="395"/>
    </row>
    <row r="1224" spans="6:11" ht="30" customHeight="1" x14ac:dyDescent="0.25">
      <c r="F1224" s="395"/>
      <c r="G1224" s="395"/>
      <c r="H1224" s="395"/>
      <c r="I1224" s="395"/>
      <c r="J1224" s="395"/>
      <c r="K1224" s="395"/>
    </row>
    <row r="1225" spans="6:11" ht="30" customHeight="1" x14ac:dyDescent="0.25">
      <c r="F1225" s="395"/>
      <c r="G1225" s="395"/>
      <c r="H1225" s="395"/>
      <c r="I1225" s="395"/>
      <c r="J1225" s="395"/>
      <c r="K1225" s="395"/>
    </row>
    <row r="1226" spans="6:11" ht="30" customHeight="1" x14ac:dyDescent="0.25">
      <c r="F1226" s="395"/>
      <c r="G1226" s="395"/>
      <c r="H1226" s="395"/>
      <c r="I1226" s="395"/>
      <c r="J1226" s="395"/>
      <c r="K1226" s="395"/>
    </row>
    <row r="1227" spans="6:11" ht="30" customHeight="1" x14ac:dyDescent="0.25">
      <c r="F1227" s="395"/>
      <c r="G1227" s="395"/>
      <c r="H1227" s="395"/>
      <c r="I1227" s="395"/>
      <c r="J1227" s="395"/>
      <c r="K1227" s="395"/>
    </row>
    <row r="1228" spans="6:11" ht="30" customHeight="1" x14ac:dyDescent="0.25">
      <c r="F1228" s="395"/>
      <c r="G1228" s="395"/>
      <c r="H1228" s="395"/>
      <c r="I1228" s="395"/>
      <c r="J1228" s="395"/>
      <c r="K1228" s="395"/>
    </row>
    <row r="1229" spans="6:11" ht="30" customHeight="1" x14ac:dyDescent="0.25">
      <c r="F1229" s="395"/>
      <c r="G1229" s="395"/>
      <c r="H1229" s="395"/>
      <c r="I1229" s="395"/>
      <c r="J1229" s="395"/>
      <c r="K1229" s="395"/>
    </row>
    <row r="1230" spans="6:11" ht="30" customHeight="1" x14ac:dyDescent="0.25">
      <c r="F1230" s="395"/>
      <c r="G1230" s="395"/>
      <c r="H1230" s="395"/>
      <c r="I1230" s="395"/>
      <c r="J1230" s="395"/>
      <c r="K1230" s="395"/>
    </row>
    <row r="1231" spans="6:11" ht="30" customHeight="1" x14ac:dyDescent="0.25">
      <c r="F1231" s="395"/>
      <c r="G1231" s="395"/>
      <c r="H1231" s="395"/>
      <c r="I1231" s="395"/>
      <c r="J1231" s="395"/>
      <c r="K1231" s="395"/>
    </row>
    <row r="1232" spans="6:11" ht="30" customHeight="1" x14ac:dyDescent="0.25">
      <c r="F1232" s="395"/>
      <c r="G1232" s="395"/>
      <c r="H1232" s="395"/>
      <c r="I1232" s="395"/>
      <c r="J1232" s="395"/>
      <c r="K1232" s="395"/>
    </row>
    <row r="1233" spans="6:11" ht="30" customHeight="1" x14ac:dyDescent="0.25">
      <c r="F1233" s="395"/>
      <c r="G1233" s="395"/>
      <c r="H1233" s="395"/>
      <c r="I1233" s="395"/>
      <c r="J1233" s="395"/>
      <c r="K1233" s="395"/>
    </row>
    <row r="1234" spans="6:11" ht="30" customHeight="1" x14ac:dyDescent="0.25">
      <c r="F1234" s="395"/>
      <c r="G1234" s="395"/>
      <c r="H1234" s="395"/>
      <c r="I1234" s="395"/>
      <c r="J1234" s="395"/>
      <c r="K1234" s="395"/>
    </row>
    <row r="1235" spans="6:11" ht="30" customHeight="1" x14ac:dyDescent="0.25">
      <c r="F1235" s="395"/>
      <c r="G1235" s="395"/>
      <c r="H1235" s="395"/>
      <c r="I1235" s="395"/>
      <c r="J1235" s="395"/>
      <c r="K1235" s="395"/>
    </row>
    <row r="1236" spans="6:11" ht="30" customHeight="1" x14ac:dyDescent="0.25">
      <c r="F1236" s="395"/>
      <c r="G1236" s="395"/>
      <c r="H1236" s="395"/>
      <c r="I1236" s="395"/>
      <c r="J1236" s="395"/>
      <c r="K1236" s="395"/>
    </row>
    <row r="1237" spans="6:11" ht="30" customHeight="1" x14ac:dyDescent="0.25">
      <c r="F1237" s="395"/>
      <c r="G1237" s="395"/>
      <c r="H1237" s="395"/>
      <c r="I1237" s="395"/>
      <c r="J1237" s="395"/>
      <c r="K1237" s="395"/>
    </row>
    <row r="1238" spans="6:11" ht="30" customHeight="1" x14ac:dyDescent="0.25">
      <c r="F1238" s="395"/>
      <c r="G1238" s="395"/>
      <c r="H1238" s="395"/>
      <c r="I1238" s="395"/>
      <c r="J1238" s="395"/>
      <c r="K1238" s="395"/>
    </row>
    <row r="1239" spans="6:11" ht="30" customHeight="1" x14ac:dyDescent="0.25">
      <c r="F1239" s="395"/>
      <c r="G1239" s="395"/>
      <c r="H1239" s="395"/>
      <c r="I1239" s="395"/>
      <c r="J1239" s="395"/>
      <c r="K1239" s="395"/>
    </row>
    <row r="1240" spans="6:11" ht="30" customHeight="1" x14ac:dyDescent="0.25">
      <c r="F1240" s="395"/>
      <c r="G1240" s="395"/>
      <c r="H1240" s="395"/>
      <c r="I1240" s="395"/>
      <c r="J1240" s="395"/>
      <c r="K1240" s="395"/>
    </row>
    <row r="1241" spans="6:11" ht="30" customHeight="1" x14ac:dyDescent="0.25">
      <c r="F1241" s="395"/>
      <c r="G1241" s="395"/>
      <c r="H1241" s="395"/>
      <c r="I1241" s="395"/>
      <c r="J1241" s="395"/>
      <c r="K1241" s="395"/>
    </row>
    <row r="1242" spans="6:11" ht="30" customHeight="1" x14ac:dyDescent="0.25">
      <c r="F1242" s="395"/>
      <c r="G1242" s="395"/>
      <c r="H1242" s="395"/>
      <c r="I1242" s="395"/>
      <c r="J1242" s="395"/>
      <c r="K1242" s="395"/>
    </row>
    <row r="1243" spans="6:11" ht="30" customHeight="1" x14ac:dyDescent="0.25">
      <c r="F1243" s="395"/>
      <c r="G1243" s="395"/>
      <c r="H1243" s="395"/>
      <c r="I1243" s="395"/>
      <c r="J1243" s="395"/>
      <c r="K1243" s="395"/>
    </row>
    <row r="1244" spans="6:11" ht="30" customHeight="1" x14ac:dyDescent="0.25">
      <c r="F1244" s="395"/>
      <c r="G1244" s="395"/>
      <c r="H1244" s="395"/>
      <c r="I1244" s="395"/>
      <c r="J1244" s="395"/>
      <c r="K1244" s="395"/>
    </row>
    <row r="1245" spans="6:11" ht="30" customHeight="1" x14ac:dyDescent="0.25">
      <c r="F1245" s="395"/>
      <c r="G1245" s="395"/>
      <c r="H1245" s="395"/>
      <c r="I1245" s="395"/>
      <c r="J1245" s="395"/>
      <c r="K1245" s="395"/>
    </row>
    <row r="1246" spans="6:11" ht="30" customHeight="1" x14ac:dyDescent="0.25">
      <c r="F1246" s="395"/>
      <c r="G1246" s="395"/>
      <c r="H1246" s="395"/>
      <c r="I1246" s="395"/>
      <c r="J1246" s="395"/>
      <c r="K1246" s="395"/>
    </row>
    <row r="1247" spans="6:11" ht="30" customHeight="1" x14ac:dyDescent="0.25">
      <c r="F1247" s="395"/>
      <c r="G1247" s="395"/>
      <c r="H1247" s="395"/>
      <c r="I1247" s="395"/>
      <c r="J1247" s="395"/>
      <c r="K1247" s="395"/>
    </row>
    <row r="1248" spans="6:11" ht="30" customHeight="1" x14ac:dyDescent="0.25">
      <c r="F1248" s="395"/>
      <c r="G1248" s="395"/>
      <c r="H1248" s="395"/>
      <c r="I1248" s="395"/>
      <c r="J1248" s="395"/>
      <c r="K1248" s="395"/>
    </row>
    <row r="1249" spans="6:11" ht="30" customHeight="1" x14ac:dyDescent="0.25">
      <c r="F1249" s="395"/>
      <c r="G1249" s="395"/>
      <c r="H1249" s="395"/>
      <c r="I1249" s="395"/>
      <c r="J1249" s="395"/>
      <c r="K1249" s="395"/>
    </row>
    <row r="1250" spans="6:11" ht="30" customHeight="1" x14ac:dyDescent="0.25">
      <c r="F1250" s="395"/>
      <c r="G1250" s="395"/>
      <c r="H1250" s="395"/>
      <c r="I1250" s="395"/>
      <c r="J1250" s="395"/>
      <c r="K1250" s="395"/>
    </row>
    <row r="1251" spans="6:11" ht="30" customHeight="1" x14ac:dyDescent="0.25">
      <c r="F1251" s="395"/>
      <c r="G1251" s="395"/>
      <c r="H1251" s="395"/>
      <c r="I1251" s="395"/>
      <c r="J1251" s="395"/>
      <c r="K1251" s="395"/>
    </row>
    <row r="1252" spans="6:11" ht="30" customHeight="1" x14ac:dyDescent="0.25">
      <c r="F1252" s="395"/>
      <c r="G1252" s="395"/>
      <c r="H1252" s="395"/>
      <c r="I1252" s="395"/>
      <c r="J1252" s="395"/>
      <c r="K1252" s="395"/>
    </row>
    <row r="1253" spans="6:11" ht="30" customHeight="1" x14ac:dyDescent="0.25">
      <c r="F1253" s="395"/>
      <c r="G1253" s="395"/>
      <c r="H1253" s="395"/>
      <c r="I1253" s="395"/>
      <c r="J1253" s="395"/>
      <c r="K1253" s="395"/>
    </row>
    <row r="1254" spans="6:11" ht="30" customHeight="1" x14ac:dyDescent="0.25">
      <c r="F1254" s="395"/>
      <c r="G1254" s="395"/>
      <c r="H1254" s="395"/>
      <c r="I1254" s="395"/>
      <c r="J1254" s="395"/>
      <c r="K1254" s="395"/>
    </row>
    <row r="1255" spans="6:11" ht="30" customHeight="1" x14ac:dyDescent="0.25">
      <c r="F1255" s="395"/>
      <c r="G1255" s="395"/>
      <c r="H1255" s="395"/>
      <c r="I1255" s="395"/>
      <c r="J1255" s="395"/>
      <c r="K1255" s="395"/>
    </row>
    <row r="1256" spans="6:11" ht="30" customHeight="1" x14ac:dyDescent="0.25">
      <c r="F1256" s="395"/>
      <c r="G1256" s="395"/>
      <c r="H1256" s="395"/>
      <c r="I1256" s="395"/>
      <c r="J1256" s="395"/>
      <c r="K1256" s="395"/>
    </row>
    <row r="1257" spans="6:11" ht="30" customHeight="1" x14ac:dyDescent="0.25">
      <c r="F1257" s="395"/>
      <c r="G1257" s="395"/>
      <c r="H1257" s="395"/>
      <c r="I1257" s="395"/>
      <c r="J1257" s="395"/>
      <c r="K1257" s="395"/>
    </row>
    <row r="1258" spans="6:11" ht="30" customHeight="1" x14ac:dyDescent="0.25">
      <c r="F1258" s="395"/>
      <c r="G1258" s="395"/>
      <c r="H1258" s="395"/>
      <c r="I1258" s="395"/>
      <c r="J1258" s="395"/>
      <c r="K1258" s="395"/>
    </row>
    <row r="1259" spans="6:11" ht="30" customHeight="1" x14ac:dyDescent="0.25">
      <c r="F1259" s="395"/>
      <c r="G1259" s="395"/>
      <c r="H1259" s="395"/>
      <c r="I1259" s="395"/>
      <c r="J1259" s="395"/>
      <c r="K1259" s="395"/>
    </row>
    <row r="1260" spans="6:11" ht="30" customHeight="1" x14ac:dyDescent="0.25">
      <c r="F1260" s="395"/>
      <c r="G1260" s="395"/>
      <c r="H1260" s="395"/>
      <c r="I1260" s="395"/>
      <c r="J1260" s="395"/>
      <c r="K1260" s="395"/>
    </row>
    <row r="1261" spans="6:11" ht="30" customHeight="1" x14ac:dyDescent="0.25">
      <c r="F1261" s="395"/>
      <c r="G1261" s="395"/>
      <c r="H1261" s="395"/>
      <c r="I1261" s="395"/>
      <c r="J1261" s="395"/>
      <c r="K1261" s="395"/>
    </row>
    <row r="1262" spans="6:11" ht="30" customHeight="1" x14ac:dyDescent="0.25">
      <c r="F1262" s="395"/>
      <c r="G1262" s="395"/>
      <c r="H1262" s="395"/>
      <c r="I1262" s="395"/>
      <c r="J1262" s="395"/>
      <c r="K1262" s="395"/>
    </row>
    <row r="1263" spans="6:11" ht="30" customHeight="1" x14ac:dyDescent="0.25">
      <c r="F1263" s="395"/>
      <c r="G1263" s="395"/>
      <c r="H1263" s="395"/>
      <c r="I1263" s="395"/>
      <c r="J1263" s="395"/>
      <c r="K1263" s="395"/>
    </row>
    <row r="1264" spans="6:11" ht="30" customHeight="1" x14ac:dyDescent="0.25">
      <c r="F1264" s="395"/>
      <c r="G1264" s="395"/>
      <c r="H1264" s="395"/>
      <c r="I1264" s="395"/>
      <c r="J1264" s="395"/>
      <c r="K1264" s="395"/>
    </row>
    <row r="1265" spans="6:11" ht="30" customHeight="1" x14ac:dyDescent="0.25">
      <c r="F1265" s="395"/>
      <c r="G1265" s="395"/>
      <c r="H1265" s="395"/>
      <c r="I1265" s="395"/>
      <c r="J1265" s="395"/>
      <c r="K1265" s="395"/>
    </row>
    <row r="1266" spans="6:11" ht="30" customHeight="1" x14ac:dyDescent="0.25">
      <c r="F1266" s="395"/>
      <c r="G1266" s="395"/>
      <c r="H1266" s="395"/>
      <c r="I1266" s="395"/>
      <c r="J1266" s="395"/>
      <c r="K1266" s="395"/>
    </row>
    <row r="1267" spans="6:11" ht="30" customHeight="1" x14ac:dyDescent="0.25">
      <c r="F1267" s="395"/>
      <c r="G1267" s="395"/>
      <c r="H1267" s="395"/>
      <c r="I1267" s="395"/>
      <c r="J1267" s="395"/>
      <c r="K1267" s="395"/>
    </row>
    <row r="1268" spans="6:11" ht="30" customHeight="1" x14ac:dyDescent="0.25">
      <c r="F1268" s="395"/>
      <c r="G1268" s="395"/>
      <c r="H1268" s="395"/>
      <c r="I1268" s="395"/>
      <c r="J1268" s="395"/>
      <c r="K1268" s="395"/>
    </row>
    <row r="1269" spans="6:11" ht="30" customHeight="1" x14ac:dyDescent="0.25">
      <c r="F1269" s="395"/>
      <c r="G1269" s="395"/>
      <c r="H1269" s="395"/>
      <c r="I1269" s="395"/>
      <c r="J1269" s="395"/>
      <c r="K1269" s="395"/>
    </row>
    <row r="1270" spans="6:11" ht="30" customHeight="1" x14ac:dyDescent="0.25">
      <c r="F1270" s="395"/>
      <c r="G1270" s="395"/>
      <c r="H1270" s="395"/>
      <c r="I1270" s="395"/>
      <c r="J1270" s="395"/>
      <c r="K1270" s="395"/>
    </row>
    <row r="1271" spans="6:11" ht="30" customHeight="1" x14ac:dyDescent="0.25">
      <c r="F1271" s="395"/>
      <c r="G1271" s="395"/>
      <c r="H1271" s="395"/>
      <c r="I1271" s="395"/>
      <c r="J1271" s="395"/>
      <c r="K1271" s="395"/>
    </row>
    <row r="1272" spans="6:11" ht="30" customHeight="1" x14ac:dyDescent="0.25">
      <c r="F1272" s="395"/>
      <c r="G1272" s="395"/>
      <c r="H1272" s="395"/>
      <c r="I1272" s="395"/>
      <c r="J1272" s="395"/>
      <c r="K1272" s="395"/>
    </row>
    <row r="1273" spans="6:11" ht="30" customHeight="1" x14ac:dyDescent="0.25">
      <c r="F1273" s="395"/>
      <c r="G1273" s="395"/>
      <c r="H1273" s="395"/>
      <c r="I1273" s="395"/>
      <c r="J1273" s="395"/>
      <c r="K1273" s="395"/>
    </row>
    <row r="1274" spans="6:11" ht="30" customHeight="1" x14ac:dyDescent="0.25">
      <c r="F1274" s="395"/>
      <c r="G1274" s="395"/>
      <c r="H1274" s="395"/>
      <c r="I1274" s="395"/>
      <c r="J1274" s="395"/>
      <c r="K1274" s="395"/>
    </row>
    <row r="1275" spans="6:11" ht="30" customHeight="1" x14ac:dyDescent="0.25">
      <c r="F1275" s="395"/>
      <c r="G1275" s="395"/>
      <c r="H1275" s="395"/>
      <c r="I1275" s="395"/>
      <c r="J1275" s="395"/>
      <c r="K1275" s="395"/>
    </row>
    <row r="1276" spans="6:11" ht="30" customHeight="1" x14ac:dyDescent="0.25">
      <c r="F1276" s="395"/>
      <c r="G1276" s="395"/>
      <c r="H1276" s="395"/>
      <c r="I1276" s="395"/>
      <c r="J1276" s="395"/>
      <c r="K1276" s="395"/>
    </row>
    <row r="1277" spans="6:11" ht="30" customHeight="1" x14ac:dyDescent="0.25">
      <c r="F1277" s="395"/>
      <c r="G1277" s="395"/>
      <c r="H1277" s="395"/>
      <c r="I1277" s="395"/>
      <c r="J1277" s="395"/>
      <c r="K1277" s="395"/>
    </row>
    <row r="1278" spans="6:11" ht="30" customHeight="1" x14ac:dyDescent="0.25">
      <c r="F1278" s="395"/>
      <c r="G1278" s="395"/>
      <c r="H1278" s="395"/>
      <c r="I1278" s="395"/>
      <c r="J1278" s="395"/>
      <c r="K1278" s="395"/>
    </row>
    <row r="1279" spans="6:11" ht="30" customHeight="1" x14ac:dyDescent="0.25">
      <c r="F1279" s="395"/>
      <c r="G1279" s="395"/>
      <c r="H1279" s="395"/>
      <c r="I1279" s="395"/>
      <c r="J1279" s="395"/>
      <c r="K1279" s="395"/>
    </row>
    <row r="1280" spans="6:11" ht="30" customHeight="1" x14ac:dyDescent="0.25">
      <c r="F1280" s="395"/>
      <c r="G1280" s="395"/>
      <c r="H1280" s="395"/>
      <c r="I1280" s="395"/>
      <c r="J1280" s="395"/>
      <c r="K1280" s="395"/>
    </row>
    <row r="1281" spans="6:11" ht="30" customHeight="1" x14ac:dyDescent="0.25">
      <c r="F1281" s="395"/>
      <c r="G1281" s="395"/>
      <c r="H1281" s="395"/>
      <c r="I1281" s="395"/>
      <c r="J1281" s="395"/>
      <c r="K1281" s="395"/>
    </row>
    <row r="1282" spans="6:11" ht="30" customHeight="1" x14ac:dyDescent="0.25">
      <c r="F1282" s="395"/>
      <c r="G1282" s="395"/>
      <c r="H1282" s="395"/>
      <c r="I1282" s="395"/>
      <c r="J1282" s="395"/>
      <c r="K1282" s="395"/>
    </row>
    <row r="1283" spans="6:11" ht="30" customHeight="1" x14ac:dyDescent="0.25">
      <c r="F1283" s="395"/>
      <c r="G1283" s="395"/>
      <c r="H1283" s="395"/>
      <c r="I1283" s="395"/>
      <c r="J1283" s="395"/>
      <c r="K1283" s="395"/>
    </row>
    <row r="1284" spans="6:11" ht="30" customHeight="1" x14ac:dyDescent="0.25">
      <c r="F1284" s="395"/>
      <c r="G1284" s="395"/>
      <c r="H1284" s="395"/>
      <c r="I1284" s="395"/>
      <c r="J1284" s="395"/>
      <c r="K1284" s="395"/>
    </row>
    <row r="1285" spans="6:11" ht="30" customHeight="1" x14ac:dyDescent="0.25">
      <c r="F1285" s="395"/>
      <c r="G1285" s="395"/>
      <c r="H1285" s="395"/>
      <c r="I1285" s="395"/>
      <c r="J1285" s="395"/>
      <c r="K1285" s="395"/>
    </row>
    <row r="1286" spans="6:11" ht="30" customHeight="1" x14ac:dyDescent="0.25">
      <c r="F1286" s="395"/>
      <c r="G1286" s="395"/>
      <c r="H1286" s="395"/>
      <c r="I1286" s="395"/>
      <c r="J1286" s="395"/>
      <c r="K1286" s="395"/>
    </row>
    <row r="1287" spans="6:11" ht="30" customHeight="1" x14ac:dyDescent="0.25">
      <c r="F1287" s="395"/>
      <c r="G1287" s="395"/>
      <c r="H1287" s="395"/>
      <c r="I1287" s="395"/>
      <c r="J1287" s="395"/>
      <c r="K1287" s="395"/>
    </row>
    <row r="1288" spans="6:11" ht="30" customHeight="1" x14ac:dyDescent="0.25">
      <c r="F1288" s="395"/>
      <c r="G1288" s="395"/>
      <c r="H1288" s="395"/>
      <c r="I1288" s="395"/>
      <c r="J1288" s="395"/>
      <c r="K1288" s="395"/>
    </row>
    <row r="1289" spans="6:11" ht="30" customHeight="1" x14ac:dyDescent="0.25">
      <c r="F1289" s="395"/>
      <c r="G1289" s="395"/>
      <c r="H1289" s="395"/>
      <c r="I1289" s="395"/>
      <c r="J1289" s="395"/>
      <c r="K1289" s="395"/>
    </row>
    <row r="1290" spans="6:11" ht="30" customHeight="1" x14ac:dyDescent="0.25">
      <c r="F1290" s="395"/>
      <c r="G1290" s="395"/>
      <c r="H1290" s="395"/>
      <c r="I1290" s="395"/>
      <c r="J1290" s="395"/>
      <c r="K1290" s="395"/>
    </row>
    <row r="1291" spans="6:11" ht="30" customHeight="1" x14ac:dyDescent="0.25">
      <c r="F1291" s="395"/>
      <c r="G1291" s="395"/>
      <c r="H1291" s="395"/>
      <c r="I1291" s="395"/>
      <c r="J1291" s="395"/>
      <c r="K1291" s="395"/>
    </row>
    <row r="1292" spans="6:11" ht="30" customHeight="1" x14ac:dyDescent="0.25">
      <c r="F1292" s="395"/>
      <c r="G1292" s="395"/>
      <c r="H1292" s="395"/>
      <c r="I1292" s="395"/>
      <c r="J1292" s="395"/>
      <c r="K1292" s="395"/>
    </row>
    <row r="1293" spans="6:11" ht="30" customHeight="1" x14ac:dyDescent="0.25">
      <c r="F1293" s="395"/>
      <c r="G1293" s="395"/>
      <c r="H1293" s="395"/>
      <c r="I1293" s="395"/>
      <c r="J1293" s="395"/>
      <c r="K1293" s="395"/>
    </row>
    <row r="1294" spans="6:11" ht="30" customHeight="1" x14ac:dyDescent="0.25">
      <c r="F1294" s="395"/>
      <c r="G1294" s="395"/>
      <c r="H1294" s="395"/>
      <c r="I1294" s="395"/>
      <c r="J1294" s="395"/>
      <c r="K1294" s="395"/>
    </row>
    <row r="1295" spans="6:11" ht="30" customHeight="1" x14ac:dyDescent="0.25">
      <c r="F1295" s="395"/>
      <c r="G1295" s="395"/>
      <c r="H1295" s="395"/>
      <c r="I1295" s="395"/>
      <c r="J1295" s="395"/>
      <c r="K1295" s="395"/>
    </row>
    <row r="1296" spans="6:11" ht="30" customHeight="1" x14ac:dyDescent="0.25">
      <c r="F1296" s="395"/>
      <c r="G1296" s="395"/>
      <c r="H1296" s="395"/>
      <c r="I1296" s="395"/>
      <c r="J1296" s="395"/>
      <c r="K1296" s="395"/>
    </row>
    <row r="1297" spans="6:11" ht="30" customHeight="1" x14ac:dyDescent="0.25">
      <c r="F1297" s="395"/>
      <c r="G1297" s="395"/>
      <c r="H1297" s="395"/>
      <c r="I1297" s="395"/>
      <c r="J1297" s="395"/>
      <c r="K1297" s="395"/>
    </row>
    <row r="1298" spans="6:11" ht="30" customHeight="1" x14ac:dyDescent="0.25">
      <c r="F1298" s="395"/>
      <c r="G1298" s="395"/>
      <c r="H1298" s="395"/>
      <c r="I1298" s="395"/>
      <c r="J1298" s="395"/>
      <c r="K1298" s="395"/>
    </row>
    <row r="1299" spans="6:11" ht="30" customHeight="1" x14ac:dyDescent="0.25">
      <c r="F1299" s="395"/>
      <c r="G1299" s="395"/>
      <c r="H1299" s="395"/>
      <c r="I1299" s="395"/>
      <c r="J1299" s="395"/>
      <c r="K1299" s="395"/>
    </row>
    <row r="1300" spans="6:11" ht="30" customHeight="1" x14ac:dyDescent="0.25">
      <c r="F1300" s="395"/>
      <c r="G1300" s="395"/>
      <c r="H1300" s="395"/>
      <c r="I1300" s="395"/>
      <c r="J1300" s="395"/>
      <c r="K1300" s="395"/>
    </row>
    <row r="1301" spans="6:11" ht="30" customHeight="1" x14ac:dyDescent="0.25">
      <c r="F1301" s="395"/>
      <c r="G1301" s="395"/>
      <c r="H1301" s="395"/>
      <c r="I1301" s="395"/>
      <c r="J1301" s="395"/>
      <c r="K1301" s="395"/>
    </row>
    <row r="1302" spans="6:11" ht="30" customHeight="1" x14ac:dyDescent="0.25">
      <c r="F1302" s="395"/>
      <c r="G1302" s="395"/>
      <c r="H1302" s="395"/>
      <c r="I1302" s="395"/>
      <c r="J1302" s="395"/>
      <c r="K1302" s="395"/>
    </row>
    <row r="1303" spans="6:11" ht="30" customHeight="1" x14ac:dyDescent="0.25">
      <c r="F1303" s="395"/>
      <c r="G1303" s="395"/>
      <c r="H1303" s="395"/>
      <c r="I1303" s="395"/>
      <c r="J1303" s="395"/>
      <c r="K1303" s="395"/>
    </row>
    <row r="1304" spans="6:11" ht="30" customHeight="1" x14ac:dyDescent="0.25">
      <c r="F1304" s="395"/>
      <c r="G1304" s="395"/>
      <c r="H1304" s="395"/>
      <c r="I1304" s="395"/>
      <c r="J1304" s="395"/>
      <c r="K1304" s="395"/>
    </row>
    <row r="1305" spans="6:11" ht="30" customHeight="1" x14ac:dyDescent="0.25">
      <c r="F1305" s="395"/>
      <c r="G1305" s="395"/>
      <c r="H1305" s="395"/>
      <c r="I1305" s="395"/>
      <c r="J1305" s="395"/>
      <c r="K1305" s="395"/>
    </row>
    <row r="1306" spans="6:11" ht="30" customHeight="1" x14ac:dyDescent="0.25">
      <c r="F1306" s="395"/>
      <c r="G1306" s="395"/>
      <c r="H1306" s="395"/>
      <c r="I1306" s="395"/>
      <c r="J1306" s="395"/>
      <c r="K1306" s="395"/>
    </row>
    <row r="1307" spans="6:11" ht="30" customHeight="1" x14ac:dyDescent="0.25">
      <c r="F1307" s="395"/>
      <c r="G1307" s="395"/>
      <c r="H1307" s="395"/>
      <c r="I1307" s="395"/>
      <c r="J1307" s="395"/>
      <c r="K1307" s="395"/>
    </row>
    <row r="1308" spans="6:11" ht="30" customHeight="1" x14ac:dyDescent="0.25">
      <c r="F1308" s="395"/>
      <c r="G1308" s="395"/>
      <c r="H1308" s="395"/>
      <c r="I1308" s="395"/>
      <c r="J1308" s="395"/>
      <c r="K1308" s="395"/>
    </row>
    <row r="1309" spans="6:11" ht="30" customHeight="1" x14ac:dyDescent="0.25">
      <c r="F1309" s="395"/>
      <c r="G1309" s="395"/>
      <c r="H1309" s="395"/>
      <c r="I1309" s="395"/>
      <c r="J1309" s="395"/>
      <c r="K1309" s="395"/>
    </row>
    <row r="1310" spans="6:11" ht="30" customHeight="1" x14ac:dyDescent="0.25">
      <c r="F1310" s="395"/>
      <c r="G1310" s="395"/>
      <c r="H1310" s="395"/>
      <c r="I1310" s="395"/>
      <c r="J1310" s="395"/>
      <c r="K1310" s="395"/>
    </row>
    <row r="1311" spans="6:11" ht="30" customHeight="1" x14ac:dyDescent="0.25">
      <c r="F1311" s="395"/>
      <c r="G1311" s="395"/>
      <c r="H1311" s="395"/>
      <c r="I1311" s="395"/>
      <c r="J1311" s="395"/>
      <c r="K1311" s="395"/>
    </row>
    <row r="1312" spans="6:11" ht="30" customHeight="1" x14ac:dyDescent="0.25">
      <c r="F1312" s="395"/>
      <c r="G1312" s="395"/>
      <c r="H1312" s="395"/>
      <c r="I1312" s="395"/>
      <c r="J1312" s="395"/>
      <c r="K1312" s="395"/>
    </row>
    <row r="1313" spans="6:11" ht="30" customHeight="1" x14ac:dyDescent="0.25">
      <c r="F1313" s="395"/>
      <c r="G1313" s="395"/>
      <c r="H1313" s="395"/>
      <c r="I1313" s="395"/>
      <c r="J1313" s="395"/>
      <c r="K1313" s="395"/>
    </row>
    <row r="1314" spans="6:11" ht="30" customHeight="1" x14ac:dyDescent="0.25">
      <c r="F1314" s="395"/>
      <c r="G1314" s="395"/>
      <c r="H1314" s="395"/>
      <c r="I1314" s="395"/>
      <c r="J1314" s="395"/>
      <c r="K1314" s="395"/>
    </row>
    <row r="1315" spans="6:11" ht="30" customHeight="1" x14ac:dyDescent="0.25">
      <c r="F1315" s="395"/>
      <c r="G1315" s="395"/>
      <c r="H1315" s="395"/>
      <c r="I1315" s="395"/>
      <c r="J1315" s="395"/>
      <c r="K1315" s="395"/>
    </row>
    <row r="1316" spans="6:11" ht="30" customHeight="1" x14ac:dyDescent="0.25">
      <c r="F1316" s="395"/>
      <c r="G1316" s="395"/>
      <c r="H1316" s="395"/>
      <c r="I1316" s="395"/>
      <c r="J1316" s="395"/>
      <c r="K1316" s="395"/>
    </row>
    <row r="1317" spans="6:11" ht="30" customHeight="1" x14ac:dyDescent="0.25">
      <c r="F1317" s="395"/>
      <c r="G1317" s="395"/>
      <c r="H1317" s="395"/>
      <c r="I1317" s="395"/>
      <c r="J1317" s="395"/>
      <c r="K1317" s="395"/>
    </row>
    <row r="1318" spans="6:11" ht="30" customHeight="1" x14ac:dyDescent="0.25">
      <c r="F1318" s="395"/>
      <c r="G1318" s="395"/>
      <c r="H1318" s="395"/>
      <c r="I1318" s="395"/>
      <c r="J1318" s="395"/>
      <c r="K1318" s="395"/>
    </row>
    <row r="1319" spans="6:11" ht="30" customHeight="1" x14ac:dyDescent="0.25">
      <c r="F1319" s="395"/>
      <c r="G1319" s="395"/>
      <c r="H1319" s="395"/>
      <c r="I1319" s="395"/>
      <c r="J1319" s="395"/>
      <c r="K1319" s="395"/>
    </row>
    <row r="1320" spans="6:11" ht="30" customHeight="1" x14ac:dyDescent="0.25">
      <c r="F1320" s="395"/>
      <c r="G1320" s="395"/>
      <c r="H1320" s="395"/>
      <c r="I1320" s="395"/>
      <c r="J1320" s="395"/>
      <c r="K1320" s="395"/>
    </row>
    <row r="1321" spans="6:11" ht="30" customHeight="1" x14ac:dyDescent="0.25">
      <c r="F1321" s="395"/>
      <c r="G1321" s="395"/>
      <c r="H1321" s="395"/>
      <c r="I1321" s="395"/>
      <c r="J1321" s="395"/>
      <c r="K1321" s="395"/>
    </row>
    <row r="1322" spans="6:11" ht="30" customHeight="1" x14ac:dyDescent="0.25">
      <c r="F1322" s="395"/>
      <c r="G1322" s="395"/>
      <c r="H1322" s="395"/>
      <c r="I1322" s="395"/>
      <c r="J1322" s="395"/>
      <c r="K1322" s="395"/>
    </row>
    <row r="1323" spans="6:11" ht="30" customHeight="1" x14ac:dyDescent="0.25">
      <c r="F1323" s="395"/>
      <c r="G1323" s="395"/>
      <c r="H1323" s="395"/>
      <c r="I1323" s="395"/>
      <c r="J1323" s="395"/>
      <c r="K1323" s="395"/>
    </row>
    <row r="1324" spans="6:11" ht="30" customHeight="1" x14ac:dyDescent="0.25">
      <c r="F1324" s="395"/>
      <c r="G1324" s="395"/>
      <c r="H1324" s="395"/>
      <c r="I1324" s="395"/>
      <c r="J1324" s="395"/>
      <c r="K1324" s="395"/>
    </row>
    <row r="1325" spans="6:11" ht="30" customHeight="1" x14ac:dyDescent="0.25">
      <c r="F1325" s="395"/>
      <c r="G1325" s="395"/>
      <c r="H1325" s="395"/>
      <c r="I1325" s="395"/>
      <c r="J1325" s="395"/>
      <c r="K1325" s="395"/>
    </row>
    <row r="1326" spans="6:11" ht="30" customHeight="1" x14ac:dyDescent="0.25">
      <c r="F1326" s="395"/>
      <c r="G1326" s="395"/>
      <c r="H1326" s="395"/>
      <c r="I1326" s="395"/>
      <c r="J1326" s="395"/>
      <c r="K1326" s="395"/>
    </row>
    <row r="1327" spans="6:11" ht="30" customHeight="1" x14ac:dyDescent="0.25">
      <c r="F1327" s="395"/>
      <c r="G1327" s="395"/>
      <c r="H1327" s="395"/>
      <c r="I1327" s="395"/>
      <c r="J1327" s="395"/>
      <c r="K1327" s="395"/>
    </row>
    <row r="1328" spans="6:11" ht="30" customHeight="1" x14ac:dyDescent="0.25">
      <c r="F1328" s="395"/>
      <c r="G1328" s="395"/>
      <c r="H1328" s="395"/>
      <c r="I1328" s="395"/>
      <c r="J1328" s="395"/>
      <c r="K1328" s="395"/>
    </row>
    <row r="1329" spans="6:11" ht="30" customHeight="1" x14ac:dyDescent="0.25">
      <c r="F1329" s="395"/>
      <c r="G1329" s="395"/>
      <c r="H1329" s="395"/>
      <c r="I1329" s="395"/>
      <c r="J1329" s="395"/>
      <c r="K1329" s="395"/>
    </row>
    <row r="1330" spans="6:11" ht="30" customHeight="1" x14ac:dyDescent="0.25">
      <c r="F1330" s="395"/>
      <c r="G1330" s="395"/>
      <c r="H1330" s="395"/>
      <c r="I1330" s="395"/>
      <c r="J1330" s="395"/>
      <c r="K1330" s="395"/>
    </row>
    <row r="1331" spans="6:11" ht="30" customHeight="1" x14ac:dyDescent="0.25">
      <c r="F1331" s="395"/>
      <c r="G1331" s="395"/>
      <c r="H1331" s="395"/>
      <c r="I1331" s="395"/>
      <c r="J1331" s="395"/>
      <c r="K1331" s="395"/>
    </row>
    <row r="1332" spans="6:11" ht="30" customHeight="1" x14ac:dyDescent="0.25">
      <c r="F1332" s="395"/>
      <c r="G1332" s="395"/>
      <c r="H1332" s="395"/>
      <c r="I1332" s="395"/>
      <c r="J1332" s="395"/>
      <c r="K1332" s="395"/>
    </row>
    <row r="1333" spans="6:11" ht="30" customHeight="1" x14ac:dyDescent="0.25">
      <c r="F1333" s="395"/>
      <c r="G1333" s="395"/>
      <c r="H1333" s="395"/>
      <c r="I1333" s="395"/>
      <c r="J1333" s="395"/>
      <c r="K1333" s="395"/>
    </row>
    <row r="1334" spans="6:11" ht="30" customHeight="1" x14ac:dyDescent="0.25">
      <c r="F1334" s="395"/>
      <c r="G1334" s="395"/>
      <c r="H1334" s="395"/>
      <c r="I1334" s="395"/>
      <c r="J1334" s="395"/>
      <c r="K1334" s="395"/>
    </row>
    <row r="1335" spans="6:11" ht="30" customHeight="1" x14ac:dyDescent="0.25">
      <c r="F1335" s="395"/>
      <c r="G1335" s="395"/>
      <c r="H1335" s="395"/>
      <c r="I1335" s="395"/>
      <c r="J1335" s="395"/>
      <c r="K1335" s="395"/>
    </row>
    <row r="1336" spans="6:11" ht="30" customHeight="1" x14ac:dyDescent="0.25">
      <c r="F1336" s="395"/>
      <c r="G1336" s="395"/>
      <c r="H1336" s="395"/>
      <c r="I1336" s="395"/>
      <c r="J1336" s="395"/>
      <c r="K1336" s="395"/>
    </row>
    <row r="1337" spans="6:11" ht="30" customHeight="1" x14ac:dyDescent="0.25">
      <c r="F1337" s="395"/>
      <c r="G1337" s="395"/>
      <c r="H1337" s="395"/>
      <c r="I1337" s="395"/>
      <c r="J1337" s="395"/>
      <c r="K1337" s="395"/>
    </row>
    <row r="1338" spans="6:11" ht="30" customHeight="1" x14ac:dyDescent="0.25">
      <c r="F1338" s="395"/>
      <c r="G1338" s="395"/>
      <c r="H1338" s="395"/>
      <c r="I1338" s="395"/>
      <c r="J1338" s="395"/>
      <c r="K1338" s="395"/>
    </row>
    <row r="1339" spans="6:11" ht="30" customHeight="1" x14ac:dyDescent="0.25">
      <c r="F1339" s="395"/>
      <c r="G1339" s="395"/>
      <c r="H1339" s="395"/>
      <c r="I1339" s="395"/>
      <c r="J1339" s="395"/>
      <c r="K1339" s="395"/>
    </row>
    <row r="1340" spans="6:11" ht="30" customHeight="1" x14ac:dyDescent="0.25">
      <c r="F1340" s="395"/>
      <c r="G1340" s="395"/>
      <c r="H1340" s="395"/>
      <c r="I1340" s="395"/>
      <c r="J1340" s="395"/>
      <c r="K1340" s="395"/>
    </row>
    <row r="1341" spans="6:11" ht="30" customHeight="1" x14ac:dyDescent="0.25">
      <c r="F1341" s="395"/>
      <c r="G1341" s="395"/>
      <c r="H1341" s="395"/>
      <c r="I1341" s="395"/>
      <c r="J1341" s="395"/>
      <c r="K1341" s="395"/>
    </row>
    <row r="1342" spans="6:11" ht="30" customHeight="1" x14ac:dyDescent="0.25">
      <c r="F1342" s="395"/>
      <c r="G1342" s="395"/>
      <c r="H1342" s="395"/>
      <c r="I1342" s="395"/>
      <c r="J1342" s="395"/>
      <c r="K1342" s="395"/>
    </row>
    <row r="1343" spans="6:11" ht="30" customHeight="1" x14ac:dyDescent="0.25">
      <c r="F1343" s="395"/>
      <c r="G1343" s="395"/>
      <c r="H1343" s="395"/>
      <c r="I1343" s="395"/>
      <c r="J1343" s="395"/>
      <c r="K1343" s="395"/>
    </row>
    <row r="1344" spans="6:11" ht="30" customHeight="1" x14ac:dyDescent="0.25">
      <c r="F1344" s="395"/>
      <c r="G1344" s="395"/>
      <c r="H1344" s="395"/>
      <c r="I1344" s="395"/>
      <c r="J1344" s="395"/>
      <c r="K1344" s="395"/>
    </row>
    <row r="1345" spans="6:11" ht="30" customHeight="1" x14ac:dyDescent="0.25">
      <c r="F1345" s="395"/>
      <c r="G1345" s="395"/>
      <c r="H1345" s="395"/>
      <c r="I1345" s="395"/>
      <c r="J1345" s="395"/>
      <c r="K1345" s="395"/>
    </row>
    <row r="1346" spans="6:11" ht="30" customHeight="1" x14ac:dyDescent="0.25">
      <c r="F1346" s="395"/>
      <c r="G1346" s="395"/>
      <c r="H1346" s="395"/>
      <c r="I1346" s="395"/>
      <c r="J1346" s="395"/>
      <c r="K1346" s="395"/>
    </row>
    <row r="1347" spans="6:11" ht="30" customHeight="1" x14ac:dyDescent="0.25">
      <c r="F1347" s="395"/>
      <c r="G1347" s="395"/>
      <c r="H1347" s="395"/>
      <c r="I1347" s="395"/>
      <c r="J1347" s="395"/>
      <c r="K1347" s="395"/>
    </row>
    <row r="1348" spans="6:11" ht="30" customHeight="1" x14ac:dyDescent="0.25">
      <c r="F1348" s="395"/>
      <c r="G1348" s="395"/>
      <c r="H1348" s="395"/>
      <c r="I1348" s="395"/>
      <c r="J1348" s="395"/>
      <c r="K1348" s="395"/>
    </row>
    <row r="1349" spans="6:11" ht="30" customHeight="1" x14ac:dyDescent="0.25">
      <c r="F1349" s="395"/>
      <c r="G1349" s="395"/>
      <c r="H1349" s="395"/>
      <c r="I1349" s="395"/>
      <c r="J1349" s="395"/>
      <c r="K1349" s="395"/>
    </row>
    <row r="1350" spans="6:11" ht="30" customHeight="1" x14ac:dyDescent="0.25">
      <c r="F1350" s="395"/>
      <c r="G1350" s="395"/>
      <c r="H1350" s="395"/>
      <c r="I1350" s="395"/>
      <c r="J1350" s="395"/>
      <c r="K1350" s="395"/>
    </row>
    <row r="1351" spans="6:11" ht="30" customHeight="1" x14ac:dyDescent="0.25">
      <c r="F1351" s="395"/>
      <c r="G1351" s="395"/>
      <c r="H1351" s="395"/>
      <c r="I1351" s="395"/>
      <c r="J1351" s="395"/>
      <c r="K1351" s="395"/>
    </row>
    <row r="1352" spans="6:11" ht="30" customHeight="1" x14ac:dyDescent="0.25">
      <c r="F1352" s="395"/>
      <c r="G1352" s="395"/>
      <c r="H1352" s="395"/>
      <c r="I1352" s="395"/>
      <c r="J1352" s="395"/>
      <c r="K1352" s="395"/>
    </row>
    <row r="1353" spans="6:11" ht="30" customHeight="1" x14ac:dyDescent="0.25">
      <c r="F1353" s="395"/>
      <c r="G1353" s="395"/>
      <c r="H1353" s="395"/>
      <c r="I1353" s="395"/>
      <c r="J1353" s="395"/>
      <c r="K1353" s="395"/>
    </row>
    <row r="1354" spans="6:11" ht="30" customHeight="1" x14ac:dyDescent="0.25">
      <c r="F1354" s="395"/>
      <c r="G1354" s="395"/>
      <c r="H1354" s="395"/>
      <c r="I1354" s="395"/>
      <c r="J1354" s="395"/>
      <c r="K1354" s="395"/>
    </row>
    <row r="1355" spans="6:11" ht="30" customHeight="1" x14ac:dyDescent="0.25">
      <c r="F1355" s="395"/>
      <c r="G1355" s="395"/>
      <c r="H1355" s="395"/>
      <c r="I1355" s="395"/>
      <c r="J1355" s="395"/>
      <c r="K1355" s="395"/>
    </row>
    <row r="1356" spans="6:11" ht="30" customHeight="1" x14ac:dyDescent="0.25">
      <c r="F1356" s="395"/>
      <c r="G1356" s="395"/>
      <c r="H1356" s="395"/>
      <c r="I1356" s="395"/>
      <c r="J1356" s="395"/>
      <c r="K1356" s="395"/>
    </row>
    <row r="1357" spans="6:11" ht="30" customHeight="1" x14ac:dyDescent="0.25">
      <c r="F1357" s="395"/>
      <c r="G1357" s="395"/>
      <c r="H1357" s="395"/>
      <c r="I1357" s="395"/>
      <c r="J1357" s="395"/>
      <c r="K1357" s="395"/>
    </row>
    <row r="1358" spans="6:11" ht="30" customHeight="1" x14ac:dyDescent="0.25">
      <c r="F1358" s="395"/>
      <c r="G1358" s="395"/>
      <c r="H1358" s="395"/>
      <c r="I1358" s="395"/>
      <c r="J1358" s="395"/>
      <c r="K1358" s="395"/>
    </row>
    <row r="1359" spans="6:11" ht="30" customHeight="1" x14ac:dyDescent="0.25">
      <c r="F1359" s="395"/>
      <c r="G1359" s="395"/>
      <c r="H1359" s="395"/>
      <c r="I1359" s="395"/>
      <c r="J1359" s="395"/>
      <c r="K1359" s="395"/>
    </row>
    <row r="1360" spans="6:11" ht="30" customHeight="1" x14ac:dyDescent="0.25">
      <c r="F1360" s="395"/>
      <c r="G1360" s="395"/>
      <c r="H1360" s="395"/>
      <c r="I1360" s="395"/>
      <c r="J1360" s="395"/>
      <c r="K1360" s="395"/>
    </row>
    <row r="1361" spans="6:11" ht="30" customHeight="1" x14ac:dyDescent="0.25">
      <c r="F1361" s="395"/>
      <c r="G1361" s="395"/>
      <c r="H1361" s="395"/>
      <c r="I1361" s="395"/>
      <c r="J1361" s="395"/>
      <c r="K1361" s="395"/>
    </row>
    <row r="1362" spans="6:11" ht="30" customHeight="1" x14ac:dyDescent="0.25">
      <c r="F1362" s="395"/>
      <c r="G1362" s="395"/>
      <c r="H1362" s="395"/>
      <c r="I1362" s="395"/>
      <c r="J1362" s="395"/>
      <c r="K1362" s="395"/>
    </row>
    <row r="1363" spans="6:11" ht="30" customHeight="1" x14ac:dyDescent="0.25">
      <c r="F1363" s="395"/>
      <c r="G1363" s="395"/>
      <c r="H1363" s="395"/>
      <c r="I1363" s="395"/>
      <c r="J1363" s="395"/>
      <c r="K1363" s="395"/>
    </row>
    <row r="1364" spans="6:11" ht="30" customHeight="1" x14ac:dyDescent="0.25">
      <c r="F1364" s="395"/>
      <c r="G1364" s="395"/>
      <c r="H1364" s="395"/>
      <c r="I1364" s="395"/>
      <c r="J1364" s="395"/>
      <c r="K1364" s="395"/>
    </row>
    <row r="1365" spans="6:11" ht="30" customHeight="1" x14ac:dyDescent="0.25">
      <c r="F1365" s="395"/>
      <c r="G1365" s="395"/>
      <c r="H1365" s="395"/>
      <c r="I1365" s="395"/>
      <c r="J1365" s="395"/>
      <c r="K1365" s="395"/>
    </row>
    <row r="1366" spans="6:11" ht="30" customHeight="1" x14ac:dyDescent="0.25">
      <c r="F1366" s="395"/>
      <c r="G1366" s="395"/>
      <c r="H1366" s="395"/>
      <c r="I1366" s="395"/>
      <c r="J1366" s="395"/>
      <c r="K1366" s="395"/>
    </row>
    <row r="1367" spans="6:11" ht="30" customHeight="1" x14ac:dyDescent="0.25">
      <c r="F1367" s="395"/>
      <c r="G1367" s="395"/>
      <c r="H1367" s="395"/>
      <c r="I1367" s="395"/>
      <c r="J1367" s="395"/>
      <c r="K1367" s="395"/>
    </row>
    <row r="1368" spans="6:11" ht="30" customHeight="1" x14ac:dyDescent="0.25">
      <c r="F1368" s="395"/>
      <c r="G1368" s="395"/>
      <c r="H1368" s="395"/>
      <c r="I1368" s="395"/>
      <c r="J1368" s="395"/>
      <c r="K1368" s="395"/>
    </row>
    <row r="1369" spans="6:11" ht="30" customHeight="1" x14ac:dyDescent="0.25">
      <c r="F1369" s="395"/>
      <c r="G1369" s="395"/>
      <c r="H1369" s="395"/>
      <c r="I1369" s="395"/>
      <c r="J1369" s="395"/>
      <c r="K1369" s="395"/>
    </row>
    <row r="1370" spans="6:11" ht="30" customHeight="1" x14ac:dyDescent="0.25">
      <c r="F1370" s="395"/>
      <c r="G1370" s="395"/>
      <c r="H1370" s="395"/>
      <c r="I1370" s="395"/>
      <c r="J1370" s="395"/>
      <c r="K1370" s="395"/>
    </row>
    <row r="1371" spans="6:11" ht="30" customHeight="1" x14ac:dyDescent="0.25">
      <c r="F1371" s="395"/>
      <c r="G1371" s="395"/>
      <c r="H1371" s="395"/>
      <c r="I1371" s="395"/>
      <c r="J1371" s="395"/>
      <c r="K1371" s="395"/>
    </row>
    <row r="1372" spans="6:11" ht="30" customHeight="1" x14ac:dyDescent="0.25">
      <c r="F1372" s="395"/>
      <c r="G1372" s="395"/>
      <c r="H1372" s="395"/>
      <c r="I1372" s="395"/>
      <c r="J1372" s="395"/>
      <c r="K1372" s="395"/>
    </row>
    <row r="1373" spans="6:11" ht="30" customHeight="1" x14ac:dyDescent="0.25">
      <c r="F1373" s="395"/>
      <c r="G1373" s="395"/>
      <c r="H1373" s="395"/>
      <c r="I1373" s="395"/>
      <c r="J1373" s="395"/>
      <c r="K1373" s="395"/>
    </row>
    <row r="1374" spans="6:11" ht="30" customHeight="1" x14ac:dyDescent="0.25">
      <c r="F1374" s="395"/>
      <c r="G1374" s="395"/>
      <c r="H1374" s="395"/>
      <c r="I1374" s="395"/>
      <c r="J1374" s="395"/>
      <c r="K1374" s="395"/>
    </row>
    <row r="1375" spans="6:11" ht="30" customHeight="1" x14ac:dyDescent="0.25">
      <c r="F1375" s="395"/>
      <c r="G1375" s="395"/>
      <c r="H1375" s="395"/>
      <c r="I1375" s="395"/>
      <c r="J1375" s="395"/>
      <c r="K1375" s="395"/>
    </row>
    <row r="1376" spans="6:11" ht="30" customHeight="1" x14ac:dyDescent="0.25">
      <c r="F1376" s="395"/>
      <c r="G1376" s="395"/>
      <c r="H1376" s="395"/>
      <c r="I1376" s="395"/>
      <c r="J1376" s="395"/>
      <c r="K1376" s="395"/>
    </row>
    <row r="1377" spans="6:11" ht="30" customHeight="1" x14ac:dyDescent="0.25">
      <c r="F1377" s="395"/>
      <c r="G1377" s="395"/>
      <c r="H1377" s="395"/>
      <c r="I1377" s="395"/>
      <c r="J1377" s="395"/>
      <c r="K1377" s="395"/>
    </row>
    <row r="1378" spans="6:11" ht="30" customHeight="1" x14ac:dyDescent="0.25">
      <c r="F1378" s="395"/>
      <c r="G1378" s="395"/>
      <c r="H1378" s="395"/>
      <c r="I1378" s="395"/>
      <c r="J1378" s="395"/>
      <c r="K1378" s="395"/>
    </row>
    <row r="1379" spans="6:11" ht="30" customHeight="1" x14ac:dyDescent="0.25">
      <c r="F1379" s="395"/>
      <c r="G1379" s="395"/>
      <c r="H1379" s="395"/>
      <c r="I1379" s="395"/>
      <c r="J1379" s="395"/>
      <c r="K1379" s="395"/>
    </row>
    <row r="1380" spans="6:11" ht="30" customHeight="1" x14ac:dyDescent="0.25">
      <c r="F1380" s="395"/>
      <c r="G1380" s="395"/>
      <c r="H1380" s="395"/>
      <c r="I1380" s="395"/>
      <c r="J1380" s="395"/>
      <c r="K1380" s="395"/>
    </row>
    <row r="1381" spans="6:11" ht="30" customHeight="1" x14ac:dyDescent="0.25">
      <c r="F1381" s="395"/>
      <c r="G1381" s="395"/>
      <c r="H1381" s="395"/>
      <c r="I1381" s="395"/>
      <c r="J1381" s="395"/>
      <c r="K1381" s="395"/>
    </row>
    <row r="1382" spans="6:11" ht="30" customHeight="1" x14ac:dyDescent="0.25">
      <c r="F1382" s="395"/>
      <c r="G1382" s="395"/>
      <c r="H1382" s="395"/>
      <c r="I1382" s="395"/>
      <c r="J1382" s="395"/>
      <c r="K1382" s="395"/>
    </row>
    <row r="1383" spans="6:11" ht="30" customHeight="1" x14ac:dyDescent="0.25">
      <c r="F1383" s="395"/>
      <c r="G1383" s="395"/>
      <c r="H1383" s="395"/>
      <c r="I1383" s="395"/>
      <c r="J1383" s="395"/>
      <c r="K1383" s="395"/>
    </row>
    <row r="1384" spans="6:11" ht="30" customHeight="1" x14ac:dyDescent="0.25">
      <c r="F1384" s="395"/>
      <c r="G1384" s="395"/>
      <c r="H1384" s="395"/>
      <c r="I1384" s="395"/>
      <c r="J1384" s="395"/>
      <c r="K1384" s="395"/>
    </row>
    <row r="1385" spans="6:11" ht="30" customHeight="1" x14ac:dyDescent="0.25">
      <c r="F1385" s="395"/>
      <c r="G1385" s="395"/>
      <c r="H1385" s="395"/>
      <c r="I1385" s="395"/>
      <c r="J1385" s="395"/>
      <c r="K1385" s="395"/>
    </row>
    <row r="1386" spans="6:11" ht="30" customHeight="1" x14ac:dyDescent="0.25">
      <c r="F1386" s="395"/>
      <c r="G1386" s="395"/>
      <c r="H1386" s="395"/>
      <c r="I1386" s="395"/>
      <c r="J1386" s="395"/>
      <c r="K1386" s="395"/>
    </row>
    <row r="1387" spans="6:11" ht="30" customHeight="1" x14ac:dyDescent="0.25">
      <c r="F1387" s="395"/>
      <c r="G1387" s="395"/>
      <c r="H1387" s="395"/>
      <c r="I1387" s="395"/>
      <c r="J1387" s="395"/>
      <c r="K1387" s="395"/>
    </row>
    <row r="1388" spans="6:11" ht="30" customHeight="1" x14ac:dyDescent="0.25">
      <c r="F1388" s="395"/>
      <c r="G1388" s="395"/>
      <c r="H1388" s="395"/>
      <c r="I1388" s="395"/>
      <c r="J1388" s="395"/>
      <c r="K1388" s="395"/>
    </row>
    <row r="1389" spans="6:11" ht="30" customHeight="1" x14ac:dyDescent="0.25">
      <c r="F1389" s="395"/>
      <c r="G1389" s="395"/>
      <c r="H1389" s="395"/>
      <c r="I1389" s="395"/>
      <c r="J1389" s="395"/>
      <c r="K1389" s="395"/>
    </row>
    <row r="1390" spans="6:11" ht="30" customHeight="1" x14ac:dyDescent="0.25">
      <c r="F1390" s="395"/>
      <c r="G1390" s="395"/>
      <c r="H1390" s="395"/>
      <c r="I1390" s="395"/>
      <c r="J1390" s="395"/>
      <c r="K1390" s="395"/>
    </row>
    <row r="1391" spans="6:11" ht="30" customHeight="1" x14ac:dyDescent="0.25">
      <c r="F1391" s="395"/>
      <c r="G1391" s="395"/>
      <c r="H1391" s="395"/>
      <c r="I1391" s="395"/>
      <c r="J1391" s="395"/>
      <c r="K1391" s="395"/>
    </row>
    <row r="1392" spans="6:11" ht="30" customHeight="1" x14ac:dyDescent="0.25">
      <c r="F1392" s="395"/>
      <c r="G1392" s="395"/>
      <c r="H1392" s="395"/>
      <c r="I1392" s="395"/>
      <c r="J1392" s="395"/>
      <c r="K1392" s="395"/>
    </row>
    <row r="1393" spans="6:11" ht="30" customHeight="1" x14ac:dyDescent="0.25">
      <c r="F1393" s="395"/>
      <c r="G1393" s="395"/>
      <c r="H1393" s="395"/>
      <c r="I1393" s="395"/>
      <c r="J1393" s="395"/>
      <c r="K1393" s="395"/>
    </row>
    <row r="1394" spans="6:11" ht="30" customHeight="1" x14ac:dyDescent="0.25">
      <c r="F1394" s="395"/>
      <c r="G1394" s="395"/>
      <c r="H1394" s="395"/>
      <c r="I1394" s="395"/>
      <c r="J1394" s="395"/>
      <c r="K1394" s="395"/>
    </row>
    <row r="1395" spans="6:11" ht="30" customHeight="1" x14ac:dyDescent="0.25">
      <c r="F1395" s="395"/>
      <c r="G1395" s="395"/>
      <c r="H1395" s="395"/>
      <c r="I1395" s="395"/>
      <c r="J1395" s="395"/>
      <c r="K1395" s="395"/>
    </row>
    <row r="1396" spans="6:11" ht="30" customHeight="1" x14ac:dyDescent="0.25">
      <c r="F1396" s="395"/>
      <c r="G1396" s="395"/>
      <c r="H1396" s="395"/>
      <c r="I1396" s="395"/>
      <c r="J1396" s="395"/>
      <c r="K1396" s="395"/>
    </row>
    <row r="1397" spans="6:11" ht="30" customHeight="1" x14ac:dyDescent="0.25">
      <c r="F1397" s="395"/>
      <c r="G1397" s="395"/>
      <c r="H1397" s="395"/>
      <c r="I1397" s="395"/>
      <c r="J1397" s="395"/>
      <c r="K1397" s="395"/>
    </row>
    <row r="1398" spans="6:11" ht="30" customHeight="1" x14ac:dyDescent="0.25">
      <c r="F1398" s="395"/>
      <c r="G1398" s="395"/>
      <c r="H1398" s="395"/>
      <c r="I1398" s="395"/>
      <c r="J1398" s="395"/>
      <c r="K1398" s="395"/>
    </row>
    <row r="1399" spans="6:11" ht="30" customHeight="1" x14ac:dyDescent="0.25">
      <c r="F1399" s="395"/>
      <c r="G1399" s="395"/>
      <c r="H1399" s="395"/>
      <c r="I1399" s="395"/>
      <c r="J1399" s="395"/>
      <c r="K1399" s="395"/>
    </row>
    <row r="1400" spans="6:11" ht="30" customHeight="1" x14ac:dyDescent="0.25">
      <c r="F1400" s="395"/>
      <c r="G1400" s="395"/>
      <c r="H1400" s="395"/>
      <c r="I1400" s="395"/>
      <c r="J1400" s="395"/>
      <c r="K1400" s="395"/>
    </row>
    <row r="1401" spans="6:11" ht="30" customHeight="1" x14ac:dyDescent="0.25">
      <c r="F1401" s="395"/>
      <c r="G1401" s="395"/>
      <c r="H1401" s="395"/>
      <c r="I1401" s="395"/>
      <c r="J1401" s="395"/>
      <c r="K1401" s="395"/>
    </row>
    <row r="1402" spans="6:11" ht="30" customHeight="1" x14ac:dyDescent="0.25">
      <c r="F1402" s="395"/>
      <c r="G1402" s="395"/>
      <c r="H1402" s="395"/>
      <c r="I1402" s="395"/>
      <c r="J1402" s="395"/>
      <c r="K1402" s="395"/>
    </row>
    <row r="1403" spans="6:11" ht="30" customHeight="1" x14ac:dyDescent="0.25">
      <c r="F1403" s="395"/>
      <c r="G1403" s="395"/>
      <c r="H1403" s="395"/>
      <c r="I1403" s="395"/>
      <c r="J1403" s="395"/>
      <c r="K1403" s="395"/>
    </row>
    <row r="1404" spans="6:11" ht="30" customHeight="1" x14ac:dyDescent="0.25">
      <c r="F1404" s="395"/>
      <c r="G1404" s="395"/>
      <c r="H1404" s="395"/>
      <c r="I1404" s="395"/>
      <c r="J1404" s="395"/>
      <c r="K1404" s="395"/>
    </row>
    <row r="1405" spans="6:11" ht="30" customHeight="1" x14ac:dyDescent="0.25">
      <c r="F1405" s="395"/>
      <c r="G1405" s="395"/>
      <c r="H1405" s="395"/>
      <c r="I1405" s="395"/>
      <c r="J1405" s="395"/>
      <c r="K1405" s="395"/>
    </row>
    <row r="1406" spans="6:11" ht="30" customHeight="1" x14ac:dyDescent="0.25">
      <c r="F1406" s="395"/>
      <c r="G1406" s="395"/>
      <c r="H1406" s="395"/>
      <c r="I1406" s="395"/>
      <c r="J1406" s="395"/>
      <c r="K1406" s="395"/>
    </row>
    <row r="1407" spans="6:11" ht="30" customHeight="1" x14ac:dyDescent="0.25">
      <c r="F1407" s="395"/>
      <c r="G1407" s="395"/>
      <c r="H1407" s="395"/>
      <c r="I1407" s="395"/>
      <c r="J1407" s="395"/>
      <c r="K1407" s="395"/>
    </row>
    <row r="1408" spans="6:11" ht="30" customHeight="1" x14ac:dyDescent="0.25">
      <c r="F1408" s="395"/>
      <c r="G1408" s="395"/>
      <c r="H1408" s="395"/>
      <c r="I1408" s="395"/>
      <c r="J1408" s="395"/>
      <c r="K1408" s="395"/>
    </row>
    <row r="1409" spans="6:11" ht="30" customHeight="1" x14ac:dyDescent="0.25">
      <c r="F1409" s="395"/>
      <c r="G1409" s="395"/>
      <c r="H1409" s="395"/>
      <c r="I1409" s="395"/>
      <c r="J1409" s="395"/>
      <c r="K1409" s="395"/>
    </row>
    <row r="1410" spans="6:11" ht="30" customHeight="1" x14ac:dyDescent="0.25">
      <c r="F1410" s="395"/>
      <c r="G1410" s="395"/>
      <c r="H1410" s="395"/>
      <c r="I1410" s="395"/>
      <c r="J1410" s="395"/>
      <c r="K1410" s="395"/>
    </row>
    <row r="1411" spans="6:11" ht="30" customHeight="1" x14ac:dyDescent="0.25">
      <c r="F1411" s="395"/>
      <c r="G1411" s="395"/>
      <c r="H1411" s="395"/>
      <c r="I1411" s="395"/>
      <c r="J1411" s="395"/>
      <c r="K1411" s="395"/>
    </row>
    <row r="1412" spans="6:11" ht="30" customHeight="1" x14ac:dyDescent="0.25">
      <c r="F1412" s="395"/>
      <c r="G1412" s="395"/>
      <c r="H1412" s="395"/>
      <c r="I1412" s="395"/>
      <c r="J1412" s="395"/>
      <c r="K1412" s="395"/>
    </row>
    <row r="1413" spans="6:11" ht="30" customHeight="1" x14ac:dyDescent="0.25">
      <c r="F1413" s="395"/>
      <c r="G1413" s="395"/>
      <c r="H1413" s="395"/>
      <c r="I1413" s="395"/>
      <c r="J1413" s="395"/>
      <c r="K1413" s="395"/>
    </row>
    <row r="1414" spans="6:11" ht="30" customHeight="1" x14ac:dyDescent="0.25">
      <c r="F1414" s="395"/>
      <c r="G1414" s="395"/>
      <c r="H1414" s="395"/>
      <c r="I1414" s="395"/>
      <c r="J1414" s="395"/>
      <c r="K1414" s="395"/>
    </row>
    <row r="1415" spans="6:11" ht="30" customHeight="1" x14ac:dyDescent="0.25">
      <c r="F1415" s="395"/>
      <c r="G1415" s="395"/>
      <c r="H1415" s="395"/>
      <c r="I1415" s="395"/>
      <c r="J1415" s="395"/>
      <c r="K1415" s="395"/>
    </row>
    <row r="1416" spans="6:11" ht="30" customHeight="1" x14ac:dyDescent="0.25">
      <c r="F1416" s="395"/>
      <c r="G1416" s="395"/>
      <c r="H1416" s="395"/>
      <c r="I1416" s="395"/>
      <c r="J1416" s="395"/>
      <c r="K1416" s="395"/>
    </row>
    <row r="1417" spans="6:11" ht="30" customHeight="1" x14ac:dyDescent="0.25">
      <c r="F1417" s="395"/>
      <c r="G1417" s="395"/>
      <c r="H1417" s="395"/>
      <c r="I1417" s="395"/>
      <c r="J1417" s="395"/>
      <c r="K1417" s="395"/>
    </row>
    <row r="1418" spans="6:11" ht="30" customHeight="1" x14ac:dyDescent="0.25">
      <c r="F1418" s="395"/>
      <c r="G1418" s="395"/>
      <c r="H1418" s="395"/>
      <c r="I1418" s="395"/>
      <c r="J1418" s="395"/>
      <c r="K1418" s="395"/>
    </row>
    <row r="1419" spans="6:11" ht="30" customHeight="1" x14ac:dyDescent="0.25">
      <c r="F1419" s="395"/>
      <c r="G1419" s="395"/>
      <c r="H1419" s="395"/>
      <c r="I1419" s="395"/>
      <c r="J1419" s="395"/>
      <c r="K1419" s="395"/>
    </row>
    <row r="1420" spans="6:11" ht="30" customHeight="1" x14ac:dyDescent="0.25">
      <c r="F1420" s="395"/>
      <c r="G1420" s="395"/>
      <c r="H1420" s="395"/>
      <c r="I1420" s="395"/>
      <c r="J1420" s="395"/>
      <c r="K1420" s="395"/>
    </row>
    <row r="1421" spans="6:11" ht="30" customHeight="1" x14ac:dyDescent="0.25">
      <c r="F1421" s="395"/>
      <c r="G1421" s="395"/>
      <c r="H1421" s="395"/>
      <c r="I1421" s="395"/>
      <c r="J1421" s="395"/>
      <c r="K1421" s="395"/>
    </row>
    <row r="1422" spans="6:11" ht="30" customHeight="1" x14ac:dyDescent="0.25">
      <c r="F1422" s="395"/>
      <c r="G1422" s="395"/>
      <c r="H1422" s="395"/>
      <c r="I1422" s="395"/>
      <c r="J1422" s="395"/>
      <c r="K1422" s="395"/>
    </row>
    <row r="1423" spans="6:11" ht="30" customHeight="1" x14ac:dyDescent="0.25">
      <c r="F1423" s="395"/>
      <c r="G1423" s="395"/>
      <c r="H1423" s="395"/>
      <c r="I1423" s="395"/>
      <c r="J1423" s="395"/>
      <c r="K1423" s="395"/>
    </row>
    <row r="1424" spans="6:11" ht="30" customHeight="1" x14ac:dyDescent="0.25">
      <c r="F1424" s="395"/>
      <c r="G1424" s="395"/>
      <c r="H1424" s="395"/>
      <c r="I1424" s="395"/>
      <c r="J1424" s="395"/>
      <c r="K1424" s="395"/>
    </row>
    <row r="1425" spans="6:11" ht="30" customHeight="1" x14ac:dyDescent="0.25">
      <c r="F1425" s="395"/>
      <c r="G1425" s="395"/>
      <c r="H1425" s="395"/>
      <c r="I1425" s="395"/>
      <c r="J1425" s="395"/>
      <c r="K1425" s="395"/>
    </row>
    <row r="1426" spans="6:11" ht="30" customHeight="1" x14ac:dyDescent="0.25">
      <c r="F1426" s="395"/>
      <c r="G1426" s="395"/>
      <c r="H1426" s="395"/>
      <c r="I1426" s="395"/>
      <c r="J1426" s="395"/>
      <c r="K1426" s="395"/>
    </row>
    <row r="1427" spans="6:11" ht="30" customHeight="1" x14ac:dyDescent="0.25">
      <c r="F1427" s="395"/>
      <c r="G1427" s="395"/>
      <c r="H1427" s="395"/>
      <c r="I1427" s="395"/>
      <c r="J1427" s="395"/>
      <c r="K1427" s="395"/>
    </row>
    <row r="1428" spans="6:11" ht="30" customHeight="1" x14ac:dyDescent="0.25">
      <c r="F1428" s="395"/>
      <c r="G1428" s="395"/>
      <c r="H1428" s="395"/>
      <c r="I1428" s="395"/>
      <c r="J1428" s="395"/>
      <c r="K1428" s="395"/>
    </row>
    <row r="1429" spans="6:11" ht="30" customHeight="1" x14ac:dyDescent="0.25">
      <c r="F1429" s="395"/>
      <c r="G1429" s="395"/>
      <c r="H1429" s="395"/>
      <c r="I1429" s="395"/>
      <c r="J1429" s="395"/>
      <c r="K1429" s="395"/>
    </row>
    <row r="1430" spans="6:11" ht="30" customHeight="1" x14ac:dyDescent="0.25">
      <c r="F1430" s="395"/>
      <c r="G1430" s="395"/>
      <c r="H1430" s="395"/>
      <c r="I1430" s="395"/>
      <c r="J1430" s="395"/>
      <c r="K1430" s="395"/>
    </row>
    <row r="1431" spans="6:11" ht="30" customHeight="1" x14ac:dyDescent="0.25">
      <c r="F1431" s="395"/>
      <c r="G1431" s="395"/>
      <c r="H1431" s="395"/>
      <c r="I1431" s="395"/>
      <c r="J1431" s="395"/>
      <c r="K1431" s="395"/>
    </row>
    <row r="1432" spans="6:11" ht="30" customHeight="1" x14ac:dyDescent="0.25">
      <c r="F1432" s="395"/>
      <c r="G1432" s="395"/>
      <c r="H1432" s="395"/>
      <c r="I1432" s="395"/>
      <c r="J1432" s="395"/>
      <c r="K1432" s="395"/>
    </row>
    <row r="1433" spans="6:11" ht="30" customHeight="1" x14ac:dyDescent="0.25">
      <c r="F1433" s="395"/>
      <c r="G1433" s="395"/>
      <c r="H1433" s="395"/>
      <c r="I1433" s="395"/>
      <c r="J1433" s="395"/>
      <c r="K1433" s="395"/>
    </row>
    <row r="1434" spans="6:11" ht="30" customHeight="1" x14ac:dyDescent="0.25">
      <c r="F1434" s="395"/>
      <c r="G1434" s="395"/>
      <c r="H1434" s="395"/>
      <c r="I1434" s="395"/>
      <c r="J1434" s="395"/>
      <c r="K1434" s="395"/>
    </row>
    <row r="1435" spans="6:11" ht="30" customHeight="1" x14ac:dyDescent="0.25">
      <c r="F1435" s="395"/>
      <c r="G1435" s="395"/>
      <c r="H1435" s="395"/>
      <c r="I1435" s="395"/>
      <c r="J1435" s="395"/>
      <c r="K1435" s="395"/>
    </row>
    <row r="1436" spans="6:11" ht="30" customHeight="1" x14ac:dyDescent="0.25">
      <c r="F1436" s="395"/>
      <c r="G1436" s="395"/>
      <c r="H1436" s="395"/>
      <c r="I1436" s="395"/>
      <c r="J1436" s="395"/>
      <c r="K1436" s="395"/>
    </row>
    <row r="1437" spans="6:11" ht="30" customHeight="1" x14ac:dyDescent="0.25">
      <c r="F1437" s="395"/>
      <c r="G1437" s="395"/>
      <c r="H1437" s="395"/>
      <c r="I1437" s="395"/>
      <c r="J1437" s="395"/>
      <c r="K1437" s="395"/>
    </row>
    <row r="1438" spans="6:11" ht="30" customHeight="1" x14ac:dyDescent="0.25">
      <c r="F1438" s="395"/>
      <c r="G1438" s="395"/>
      <c r="H1438" s="395"/>
      <c r="I1438" s="395"/>
      <c r="J1438" s="395"/>
      <c r="K1438" s="395"/>
    </row>
    <row r="1439" spans="6:11" ht="30" customHeight="1" x14ac:dyDescent="0.25">
      <c r="F1439" s="395"/>
      <c r="G1439" s="395"/>
      <c r="H1439" s="395"/>
      <c r="I1439" s="395"/>
      <c r="J1439" s="395"/>
      <c r="K1439" s="395"/>
    </row>
    <row r="1440" spans="6:11" ht="30" customHeight="1" x14ac:dyDescent="0.25">
      <c r="F1440" s="395"/>
      <c r="G1440" s="395"/>
      <c r="H1440" s="395"/>
      <c r="I1440" s="395"/>
      <c r="J1440" s="395"/>
      <c r="K1440" s="395"/>
    </row>
    <row r="1441" spans="6:11" ht="30" customHeight="1" x14ac:dyDescent="0.25">
      <c r="F1441" s="395"/>
      <c r="G1441" s="395"/>
      <c r="H1441" s="395"/>
      <c r="I1441" s="395"/>
      <c r="J1441" s="395"/>
      <c r="K1441" s="395"/>
    </row>
    <row r="1442" spans="6:11" ht="30" customHeight="1" x14ac:dyDescent="0.25">
      <c r="F1442" s="395"/>
      <c r="G1442" s="395"/>
      <c r="H1442" s="395"/>
      <c r="I1442" s="395"/>
      <c r="J1442" s="395"/>
      <c r="K1442" s="395"/>
    </row>
    <row r="1443" spans="6:11" ht="30" customHeight="1" x14ac:dyDescent="0.25">
      <c r="F1443" s="395"/>
      <c r="G1443" s="395"/>
      <c r="H1443" s="395"/>
      <c r="I1443" s="395"/>
      <c r="J1443" s="395"/>
      <c r="K1443" s="395"/>
    </row>
    <row r="1444" spans="6:11" ht="30" customHeight="1" x14ac:dyDescent="0.25">
      <c r="F1444" s="395"/>
      <c r="G1444" s="395"/>
      <c r="H1444" s="395"/>
      <c r="I1444" s="395"/>
      <c r="J1444" s="395"/>
      <c r="K1444" s="395"/>
    </row>
    <row r="1445" spans="6:11" ht="30" customHeight="1" x14ac:dyDescent="0.25">
      <c r="F1445" s="395"/>
      <c r="G1445" s="395"/>
      <c r="H1445" s="395"/>
      <c r="I1445" s="395"/>
      <c r="J1445" s="395"/>
      <c r="K1445" s="395"/>
    </row>
    <row r="1446" spans="6:11" ht="30" customHeight="1" x14ac:dyDescent="0.25">
      <c r="F1446" s="395"/>
      <c r="G1446" s="395"/>
      <c r="H1446" s="395"/>
      <c r="I1446" s="395"/>
      <c r="J1446" s="395"/>
      <c r="K1446" s="395"/>
    </row>
    <row r="1447" spans="6:11" ht="30" customHeight="1" x14ac:dyDescent="0.25">
      <c r="F1447" s="395"/>
      <c r="G1447" s="395"/>
      <c r="H1447" s="395"/>
      <c r="I1447" s="395"/>
      <c r="J1447" s="395"/>
      <c r="K1447" s="395"/>
    </row>
    <row r="1448" spans="6:11" ht="30" customHeight="1" x14ac:dyDescent="0.25">
      <c r="F1448" s="395"/>
      <c r="G1448" s="395"/>
      <c r="H1448" s="395"/>
      <c r="I1448" s="395"/>
      <c r="J1448" s="395"/>
      <c r="K1448" s="395"/>
    </row>
    <row r="1449" spans="6:11" ht="30" customHeight="1" x14ac:dyDescent="0.25">
      <c r="F1449" s="395"/>
      <c r="G1449" s="395"/>
      <c r="H1449" s="395"/>
      <c r="I1449" s="395"/>
      <c r="J1449" s="395"/>
      <c r="K1449" s="395"/>
    </row>
    <row r="1450" spans="6:11" ht="30" customHeight="1" x14ac:dyDescent="0.25">
      <c r="F1450" s="395"/>
      <c r="G1450" s="395"/>
      <c r="H1450" s="395"/>
      <c r="I1450" s="395"/>
      <c r="J1450" s="395"/>
      <c r="K1450" s="395"/>
    </row>
    <row r="1451" spans="6:11" ht="30" customHeight="1" x14ac:dyDescent="0.25">
      <c r="F1451" s="395"/>
      <c r="G1451" s="395"/>
      <c r="H1451" s="395"/>
      <c r="I1451" s="395"/>
      <c r="J1451" s="395"/>
      <c r="K1451" s="395"/>
    </row>
    <row r="1452" spans="6:11" ht="30" customHeight="1" x14ac:dyDescent="0.25">
      <c r="F1452" s="395"/>
      <c r="G1452" s="395"/>
      <c r="H1452" s="395"/>
      <c r="I1452" s="395"/>
      <c r="J1452" s="395"/>
      <c r="K1452" s="395"/>
    </row>
    <row r="1453" spans="6:11" ht="30" customHeight="1" x14ac:dyDescent="0.25">
      <c r="F1453" s="395"/>
      <c r="G1453" s="395"/>
      <c r="H1453" s="395"/>
      <c r="I1453" s="395"/>
      <c r="J1453" s="395"/>
      <c r="K1453" s="395"/>
    </row>
    <row r="1454" spans="6:11" ht="30" customHeight="1" x14ac:dyDescent="0.25">
      <c r="F1454" s="395"/>
      <c r="G1454" s="395"/>
      <c r="H1454" s="395"/>
      <c r="I1454" s="395"/>
      <c r="J1454" s="395"/>
      <c r="K1454" s="395"/>
    </row>
    <row r="1455" spans="6:11" ht="30" customHeight="1" x14ac:dyDescent="0.25">
      <c r="F1455" s="395"/>
      <c r="G1455" s="395"/>
      <c r="H1455" s="395"/>
      <c r="I1455" s="395"/>
      <c r="J1455" s="395"/>
      <c r="K1455" s="395"/>
    </row>
    <row r="1456" spans="6:11" ht="30" customHeight="1" x14ac:dyDescent="0.25">
      <c r="F1456" s="395"/>
      <c r="G1456" s="395"/>
      <c r="H1456" s="395"/>
      <c r="I1456" s="395"/>
      <c r="J1456" s="395"/>
      <c r="K1456" s="395"/>
    </row>
    <row r="1457" spans="6:11" ht="30" customHeight="1" x14ac:dyDescent="0.25">
      <c r="F1457" s="395"/>
      <c r="G1457" s="395"/>
      <c r="H1457" s="395"/>
      <c r="I1457" s="395"/>
      <c r="J1457" s="395"/>
      <c r="K1457" s="395"/>
    </row>
    <row r="1458" spans="6:11" ht="30" customHeight="1" x14ac:dyDescent="0.25">
      <c r="F1458" s="395"/>
      <c r="G1458" s="395"/>
      <c r="H1458" s="395"/>
      <c r="I1458" s="395"/>
      <c r="J1458" s="395"/>
      <c r="K1458" s="395"/>
    </row>
    <row r="1459" spans="6:11" ht="30" customHeight="1" x14ac:dyDescent="0.25">
      <c r="F1459" s="395"/>
      <c r="G1459" s="395"/>
      <c r="H1459" s="395"/>
      <c r="I1459" s="395"/>
      <c r="J1459" s="395"/>
      <c r="K1459" s="395"/>
    </row>
    <row r="1460" spans="6:11" ht="30" customHeight="1" x14ac:dyDescent="0.25">
      <c r="F1460" s="395"/>
      <c r="G1460" s="395"/>
      <c r="H1460" s="395"/>
      <c r="I1460" s="395"/>
      <c r="J1460" s="395"/>
      <c r="K1460" s="395"/>
    </row>
    <row r="1461" spans="6:11" ht="30" customHeight="1" x14ac:dyDescent="0.25">
      <c r="F1461" s="395"/>
      <c r="G1461" s="395"/>
      <c r="H1461" s="395"/>
      <c r="I1461" s="395"/>
      <c r="J1461" s="395"/>
      <c r="K1461" s="395"/>
    </row>
    <row r="1462" spans="6:11" ht="30" customHeight="1" x14ac:dyDescent="0.25">
      <c r="F1462" s="395"/>
      <c r="G1462" s="395"/>
      <c r="H1462" s="395"/>
      <c r="I1462" s="395"/>
      <c r="J1462" s="395"/>
      <c r="K1462" s="395"/>
    </row>
    <row r="1463" spans="6:11" ht="30" customHeight="1" x14ac:dyDescent="0.25">
      <c r="F1463" s="395"/>
      <c r="G1463" s="395"/>
      <c r="H1463" s="395"/>
      <c r="I1463" s="395"/>
      <c r="J1463" s="395"/>
      <c r="K1463" s="395"/>
    </row>
    <row r="1464" spans="6:11" ht="30" customHeight="1" x14ac:dyDescent="0.25">
      <c r="F1464" s="395"/>
      <c r="G1464" s="395"/>
      <c r="H1464" s="395"/>
      <c r="I1464" s="395"/>
      <c r="J1464" s="395"/>
      <c r="K1464" s="395"/>
    </row>
    <row r="1465" spans="6:11" ht="30" customHeight="1" x14ac:dyDescent="0.25">
      <c r="F1465" s="395"/>
      <c r="G1465" s="395"/>
      <c r="H1465" s="395"/>
      <c r="I1465" s="395"/>
      <c r="J1465" s="395"/>
      <c r="K1465" s="395"/>
    </row>
    <row r="1466" spans="6:11" ht="30" customHeight="1" x14ac:dyDescent="0.25">
      <c r="F1466" s="395"/>
      <c r="G1466" s="395"/>
      <c r="H1466" s="395"/>
      <c r="I1466" s="395"/>
      <c r="J1466" s="395"/>
      <c r="K1466" s="395"/>
    </row>
    <row r="1467" spans="6:11" ht="30" customHeight="1" x14ac:dyDescent="0.25">
      <c r="F1467" s="395"/>
      <c r="G1467" s="395"/>
      <c r="H1467" s="395"/>
      <c r="I1467" s="395"/>
      <c r="J1467" s="395"/>
      <c r="K1467" s="395"/>
    </row>
    <row r="1468" spans="6:11" ht="30" customHeight="1" x14ac:dyDescent="0.25">
      <c r="F1468" s="395"/>
      <c r="G1468" s="395"/>
      <c r="H1468" s="395"/>
      <c r="I1468" s="395"/>
      <c r="J1468" s="395"/>
      <c r="K1468" s="395"/>
    </row>
    <row r="1469" spans="6:11" ht="30" customHeight="1" x14ac:dyDescent="0.25">
      <c r="F1469" s="395"/>
      <c r="G1469" s="395"/>
      <c r="H1469" s="395"/>
      <c r="I1469" s="395"/>
      <c r="J1469" s="395"/>
      <c r="K1469" s="395"/>
    </row>
    <row r="1470" spans="6:11" ht="30" customHeight="1" x14ac:dyDescent="0.25">
      <c r="F1470" s="395"/>
      <c r="G1470" s="395"/>
      <c r="H1470" s="395"/>
      <c r="I1470" s="395"/>
      <c r="J1470" s="395"/>
      <c r="K1470" s="395"/>
    </row>
    <row r="1471" spans="6:11" ht="30" customHeight="1" x14ac:dyDescent="0.25">
      <c r="F1471" s="395"/>
      <c r="G1471" s="395"/>
      <c r="H1471" s="395"/>
      <c r="I1471" s="395"/>
      <c r="J1471" s="395"/>
      <c r="K1471" s="395"/>
    </row>
    <row r="1472" spans="6:11" ht="30" customHeight="1" x14ac:dyDescent="0.25">
      <c r="F1472" s="395"/>
      <c r="G1472" s="395"/>
      <c r="H1472" s="395"/>
      <c r="I1472" s="395"/>
      <c r="J1472" s="395"/>
      <c r="K1472" s="395"/>
    </row>
    <row r="1473" spans="6:11" ht="30" customHeight="1" x14ac:dyDescent="0.25">
      <c r="F1473" s="395"/>
      <c r="G1473" s="395"/>
      <c r="H1473" s="395"/>
      <c r="I1473" s="395"/>
      <c r="J1473" s="395"/>
      <c r="K1473" s="395"/>
    </row>
    <row r="1474" spans="6:11" ht="30" customHeight="1" x14ac:dyDescent="0.25">
      <c r="F1474" s="395"/>
      <c r="G1474" s="395"/>
      <c r="H1474" s="395"/>
      <c r="I1474" s="395"/>
      <c r="J1474" s="395"/>
      <c r="K1474" s="395"/>
    </row>
    <row r="1475" spans="6:11" ht="30" customHeight="1" x14ac:dyDescent="0.25">
      <c r="F1475" s="395"/>
      <c r="G1475" s="395"/>
      <c r="H1475" s="395"/>
      <c r="I1475" s="395"/>
      <c r="J1475" s="395"/>
      <c r="K1475" s="395"/>
    </row>
    <row r="1476" spans="6:11" ht="30" customHeight="1" x14ac:dyDescent="0.25">
      <c r="F1476" s="395"/>
      <c r="G1476" s="395"/>
      <c r="H1476" s="395"/>
      <c r="I1476" s="395"/>
      <c r="J1476" s="395"/>
      <c r="K1476" s="395"/>
    </row>
    <row r="1477" spans="6:11" ht="30" customHeight="1" x14ac:dyDescent="0.25">
      <c r="F1477" s="395"/>
      <c r="G1477" s="395"/>
      <c r="H1477" s="395"/>
      <c r="I1477" s="395"/>
      <c r="J1477" s="395"/>
      <c r="K1477" s="395"/>
    </row>
    <row r="1478" spans="6:11" ht="30" customHeight="1" x14ac:dyDescent="0.25">
      <c r="F1478" s="395"/>
      <c r="G1478" s="395"/>
      <c r="H1478" s="395"/>
      <c r="I1478" s="395"/>
      <c r="J1478" s="395"/>
      <c r="K1478" s="395"/>
    </row>
    <row r="1479" spans="6:11" ht="30" customHeight="1" x14ac:dyDescent="0.25">
      <c r="F1479" s="395"/>
      <c r="G1479" s="395"/>
      <c r="H1479" s="395"/>
      <c r="I1479" s="395"/>
      <c r="J1479" s="395"/>
      <c r="K1479" s="395"/>
    </row>
    <row r="1480" spans="6:11" ht="30" customHeight="1" x14ac:dyDescent="0.25">
      <c r="F1480" s="395"/>
      <c r="G1480" s="395"/>
      <c r="H1480" s="395"/>
      <c r="I1480" s="395"/>
      <c r="J1480" s="395"/>
      <c r="K1480" s="395"/>
    </row>
    <row r="1481" spans="6:11" ht="30" customHeight="1" x14ac:dyDescent="0.25">
      <c r="F1481" s="395"/>
      <c r="G1481" s="395"/>
      <c r="H1481" s="395"/>
      <c r="I1481" s="395"/>
      <c r="J1481" s="395"/>
      <c r="K1481" s="395"/>
    </row>
    <row r="1482" spans="6:11" ht="30" customHeight="1" x14ac:dyDescent="0.25">
      <c r="F1482" s="395"/>
      <c r="G1482" s="395"/>
      <c r="H1482" s="395"/>
      <c r="I1482" s="395"/>
      <c r="J1482" s="395"/>
      <c r="K1482" s="395"/>
    </row>
    <row r="1483" spans="6:11" ht="30" customHeight="1" x14ac:dyDescent="0.25">
      <c r="F1483" s="395"/>
      <c r="G1483" s="395"/>
      <c r="H1483" s="395"/>
      <c r="I1483" s="395"/>
      <c r="J1483" s="395"/>
      <c r="K1483" s="395"/>
    </row>
    <row r="1484" spans="6:11" ht="30" customHeight="1" x14ac:dyDescent="0.25">
      <c r="F1484" s="395"/>
      <c r="G1484" s="395"/>
      <c r="H1484" s="395"/>
      <c r="I1484" s="395"/>
      <c r="J1484" s="395"/>
      <c r="K1484" s="395"/>
    </row>
    <row r="1485" spans="6:11" ht="30" customHeight="1" x14ac:dyDescent="0.25">
      <c r="F1485" s="395"/>
      <c r="G1485" s="395"/>
      <c r="H1485" s="395"/>
      <c r="I1485" s="395"/>
      <c r="J1485" s="395"/>
      <c r="K1485" s="395"/>
    </row>
    <row r="1486" spans="6:11" ht="30" customHeight="1" x14ac:dyDescent="0.25">
      <c r="F1486" s="395"/>
      <c r="G1486" s="395"/>
      <c r="H1486" s="395"/>
      <c r="I1486" s="395"/>
      <c r="J1486" s="395"/>
      <c r="K1486" s="395"/>
    </row>
    <row r="1487" spans="6:11" ht="30" customHeight="1" x14ac:dyDescent="0.25">
      <c r="F1487" s="395"/>
      <c r="G1487" s="395"/>
      <c r="H1487" s="395"/>
      <c r="I1487" s="395"/>
      <c r="J1487" s="395"/>
      <c r="K1487" s="395"/>
    </row>
    <row r="1488" spans="6:11" ht="30" customHeight="1" x14ac:dyDescent="0.25">
      <c r="F1488" s="395"/>
      <c r="G1488" s="395"/>
      <c r="H1488" s="395"/>
      <c r="I1488" s="395"/>
      <c r="J1488" s="395"/>
      <c r="K1488" s="395"/>
    </row>
    <row r="1489" spans="6:11" ht="30" customHeight="1" x14ac:dyDescent="0.25">
      <c r="F1489" s="395"/>
      <c r="G1489" s="395"/>
      <c r="H1489" s="395"/>
      <c r="I1489" s="395"/>
      <c r="J1489" s="395"/>
      <c r="K1489" s="395"/>
    </row>
    <row r="1490" spans="6:11" ht="30" customHeight="1" x14ac:dyDescent="0.25">
      <c r="F1490" s="395"/>
      <c r="G1490" s="395"/>
      <c r="H1490" s="395"/>
      <c r="I1490" s="395"/>
      <c r="J1490" s="395"/>
      <c r="K1490" s="395"/>
    </row>
    <row r="1491" spans="6:11" ht="30" customHeight="1" x14ac:dyDescent="0.25">
      <c r="F1491" s="395"/>
      <c r="G1491" s="395"/>
      <c r="H1491" s="395"/>
      <c r="I1491" s="395"/>
      <c r="J1491" s="395"/>
      <c r="K1491" s="395"/>
    </row>
    <row r="1492" spans="6:11" ht="30" customHeight="1" x14ac:dyDescent="0.25">
      <c r="F1492" s="395"/>
      <c r="G1492" s="395"/>
      <c r="H1492" s="395"/>
      <c r="I1492" s="395"/>
      <c r="J1492" s="395"/>
      <c r="K1492" s="395"/>
    </row>
    <row r="1493" spans="6:11" ht="30" customHeight="1" x14ac:dyDescent="0.25">
      <c r="F1493" s="395"/>
      <c r="G1493" s="395"/>
      <c r="H1493" s="395"/>
      <c r="I1493" s="395"/>
      <c r="J1493" s="395"/>
      <c r="K1493" s="395"/>
    </row>
    <row r="1494" spans="6:11" ht="30" customHeight="1" x14ac:dyDescent="0.25">
      <c r="F1494" s="395"/>
      <c r="G1494" s="395"/>
      <c r="H1494" s="395"/>
      <c r="I1494" s="395"/>
      <c r="J1494" s="395"/>
      <c r="K1494" s="395"/>
    </row>
    <row r="1495" spans="6:11" ht="30" customHeight="1" x14ac:dyDescent="0.25">
      <c r="F1495" s="395"/>
      <c r="G1495" s="395"/>
      <c r="H1495" s="395"/>
      <c r="I1495" s="395"/>
      <c r="J1495" s="395"/>
      <c r="K1495" s="395"/>
    </row>
    <row r="1496" spans="6:11" ht="30" customHeight="1" x14ac:dyDescent="0.25">
      <c r="F1496" s="395"/>
      <c r="G1496" s="395"/>
      <c r="H1496" s="395"/>
      <c r="I1496" s="395"/>
      <c r="J1496" s="395"/>
      <c r="K1496" s="395"/>
    </row>
    <row r="1497" spans="6:11" ht="30" customHeight="1" x14ac:dyDescent="0.25">
      <c r="F1497" s="395"/>
      <c r="G1497" s="395"/>
      <c r="H1497" s="395"/>
      <c r="I1497" s="395"/>
      <c r="J1497" s="395"/>
      <c r="K1497" s="395"/>
    </row>
    <row r="1498" spans="6:11" ht="30" customHeight="1" x14ac:dyDescent="0.25">
      <c r="F1498" s="395"/>
      <c r="G1498" s="395"/>
      <c r="H1498" s="395"/>
      <c r="I1498" s="395"/>
      <c r="J1498" s="395"/>
      <c r="K1498" s="395"/>
    </row>
    <row r="1499" spans="6:11" ht="30" customHeight="1" x14ac:dyDescent="0.25">
      <c r="F1499" s="395"/>
      <c r="G1499" s="395"/>
      <c r="H1499" s="395"/>
      <c r="I1499" s="395"/>
      <c r="J1499" s="395"/>
      <c r="K1499" s="395"/>
    </row>
    <row r="1500" spans="6:11" ht="30" customHeight="1" x14ac:dyDescent="0.25">
      <c r="F1500" s="395"/>
      <c r="G1500" s="395"/>
      <c r="H1500" s="395"/>
      <c r="I1500" s="395"/>
      <c r="J1500" s="395"/>
      <c r="K1500" s="395"/>
    </row>
    <row r="1501" spans="6:11" ht="30" customHeight="1" x14ac:dyDescent="0.25">
      <c r="F1501" s="395"/>
      <c r="G1501" s="395"/>
      <c r="H1501" s="395"/>
      <c r="I1501" s="395"/>
      <c r="J1501" s="395"/>
      <c r="K1501" s="395"/>
    </row>
    <row r="1502" spans="6:11" ht="30" customHeight="1" x14ac:dyDescent="0.25">
      <c r="F1502" s="395"/>
      <c r="G1502" s="395"/>
      <c r="H1502" s="395"/>
      <c r="I1502" s="395"/>
      <c r="J1502" s="395"/>
      <c r="K1502" s="395"/>
    </row>
    <row r="1503" spans="6:11" ht="30" customHeight="1" x14ac:dyDescent="0.25">
      <c r="F1503" s="395"/>
      <c r="G1503" s="395"/>
      <c r="H1503" s="395"/>
      <c r="I1503" s="395"/>
      <c r="J1503" s="395"/>
      <c r="K1503" s="395"/>
    </row>
    <row r="1504" spans="6:11" ht="30" customHeight="1" x14ac:dyDescent="0.25">
      <c r="F1504" s="395"/>
      <c r="G1504" s="395"/>
      <c r="H1504" s="395"/>
      <c r="I1504" s="395"/>
      <c r="J1504" s="395"/>
      <c r="K1504" s="395"/>
    </row>
    <row r="1505" spans="6:11" ht="30" customHeight="1" x14ac:dyDescent="0.25">
      <c r="F1505" s="395"/>
      <c r="G1505" s="395"/>
      <c r="H1505" s="395"/>
      <c r="I1505" s="395"/>
      <c r="J1505" s="395"/>
      <c r="K1505" s="395"/>
    </row>
    <row r="1506" spans="6:11" ht="30" customHeight="1" x14ac:dyDescent="0.25">
      <c r="F1506" s="395"/>
      <c r="G1506" s="395"/>
      <c r="H1506" s="395"/>
      <c r="I1506" s="395"/>
      <c r="J1506" s="395"/>
      <c r="K1506" s="395"/>
    </row>
    <row r="1507" spans="6:11" ht="30" customHeight="1" x14ac:dyDescent="0.25">
      <c r="F1507" s="395"/>
      <c r="G1507" s="395"/>
      <c r="H1507" s="395"/>
      <c r="I1507" s="395"/>
      <c r="J1507" s="395"/>
      <c r="K1507" s="395"/>
    </row>
    <row r="1508" spans="6:11" ht="30" customHeight="1" x14ac:dyDescent="0.25">
      <c r="F1508" s="395"/>
      <c r="G1508" s="395"/>
      <c r="H1508" s="395"/>
      <c r="I1508" s="395"/>
      <c r="J1508" s="395"/>
      <c r="K1508" s="395"/>
    </row>
    <row r="1509" spans="6:11" ht="30" customHeight="1" x14ac:dyDescent="0.25">
      <c r="F1509" s="395"/>
      <c r="G1509" s="395"/>
      <c r="H1509" s="395"/>
      <c r="I1509" s="395"/>
      <c r="J1509" s="395"/>
      <c r="K1509" s="395"/>
    </row>
    <row r="1510" spans="6:11" ht="30" customHeight="1" x14ac:dyDescent="0.25">
      <c r="F1510" s="395"/>
      <c r="G1510" s="395"/>
      <c r="H1510" s="395"/>
      <c r="I1510" s="395"/>
      <c r="J1510" s="395"/>
      <c r="K1510" s="395"/>
    </row>
    <row r="1511" spans="6:11" ht="30" customHeight="1" x14ac:dyDescent="0.25">
      <c r="F1511" s="395"/>
      <c r="G1511" s="395"/>
      <c r="H1511" s="395"/>
      <c r="I1511" s="395"/>
      <c r="J1511" s="395"/>
      <c r="K1511" s="395"/>
    </row>
    <row r="1512" spans="6:11" ht="30" customHeight="1" x14ac:dyDescent="0.25">
      <c r="F1512" s="395"/>
      <c r="G1512" s="395"/>
      <c r="H1512" s="395"/>
      <c r="I1512" s="395"/>
      <c r="J1512" s="395"/>
      <c r="K1512" s="395"/>
    </row>
    <row r="1513" spans="6:11" ht="30" customHeight="1" x14ac:dyDescent="0.25">
      <c r="F1513" s="395"/>
      <c r="G1513" s="395"/>
      <c r="H1513" s="395"/>
      <c r="I1513" s="395"/>
      <c r="J1513" s="395"/>
      <c r="K1513" s="395"/>
    </row>
    <row r="1514" spans="6:11" ht="30" customHeight="1" x14ac:dyDescent="0.25">
      <c r="F1514" s="395"/>
      <c r="G1514" s="395"/>
      <c r="H1514" s="395"/>
      <c r="I1514" s="395"/>
      <c r="J1514" s="395"/>
      <c r="K1514" s="395"/>
    </row>
    <row r="1515" spans="6:11" ht="30" customHeight="1" x14ac:dyDescent="0.25">
      <c r="F1515" s="395"/>
      <c r="G1515" s="395"/>
      <c r="H1515" s="395"/>
      <c r="I1515" s="395"/>
      <c r="J1515" s="395"/>
      <c r="K1515" s="395"/>
    </row>
    <row r="1516" spans="6:11" ht="30" customHeight="1" x14ac:dyDescent="0.25">
      <c r="F1516" s="395"/>
      <c r="G1516" s="395"/>
      <c r="H1516" s="395"/>
      <c r="I1516" s="395"/>
      <c r="J1516" s="395"/>
      <c r="K1516" s="395"/>
    </row>
    <row r="1517" spans="6:11" ht="30" customHeight="1" x14ac:dyDescent="0.25">
      <c r="F1517" s="395"/>
      <c r="G1517" s="395"/>
      <c r="H1517" s="395"/>
      <c r="I1517" s="395"/>
      <c r="J1517" s="395"/>
      <c r="K1517" s="395"/>
    </row>
    <row r="1518" spans="6:11" ht="30" customHeight="1" x14ac:dyDescent="0.25">
      <c r="F1518" s="395"/>
      <c r="G1518" s="395"/>
      <c r="H1518" s="395"/>
      <c r="I1518" s="395"/>
      <c r="J1518" s="395"/>
      <c r="K1518" s="395"/>
    </row>
    <row r="1519" spans="6:11" ht="30" customHeight="1" x14ac:dyDescent="0.25">
      <c r="F1519" s="395"/>
      <c r="G1519" s="395"/>
      <c r="H1519" s="395"/>
      <c r="I1519" s="395"/>
      <c r="J1519" s="395"/>
      <c r="K1519" s="395"/>
    </row>
    <row r="1520" spans="6:11" ht="30" customHeight="1" x14ac:dyDescent="0.25">
      <c r="F1520" s="395"/>
      <c r="G1520" s="395"/>
      <c r="H1520" s="395"/>
      <c r="I1520" s="395"/>
      <c r="J1520" s="395"/>
      <c r="K1520" s="395"/>
    </row>
    <row r="1521" spans="6:11" ht="30" customHeight="1" x14ac:dyDescent="0.25">
      <c r="F1521" s="395"/>
      <c r="G1521" s="395"/>
      <c r="H1521" s="395"/>
      <c r="I1521" s="395"/>
      <c r="J1521" s="395"/>
      <c r="K1521" s="395"/>
    </row>
    <row r="1522" spans="6:11" ht="30" customHeight="1" x14ac:dyDescent="0.25">
      <c r="F1522" s="395"/>
      <c r="G1522" s="395"/>
      <c r="H1522" s="395"/>
      <c r="I1522" s="395"/>
      <c r="J1522" s="395"/>
      <c r="K1522" s="395"/>
    </row>
    <row r="1523" spans="6:11" ht="30" customHeight="1" x14ac:dyDescent="0.25">
      <c r="F1523" s="395"/>
      <c r="G1523" s="395"/>
      <c r="H1523" s="395"/>
      <c r="I1523" s="395"/>
      <c r="J1523" s="395"/>
      <c r="K1523" s="395"/>
    </row>
    <row r="1524" spans="6:11" ht="30" customHeight="1" x14ac:dyDescent="0.25">
      <c r="F1524" s="395"/>
      <c r="G1524" s="395"/>
      <c r="H1524" s="395"/>
      <c r="I1524" s="395"/>
      <c r="J1524" s="395"/>
      <c r="K1524" s="395"/>
    </row>
    <row r="1525" spans="6:11" ht="30" customHeight="1" x14ac:dyDescent="0.25">
      <c r="F1525" s="395"/>
      <c r="G1525" s="395"/>
      <c r="H1525" s="395"/>
      <c r="I1525" s="395"/>
      <c r="J1525" s="395"/>
      <c r="K1525" s="395"/>
    </row>
    <row r="1526" spans="6:11" ht="30" customHeight="1" x14ac:dyDescent="0.25">
      <c r="F1526" s="395"/>
      <c r="G1526" s="395"/>
      <c r="H1526" s="395"/>
      <c r="I1526" s="395"/>
      <c r="J1526" s="395"/>
      <c r="K1526" s="395"/>
    </row>
    <row r="1527" spans="6:11" ht="30" customHeight="1" x14ac:dyDescent="0.25">
      <c r="F1527" s="395"/>
      <c r="G1527" s="395"/>
      <c r="H1527" s="395"/>
      <c r="I1527" s="395"/>
      <c r="J1527" s="395"/>
      <c r="K1527" s="395"/>
    </row>
    <row r="1528" spans="6:11" ht="30" customHeight="1" x14ac:dyDescent="0.25">
      <c r="F1528" s="395"/>
      <c r="G1528" s="395"/>
      <c r="H1528" s="395"/>
      <c r="I1528" s="395"/>
      <c r="J1528" s="395"/>
      <c r="K1528" s="395"/>
    </row>
    <row r="1529" spans="6:11" ht="30" customHeight="1" x14ac:dyDescent="0.25">
      <c r="F1529" s="395"/>
      <c r="G1529" s="395"/>
      <c r="H1529" s="395"/>
      <c r="I1529" s="395"/>
      <c r="J1529" s="395"/>
      <c r="K1529" s="395"/>
    </row>
    <row r="1530" spans="6:11" ht="30" customHeight="1" x14ac:dyDescent="0.25">
      <c r="F1530" s="395"/>
      <c r="G1530" s="395"/>
      <c r="H1530" s="395"/>
      <c r="I1530" s="395"/>
      <c r="J1530" s="395"/>
      <c r="K1530" s="395"/>
    </row>
    <row r="1531" spans="6:11" ht="30" customHeight="1" x14ac:dyDescent="0.25">
      <c r="F1531" s="395"/>
      <c r="G1531" s="395"/>
      <c r="H1531" s="395"/>
      <c r="I1531" s="395"/>
      <c r="J1531" s="395"/>
      <c r="K1531" s="395"/>
    </row>
    <row r="1532" spans="6:11" ht="30" customHeight="1" x14ac:dyDescent="0.25">
      <c r="F1532" s="395"/>
      <c r="G1532" s="395"/>
      <c r="H1532" s="395"/>
      <c r="I1532" s="395"/>
      <c r="J1532" s="395"/>
      <c r="K1532" s="395"/>
    </row>
    <row r="1533" spans="6:11" ht="30" customHeight="1" x14ac:dyDescent="0.25">
      <c r="F1533" s="395"/>
      <c r="G1533" s="395"/>
      <c r="H1533" s="395"/>
      <c r="I1533" s="395"/>
      <c r="J1533" s="395"/>
      <c r="K1533" s="395"/>
    </row>
    <row r="1534" spans="6:11" ht="30" customHeight="1" x14ac:dyDescent="0.25">
      <c r="F1534" s="395"/>
      <c r="G1534" s="395"/>
      <c r="H1534" s="395"/>
      <c r="I1534" s="395"/>
      <c r="J1534" s="395"/>
      <c r="K1534" s="395"/>
    </row>
    <row r="1535" spans="6:11" ht="30" customHeight="1" x14ac:dyDescent="0.25">
      <c r="F1535" s="395"/>
      <c r="G1535" s="395"/>
      <c r="H1535" s="395"/>
      <c r="I1535" s="395"/>
      <c r="J1535" s="395"/>
      <c r="K1535" s="395"/>
    </row>
    <row r="1536" spans="6:11" ht="30" customHeight="1" x14ac:dyDescent="0.25">
      <c r="F1536" s="395"/>
      <c r="G1536" s="395"/>
      <c r="H1536" s="395"/>
      <c r="I1536" s="395"/>
      <c r="J1536" s="395"/>
      <c r="K1536" s="395"/>
    </row>
    <row r="1537" spans="6:11" ht="30" customHeight="1" x14ac:dyDescent="0.25">
      <c r="F1537" s="395"/>
      <c r="G1537" s="395"/>
      <c r="H1537" s="395"/>
      <c r="I1537" s="395"/>
      <c r="J1537" s="395"/>
      <c r="K1537" s="395"/>
    </row>
    <row r="1538" spans="6:11" ht="30" customHeight="1" x14ac:dyDescent="0.25">
      <c r="F1538" s="395"/>
      <c r="G1538" s="395"/>
      <c r="H1538" s="395"/>
      <c r="I1538" s="395"/>
      <c r="J1538" s="395"/>
      <c r="K1538" s="395"/>
    </row>
    <row r="1539" spans="6:11" ht="30" customHeight="1" x14ac:dyDescent="0.25">
      <c r="F1539" s="395"/>
      <c r="G1539" s="395"/>
      <c r="H1539" s="395"/>
      <c r="I1539" s="395"/>
      <c r="J1539" s="395"/>
      <c r="K1539" s="395"/>
    </row>
    <row r="1540" spans="6:11" ht="30" customHeight="1" x14ac:dyDescent="0.25">
      <c r="F1540" s="395"/>
      <c r="G1540" s="395"/>
      <c r="H1540" s="395"/>
      <c r="I1540" s="395"/>
      <c r="J1540" s="395"/>
      <c r="K1540" s="395"/>
    </row>
    <row r="1541" spans="6:11" ht="30" customHeight="1" x14ac:dyDescent="0.25">
      <c r="F1541" s="395"/>
      <c r="G1541" s="395"/>
      <c r="H1541" s="395"/>
      <c r="I1541" s="395"/>
      <c r="J1541" s="395"/>
      <c r="K1541" s="395"/>
    </row>
    <row r="1542" spans="6:11" ht="30" customHeight="1" x14ac:dyDescent="0.25">
      <c r="F1542" s="395"/>
      <c r="G1542" s="395"/>
      <c r="H1542" s="395"/>
      <c r="I1542" s="395"/>
      <c r="J1542" s="395"/>
      <c r="K1542" s="395"/>
    </row>
    <row r="1543" spans="6:11" ht="30" customHeight="1" x14ac:dyDescent="0.25">
      <c r="F1543" s="395"/>
      <c r="G1543" s="395"/>
      <c r="H1543" s="395"/>
      <c r="I1543" s="395"/>
      <c r="J1543" s="395"/>
      <c r="K1543" s="395"/>
    </row>
    <row r="1544" spans="6:11" ht="30" customHeight="1" x14ac:dyDescent="0.25">
      <c r="F1544" s="395"/>
      <c r="G1544" s="395"/>
      <c r="H1544" s="395"/>
      <c r="I1544" s="395"/>
      <c r="J1544" s="395"/>
      <c r="K1544" s="395"/>
    </row>
    <row r="1545" spans="6:11" ht="30" customHeight="1" x14ac:dyDescent="0.25">
      <c r="F1545" s="395"/>
      <c r="G1545" s="395"/>
      <c r="H1545" s="395"/>
      <c r="I1545" s="395"/>
      <c r="J1545" s="395"/>
      <c r="K1545" s="395"/>
    </row>
    <row r="1546" spans="6:11" ht="30" customHeight="1" x14ac:dyDescent="0.25">
      <c r="F1546" s="395"/>
      <c r="G1546" s="395"/>
      <c r="H1546" s="395"/>
      <c r="I1546" s="395"/>
      <c r="J1546" s="395"/>
      <c r="K1546" s="395"/>
    </row>
    <row r="1547" spans="6:11" ht="30" customHeight="1" x14ac:dyDescent="0.25">
      <c r="F1547" s="395"/>
      <c r="G1547" s="395"/>
      <c r="H1547" s="395"/>
      <c r="I1547" s="395"/>
      <c r="J1547" s="395"/>
      <c r="K1547" s="395"/>
    </row>
    <row r="1548" spans="6:11" ht="30" customHeight="1" x14ac:dyDescent="0.25">
      <c r="F1548" s="395"/>
      <c r="G1548" s="395"/>
      <c r="H1548" s="395"/>
      <c r="I1548" s="395"/>
      <c r="J1548" s="395"/>
      <c r="K1548" s="395"/>
    </row>
    <row r="1549" spans="6:11" ht="30" customHeight="1" x14ac:dyDescent="0.25">
      <c r="F1549" s="395"/>
      <c r="G1549" s="395"/>
      <c r="H1549" s="395"/>
      <c r="I1549" s="395"/>
      <c r="J1549" s="395"/>
      <c r="K1549" s="395"/>
    </row>
    <row r="1550" spans="6:11" ht="30" customHeight="1" x14ac:dyDescent="0.25">
      <c r="F1550" s="395"/>
      <c r="G1550" s="395"/>
      <c r="H1550" s="395"/>
      <c r="I1550" s="395"/>
      <c r="J1550" s="395"/>
      <c r="K1550" s="395"/>
    </row>
    <row r="1551" spans="6:11" ht="30" customHeight="1" x14ac:dyDescent="0.25">
      <c r="F1551" s="395"/>
      <c r="G1551" s="395"/>
      <c r="H1551" s="395"/>
      <c r="I1551" s="395"/>
      <c r="J1551" s="395"/>
      <c r="K1551" s="395"/>
    </row>
    <row r="1552" spans="6:11" ht="30" customHeight="1" x14ac:dyDescent="0.25">
      <c r="F1552" s="395"/>
      <c r="G1552" s="395"/>
      <c r="H1552" s="395"/>
      <c r="I1552" s="395"/>
      <c r="J1552" s="395"/>
      <c r="K1552" s="395"/>
    </row>
    <row r="1553" spans="6:11" ht="30" customHeight="1" x14ac:dyDescent="0.25">
      <c r="F1553" s="395"/>
      <c r="G1553" s="395"/>
      <c r="H1553" s="395"/>
      <c r="I1553" s="395"/>
      <c r="J1553" s="395"/>
      <c r="K1553" s="395"/>
    </row>
    <row r="1554" spans="6:11" ht="30" customHeight="1" x14ac:dyDescent="0.25">
      <c r="F1554" s="395"/>
      <c r="G1554" s="395"/>
      <c r="H1554" s="395"/>
      <c r="I1554" s="395"/>
      <c r="J1554" s="395"/>
      <c r="K1554" s="395"/>
    </row>
    <row r="1555" spans="6:11" ht="30" customHeight="1" x14ac:dyDescent="0.25">
      <c r="F1555" s="395"/>
      <c r="G1555" s="395"/>
      <c r="H1555" s="395"/>
      <c r="I1555" s="395"/>
      <c r="J1555" s="395"/>
      <c r="K1555" s="395"/>
    </row>
    <row r="1556" spans="6:11" ht="30" customHeight="1" x14ac:dyDescent="0.25">
      <c r="F1556" s="395"/>
      <c r="G1556" s="395"/>
      <c r="H1556" s="395"/>
      <c r="I1556" s="395"/>
      <c r="J1556" s="395"/>
      <c r="K1556" s="395"/>
    </row>
    <row r="1557" spans="6:11" ht="30" customHeight="1" x14ac:dyDescent="0.25">
      <c r="F1557" s="395"/>
      <c r="G1557" s="395"/>
      <c r="H1557" s="395"/>
      <c r="I1557" s="395"/>
      <c r="J1557" s="395"/>
      <c r="K1557" s="395"/>
    </row>
    <row r="1558" spans="6:11" ht="30" customHeight="1" x14ac:dyDescent="0.25">
      <c r="F1558" s="395"/>
      <c r="G1558" s="395"/>
      <c r="H1558" s="395"/>
      <c r="I1558" s="395"/>
      <c r="J1558" s="395"/>
      <c r="K1558" s="395"/>
    </row>
    <row r="1559" spans="6:11" ht="30" customHeight="1" x14ac:dyDescent="0.25">
      <c r="F1559" s="395"/>
      <c r="G1559" s="395"/>
      <c r="H1559" s="395"/>
      <c r="I1559" s="395"/>
      <c r="J1559" s="395"/>
      <c r="K1559" s="395"/>
    </row>
    <row r="1560" spans="6:11" ht="30" customHeight="1" x14ac:dyDescent="0.25">
      <c r="F1560" s="395"/>
      <c r="G1560" s="395"/>
      <c r="H1560" s="395"/>
      <c r="I1560" s="395"/>
      <c r="J1560" s="395"/>
      <c r="K1560" s="395"/>
    </row>
    <row r="1561" spans="6:11" ht="30" customHeight="1" x14ac:dyDescent="0.25">
      <c r="F1561" s="395"/>
      <c r="G1561" s="395"/>
      <c r="H1561" s="395"/>
      <c r="I1561" s="395"/>
      <c r="J1561" s="395"/>
      <c r="K1561" s="395"/>
    </row>
    <row r="1562" spans="6:11" ht="30" customHeight="1" x14ac:dyDescent="0.25">
      <c r="F1562" s="395"/>
      <c r="G1562" s="395"/>
      <c r="H1562" s="395"/>
      <c r="I1562" s="395"/>
      <c r="J1562" s="395"/>
      <c r="K1562" s="395"/>
    </row>
    <row r="1563" spans="6:11" ht="30" customHeight="1" x14ac:dyDescent="0.25">
      <c r="F1563" s="395"/>
      <c r="G1563" s="395"/>
      <c r="H1563" s="395"/>
      <c r="I1563" s="395"/>
      <c r="J1563" s="395"/>
      <c r="K1563" s="395"/>
    </row>
    <row r="1564" spans="6:11" ht="30" customHeight="1" x14ac:dyDescent="0.25">
      <c r="F1564" s="395"/>
      <c r="G1564" s="395"/>
      <c r="H1564" s="395"/>
      <c r="I1564" s="395"/>
      <c r="J1564" s="395"/>
      <c r="K1564" s="395"/>
    </row>
    <row r="1565" spans="6:11" ht="30" customHeight="1" x14ac:dyDescent="0.25">
      <c r="F1565" s="395"/>
      <c r="G1565" s="395"/>
      <c r="H1565" s="395"/>
      <c r="I1565" s="395"/>
      <c r="J1565" s="395"/>
      <c r="K1565" s="395"/>
    </row>
    <row r="1566" spans="6:11" ht="30" customHeight="1" x14ac:dyDescent="0.25">
      <c r="F1566" s="395"/>
      <c r="G1566" s="395"/>
      <c r="H1566" s="395"/>
      <c r="I1566" s="395"/>
      <c r="J1566" s="395"/>
      <c r="K1566" s="395"/>
    </row>
    <row r="1567" spans="6:11" ht="30" customHeight="1" x14ac:dyDescent="0.25">
      <c r="F1567" s="395"/>
      <c r="G1567" s="395"/>
      <c r="H1567" s="395"/>
      <c r="I1567" s="395"/>
      <c r="J1567" s="395"/>
      <c r="K1567" s="395"/>
    </row>
    <row r="1568" spans="6:11" ht="30" customHeight="1" x14ac:dyDescent="0.25">
      <c r="F1568" s="395"/>
      <c r="G1568" s="395"/>
      <c r="H1568" s="395"/>
      <c r="I1568" s="395"/>
      <c r="J1568" s="395"/>
      <c r="K1568" s="395"/>
    </row>
    <row r="1569" spans="6:11" ht="30" customHeight="1" x14ac:dyDescent="0.25">
      <c r="F1569" s="395"/>
      <c r="G1569" s="395"/>
      <c r="H1569" s="395"/>
      <c r="I1569" s="395"/>
      <c r="J1569" s="395"/>
      <c r="K1569" s="395"/>
    </row>
    <row r="1570" spans="6:11" ht="30" customHeight="1" x14ac:dyDescent="0.25">
      <c r="F1570" s="395"/>
      <c r="G1570" s="395"/>
      <c r="H1570" s="395"/>
      <c r="I1570" s="395"/>
      <c r="J1570" s="395"/>
      <c r="K1570" s="395"/>
    </row>
    <row r="1571" spans="6:11" ht="30" customHeight="1" x14ac:dyDescent="0.25">
      <c r="F1571" s="395"/>
      <c r="G1571" s="395"/>
      <c r="H1571" s="395"/>
      <c r="I1571" s="395"/>
      <c r="J1571" s="395"/>
      <c r="K1571" s="395"/>
    </row>
    <row r="1572" spans="6:11" ht="30" customHeight="1" x14ac:dyDescent="0.25">
      <c r="F1572" s="395"/>
      <c r="G1572" s="395"/>
      <c r="H1572" s="395"/>
      <c r="I1572" s="395"/>
      <c r="J1572" s="395"/>
      <c r="K1572" s="395"/>
    </row>
    <row r="1573" spans="6:11" ht="30" customHeight="1" x14ac:dyDescent="0.25">
      <c r="F1573" s="395"/>
      <c r="G1573" s="395"/>
      <c r="H1573" s="395"/>
      <c r="I1573" s="395"/>
      <c r="J1573" s="395"/>
      <c r="K1573" s="395"/>
    </row>
    <row r="1574" spans="6:11" ht="30" customHeight="1" x14ac:dyDescent="0.25">
      <c r="F1574" s="395"/>
      <c r="G1574" s="395"/>
      <c r="H1574" s="395"/>
      <c r="I1574" s="395"/>
      <c r="J1574" s="395"/>
      <c r="K1574" s="395"/>
    </row>
    <row r="1575" spans="6:11" ht="30" customHeight="1" x14ac:dyDescent="0.25">
      <c r="F1575" s="395"/>
      <c r="G1575" s="395"/>
      <c r="H1575" s="395"/>
      <c r="I1575" s="395"/>
      <c r="J1575" s="395"/>
      <c r="K1575" s="395"/>
    </row>
    <row r="1576" spans="6:11" ht="30" customHeight="1" x14ac:dyDescent="0.25">
      <c r="F1576" s="395"/>
      <c r="G1576" s="395"/>
      <c r="H1576" s="395"/>
      <c r="I1576" s="395"/>
      <c r="J1576" s="395"/>
      <c r="K1576" s="395"/>
    </row>
    <row r="1577" spans="6:11" ht="30" customHeight="1" x14ac:dyDescent="0.25">
      <c r="F1577" s="395"/>
      <c r="G1577" s="395"/>
      <c r="H1577" s="395"/>
      <c r="I1577" s="395"/>
      <c r="J1577" s="395"/>
      <c r="K1577" s="395"/>
    </row>
    <row r="1578" spans="6:11" ht="30" customHeight="1" x14ac:dyDescent="0.25">
      <c r="F1578" s="395"/>
      <c r="G1578" s="395"/>
      <c r="H1578" s="395"/>
      <c r="I1578" s="395"/>
      <c r="J1578" s="395"/>
      <c r="K1578" s="395"/>
    </row>
    <row r="1579" spans="6:11" ht="30" customHeight="1" x14ac:dyDescent="0.25">
      <c r="F1579" s="395"/>
      <c r="G1579" s="395"/>
      <c r="H1579" s="395"/>
      <c r="I1579" s="395"/>
      <c r="J1579" s="395"/>
      <c r="K1579" s="395"/>
    </row>
    <row r="1580" spans="6:11" ht="30" customHeight="1" x14ac:dyDescent="0.25">
      <c r="F1580" s="395"/>
      <c r="G1580" s="395"/>
      <c r="H1580" s="395"/>
      <c r="I1580" s="395"/>
      <c r="J1580" s="395"/>
      <c r="K1580" s="395"/>
    </row>
    <row r="1581" spans="6:11" ht="30" customHeight="1" x14ac:dyDescent="0.25">
      <c r="F1581" s="395"/>
      <c r="G1581" s="395"/>
      <c r="H1581" s="395"/>
      <c r="I1581" s="395"/>
      <c r="J1581" s="395"/>
      <c r="K1581" s="395"/>
    </row>
    <row r="1582" spans="6:11" ht="30" customHeight="1" x14ac:dyDescent="0.25">
      <c r="F1582" s="395"/>
      <c r="G1582" s="395"/>
      <c r="H1582" s="395"/>
      <c r="I1582" s="395"/>
      <c r="J1582" s="395"/>
      <c r="K1582" s="395"/>
    </row>
    <row r="1583" spans="6:11" ht="30" customHeight="1" x14ac:dyDescent="0.25">
      <c r="F1583" s="395"/>
      <c r="G1583" s="395"/>
      <c r="H1583" s="395"/>
      <c r="I1583" s="395"/>
      <c r="J1583" s="395"/>
      <c r="K1583" s="395"/>
    </row>
    <row r="1584" spans="6:11" ht="30" customHeight="1" x14ac:dyDescent="0.25">
      <c r="F1584" s="395"/>
      <c r="G1584" s="395"/>
      <c r="H1584" s="395"/>
      <c r="I1584" s="395"/>
      <c r="J1584" s="395"/>
      <c r="K1584" s="395"/>
    </row>
    <row r="1585" spans="6:11" ht="30" customHeight="1" x14ac:dyDescent="0.25">
      <c r="F1585" s="395"/>
      <c r="G1585" s="395"/>
      <c r="H1585" s="395"/>
      <c r="I1585" s="395"/>
      <c r="J1585" s="395"/>
      <c r="K1585" s="395"/>
    </row>
    <row r="1586" spans="6:11" ht="30" customHeight="1" x14ac:dyDescent="0.25">
      <c r="F1586" s="395"/>
      <c r="G1586" s="395"/>
      <c r="H1586" s="395"/>
      <c r="I1586" s="395"/>
      <c r="J1586" s="395"/>
      <c r="K1586" s="395"/>
    </row>
    <row r="1587" spans="6:11" ht="30" customHeight="1" x14ac:dyDescent="0.25">
      <c r="F1587" s="395"/>
      <c r="G1587" s="395"/>
      <c r="H1587" s="395"/>
      <c r="I1587" s="395"/>
      <c r="J1587" s="395"/>
      <c r="K1587" s="395"/>
    </row>
    <row r="1588" spans="6:11" ht="30" customHeight="1" x14ac:dyDescent="0.25">
      <c r="F1588" s="395"/>
      <c r="G1588" s="395"/>
      <c r="H1588" s="395"/>
      <c r="I1588" s="395"/>
      <c r="J1588" s="395"/>
      <c r="K1588" s="395"/>
    </row>
    <row r="1589" spans="6:11" ht="30" customHeight="1" x14ac:dyDescent="0.25">
      <c r="F1589" s="395"/>
      <c r="G1589" s="395"/>
      <c r="H1589" s="395"/>
      <c r="I1589" s="395"/>
      <c r="J1589" s="395"/>
      <c r="K1589" s="395"/>
    </row>
    <row r="1590" spans="6:11" ht="30" customHeight="1" x14ac:dyDescent="0.25">
      <c r="F1590" s="395"/>
      <c r="G1590" s="395"/>
      <c r="H1590" s="395"/>
      <c r="I1590" s="395"/>
      <c r="J1590" s="395"/>
      <c r="K1590" s="395"/>
    </row>
    <row r="1591" spans="6:11" ht="30" customHeight="1" x14ac:dyDescent="0.25">
      <c r="F1591" s="395"/>
      <c r="G1591" s="395"/>
      <c r="H1591" s="395"/>
      <c r="I1591" s="395"/>
      <c r="J1591" s="395"/>
      <c r="K1591" s="395"/>
    </row>
    <row r="1592" spans="6:11" ht="30" customHeight="1" x14ac:dyDescent="0.25">
      <c r="F1592" s="395"/>
      <c r="G1592" s="395"/>
      <c r="H1592" s="395"/>
      <c r="I1592" s="395"/>
      <c r="J1592" s="395"/>
      <c r="K1592" s="395"/>
    </row>
    <row r="1593" spans="6:11" ht="30" customHeight="1" x14ac:dyDescent="0.25">
      <c r="F1593" s="395"/>
      <c r="G1593" s="395"/>
      <c r="H1593" s="395"/>
      <c r="I1593" s="395"/>
      <c r="J1593" s="395"/>
      <c r="K1593" s="395"/>
    </row>
    <row r="1594" spans="6:11" ht="30" customHeight="1" x14ac:dyDescent="0.25">
      <c r="F1594" s="395"/>
      <c r="G1594" s="395"/>
      <c r="H1594" s="395"/>
      <c r="I1594" s="395"/>
      <c r="J1594" s="395"/>
      <c r="K1594" s="395"/>
    </row>
    <row r="1595" spans="6:11" ht="30" customHeight="1" x14ac:dyDescent="0.25">
      <c r="F1595" s="395"/>
      <c r="G1595" s="395"/>
      <c r="H1595" s="395"/>
      <c r="I1595" s="395"/>
      <c r="J1595" s="395"/>
      <c r="K1595" s="395"/>
    </row>
    <row r="1596" spans="6:11" ht="30" customHeight="1" x14ac:dyDescent="0.25">
      <c r="F1596" s="395"/>
      <c r="G1596" s="395"/>
      <c r="H1596" s="395"/>
      <c r="I1596" s="395"/>
      <c r="J1596" s="395"/>
      <c r="K1596" s="395"/>
    </row>
    <row r="1597" spans="6:11" ht="30" customHeight="1" x14ac:dyDescent="0.25">
      <c r="F1597" s="395"/>
      <c r="G1597" s="395"/>
      <c r="H1597" s="395"/>
      <c r="I1597" s="395"/>
      <c r="J1597" s="395"/>
      <c r="K1597" s="395"/>
    </row>
    <row r="1598" spans="6:11" ht="30" customHeight="1" x14ac:dyDescent="0.25">
      <c r="F1598" s="395"/>
      <c r="G1598" s="395"/>
      <c r="H1598" s="395"/>
      <c r="I1598" s="395"/>
      <c r="J1598" s="395"/>
      <c r="K1598" s="395"/>
    </row>
    <row r="1599" spans="6:11" ht="30" customHeight="1" x14ac:dyDescent="0.25">
      <c r="F1599" s="395"/>
      <c r="G1599" s="395"/>
      <c r="H1599" s="395"/>
      <c r="I1599" s="395"/>
      <c r="J1599" s="395"/>
      <c r="K1599" s="395"/>
    </row>
    <row r="1600" spans="6:11" ht="30" customHeight="1" x14ac:dyDescent="0.25">
      <c r="F1600" s="395"/>
      <c r="G1600" s="395"/>
      <c r="H1600" s="395"/>
      <c r="I1600" s="395"/>
      <c r="J1600" s="395"/>
      <c r="K1600" s="395"/>
    </row>
    <row r="1601" spans="6:11" ht="30" customHeight="1" x14ac:dyDescent="0.25">
      <c r="F1601" s="395"/>
      <c r="G1601" s="395"/>
      <c r="H1601" s="395"/>
      <c r="I1601" s="395"/>
      <c r="J1601" s="395"/>
      <c r="K1601" s="395"/>
    </row>
    <row r="1602" spans="6:11" ht="30" customHeight="1" x14ac:dyDescent="0.25">
      <c r="F1602" s="395"/>
      <c r="G1602" s="395"/>
      <c r="H1602" s="395"/>
      <c r="I1602" s="395"/>
      <c r="J1602" s="395"/>
      <c r="K1602" s="395"/>
    </row>
    <row r="1603" spans="6:11" ht="30" customHeight="1" x14ac:dyDescent="0.25">
      <c r="F1603" s="395"/>
      <c r="G1603" s="395"/>
      <c r="H1603" s="395"/>
      <c r="I1603" s="395"/>
      <c r="J1603" s="395"/>
      <c r="K1603" s="395"/>
    </row>
    <row r="1604" spans="6:11" ht="30" customHeight="1" x14ac:dyDescent="0.25">
      <c r="F1604" s="395"/>
      <c r="G1604" s="395"/>
      <c r="H1604" s="395"/>
      <c r="I1604" s="395"/>
      <c r="J1604" s="395"/>
      <c r="K1604" s="395"/>
    </row>
    <row r="1605" spans="6:11" ht="30" customHeight="1" x14ac:dyDescent="0.25">
      <c r="F1605" s="395"/>
      <c r="G1605" s="395"/>
      <c r="H1605" s="395"/>
      <c r="I1605" s="395"/>
      <c r="J1605" s="395"/>
      <c r="K1605" s="395"/>
    </row>
    <row r="1606" spans="6:11" ht="30" customHeight="1" x14ac:dyDescent="0.25">
      <c r="F1606" s="395"/>
      <c r="G1606" s="395"/>
      <c r="H1606" s="395"/>
      <c r="I1606" s="395"/>
      <c r="J1606" s="395"/>
      <c r="K1606" s="395"/>
    </row>
    <row r="1607" spans="6:11" ht="30" customHeight="1" x14ac:dyDescent="0.25">
      <c r="F1607" s="395"/>
      <c r="G1607" s="395"/>
      <c r="H1607" s="395"/>
      <c r="I1607" s="395"/>
      <c r="J1607" s="395"/>
      <c r="K1607" s="395"/>
    </row>
    <row r="1608" spans="6:11" ht="30" customHeight="1" x14ac:dyDescent="0.25">
      <c r="F1608" s="395"/>
      <c r="G1608" s="395"/>
      <c r="H1608" s="395"/>
      <c r="I1608" s="395"/>
      <c r="J1608" s="395"/>
      <c r="K1608" s="395"/>
    </row>
    <row r="1609" spans="6:11" ht="30" customHeight="1" x14ac:dyDescent="0.25">
      <c r="F1609" s="395"/>
      <c r="G1609" s="395"/>
      <c r="H1609" s="395"/>
      <c r="I1609" s="395"/>
      <c r="J1609" s="395"/>
      <c r="K1609" s="395"/>
    </row>
    <row r="1610" spans="6:11" ht="30" customHeight="1" x14ac:dyDescent="0.25">
      <c r="F1610" s="395"/>
      <c r="G1610" s="395"/>
      <c r="H1610" s="395"/>
      <c r="I1610" s="395"/>
      <c r="J1610" s="395"/>
      <c r="K1610" s="395"/>
    </row>
    <row r="1611" spans="6:11" ht="30" customHeight="1" x14ac:dyDescent="0.25">
      <c r="F1611" s="395"/>
      <c r="G1611" s="395"/>
      <c r="H1611" s="395"/>
      <c r="I1611" s="395"/>
      <c r="J1611" s="395"/>
      <c r="K1611" s="395"/>
    </row>
    <row r="1612" spans="6:11" ht="30" customHeight="1" x14ac:dyDescent="0.25">
      <c r="F1612" s="395"/>
      <c r="G1612" s="395"/>
      <c r="H1612" s="395"/>
      <c r="I1612" s="395"/>
      <c r="J1612" s="395"/>
      <c r="K1612" s="395"/>
    </row>
    <row r="1613" spans="6:11" ht="30" customHeight="1" x14ac:dyDescent="0.25">
      <c r="F1613" s="395"/>
      <c r="G1613" s="395"/>
      <c r="H1613" s="395"/>
      <c r="I1613" s="395"/>
      <c r="J1613" s="395"/>
      <c r="K1613" s="395"/>
    </row>
    <row r="1614" spans="6:11" ht="30" customHeight="1" x14ac:dyDescent="0.25">
      <c r="F1614" s="395"/>
      <c r="G1614" s="395"/>
      <c r="H1614" s="395"/>
      <c r="I1614" s="395"/>
      <c r="J1614" s="395"/>
      <c r="K1614" s="395"/>
    </row>
    <row r="1615" spans="6:11" ht="30" customHeight="1" x14ac:dyDescent="0.25">
      <c r="F1615" s="395"/>
      <c r="G1615" s="395"/>
      <c r="H1615" s="395"/>
      <c r="I1615" s="395"/>
      <c r="J1615" s="395"/>
      <c r="K1615" s="395"/>
    </row>
    <row r="1616" spans="6:11" ht="30" customHeight="1" x14ac:dyDescent="0.25">
      <c r="F1616" s="395"/>
      <c r="G1616" s="395"/>
      <c r="H1616" s="395"/>
      <c r="I1616" s="395"/>
      <c r="J1616" s="395"/>
      <c r="K1616" s="395"/>
    </row>
    <row r="1617" spans="6:11" ht="30" customHeight="1" x14ac:dyDescent="0.25">
      <c r="F1617" s="395"/>
      <c r="G1617" s="395"/>
      <c r="H1617" s="395"/>
      <c r="I1617" s="395"/>
      <c r="J1617" s="395"/>
      <c r="K1617" s="395"/>
    </row>
    <row r="1618" spans="6:11" ht="30" customHeight="1" x14ac:dyDescent="0.25">
      <c r="F1618" s="395"/>
      <c r="G1618" s="395"/>
      <c r="H1618" s="395"/>
      <c r="I1618" s="395"/>
      <c r="J1618" s="395"/>
      <c r="K1618" s="395"/>
    </row>
    <row r="1619" spans="6:11" ht="30" customHeight="1" x14ac:dyDescent="0.25">
      <c r="F1619" s="395"/>
      <c r="G1619" s="395"/>
      <c r="H1619" s="395"/>
      <c r="I1619" s="395"/>
      <c r="J1619" s="395"/>
      <c r="K1619" s="395"/>
    </row>
    <row r="1620" spans="6:11" ht="30" customHeight="1" x14ac:dyDescent="0.25">
      <c r="F1620" s="395"/>
      <c r="G1620" s="395"/>
      <c r="H1620" s="395"/>
      <c r="I1620" s="395"/>
      <c r="J1620" s="395"/>
      <c r="K1620" s="395"/>
    </row>
    <row r="1621" spans="6:11" ht="30" customHeight="1" x14ac:dyDescent="0.25">
      <c r="F1621" s="395"/>
      <c r="G1621" s="395"/>
      <c r="H1621" s="395"/>
      <c r="I1621" s="395"/>
      <c r="J1621" s="395"/>
      <c r="K1621" s="395"/>
    </row>
    <row r="1622" spans="6:11" ht="30" customHeight="1" x14ac:dyDescent="0.25">
      <c r="F1622" s="395"/>
      <c r="G1622" s="395"/>
      <c r="H1622" s="395"/>
      <c r="I1622" s="395"/>
      <c r="J1622" s="395"/>
      <c r="K1622" s="395"/>
    </row>
    <row r="1623" spans="6:11" ht="30" customHeight="1" x14ac:dyDescent="0.25">
      <c r="F1623" s="395"/>
      <c r="G1623" s="395"/>
      <c r="H1623" s="395"/>
      <c r="I1623" s="395"/>
      <c r="J1623" s="395"/>
      <c r="K1623" s="395"/>
    </row>
    <row r="1624" spans="6:11" ht="30" customHeight="1" x14ac:dyDescent="0.25">
      <c r="F1624" s="395"/>
      <c r="G1624" s="395"/>
      <c r="H1624" s="395"/>
      <c r="I1624" s="395"/>
      <c r="J1624" s="395"/>
      <c r="K1624" s="395"/>
    </row>
    <row r="1625" spans="6:11" ht="30" customHeight="1" x14ac:dyDescent="0.25">
      <c r="F1625" s="395"/>
      <c r="G1625" s="395"/>
      <c r="H1625" s="395"/>
      <c r="I1625" s="395"/>
      <c r="J1625" s="395"/>
      <c r="K1625" s="395"/>
    </row>
    <row r="1626" spans="6:11" ht="30" customHeight="1" x14ac:dyDescent="0.25">
      <c r="F1626" s="395"/>
      <c r="G1626" s="395"/>
      <c r="H1626" s="395"/>
      <c r="I1626" s="395"/>
      <c r="J1626" s="395"/>
      <c r="K1626" s="395"/>
    </row>
    <row r="1627" spans="6:11" ht="30" customHeight="1" x14ac:dyDescent="0.25">
      <c r="F1627" s="395"/>
      <c r="G1627" s="395"/>
      <c r="H1627" s="395"/>
      <c r="I1627" s="395"/>
      <c r="J1627" s="395"/>
      <c r="K1627" s="395"/>
    </row>
    <row r="1628" spans="6:11" ht="30" customHeight="1" x14ac:dyDescent="0.25">
      <c r="F1628" s="395"/>
      <c r="G1628" s="395"/>
      <c r="H1628" s="395"/>
      <c r="I1628" s="395"/>
      <c r="J1628" s="395"/>
      <c r="K1628" s="395"/>
    </row>
    <row r="1629" spans="6:11" ht="30" customHeight="1" x14ac:dyDescent="0.25">
      <c r="F1629" s="395"/>
      <c r="G1629" s="395"/>
      <c r="H1629" s="395"/>
      <c r="I1629" s="395"/>
      <c r="J1629" s="395"/>
      <c r="K1629" s="395"/>
    </row>
    <row r="1630" spans="6:11" ht="30" customHeight="1" x14ac:dyDescent="0.25">
      <c r="F1630" s="395"/>
      <c r="G1630" s="395"/>
      <c r="H1630" s="395"/>
      <c r="I1630" s="395"/>
      <c r="J1630" s="395"/>
      <c r="K1630" s="395"/>
    </row>
    <row r="1631" spans="6:11" ht="30" customHeight="1" x14ac:dyDescent="0.25">
      <c r="F1631" s="395"/>
      <c r="G1631" s="395"/>
      <c r="H1631" s="395"/>
      <c r="I1631" s="395"/>
      <c r="J1631" s="395"/>
      <c r="K1631" s="395"/>
    </row>
    <row r="1632" spans="6:11" ht="30" customHeight="1" x14ac:dyDescent="0.25">
      <c r="F1632" s="395"/>
      <c r="G1632" s="395"/>
      <c r="H1632" s="395"/>
      <c r="I1632" s="395"/>
      <c r="J1632" s="395"/>
      <c r="K1632" s="395"/>
    </row>
    <row r="1633" spans="6:11" ht="30" customHeight="1" x14ac:dyDescent="0.25">
      <c r="F1633" s="395"/>
      <c r="G1633" s="395"/>
      <c r="H1633" s="395"/>
      <c r="I1633" s="395"/>
      <c r="J1633" s="395"/>
      <c r="K1633" s="395"/>
    </row>
    <row r="1634" spans="6:11" ht="30" customHeight="1" x14ac:dyDescent="0.25">
      <c r="F1634" s="395"/>
      <c r="G1634" s="395"/>
      <c r="H1634" s="395"/>
      <c r="I1634" s="395"/>
      <c r="J1634" s="395"/>
      <c r="K1634" s="395"/>
    </row>
    <row r="1635" spans="6:11" ht="30" customHeight="1" x14ac:dyDescent="0.25">
      <c r="F1635" s="395"/>
      <c r="G1635" s="395"/>
      <c r="H1635" s="395"/>
      <c r="I1635" s="395"/>
      <c r="J1635" s="395"/>
      <c r="K1635" s="395"/>
    </row>
    <row r="1636" spans="6:11" ht="30" customHeight="1" x14ac:dyDescent="0.25">
      <c r="F1636" s="395"/>
      <c r="G1636" s="395"/>
      <c r="H1636" s="395"/>
      <c r="I1636" s="395"/>
      <c r="J1636" s="395"/>
      <c r="K1636" s="395"/>
    </row>
    <row r="1637" spans="6:11" ht="30" customHeight="1" x14ac:dyDescent="0.25">
      <c r="F1637" s="395"/>
      <c r="G1637" s="395"/>
      <c r="H1637" s="395"/>
      <c r="I1637" s="395"/>
      <c r="J1637" s="395"/>
      <c r="K1637" s="395"/>
    </row>
    <row r="1638" spans="6:11" ht="30" customHeight="1" x14ac:dyDescent="0.25">
      <c r="F1638" s="395"/>
      <c r="G1638" s="395"/>
      <c r="H1638" s="395"/>
      <c r="I1638" s="395"/>
      <c r="J1638" s="395"/>
      <c r="K1638" s="395"/>
    </row>
    <row r="1639" spans="6:11" ht="30" customHeight="1" x14ac:dyDescent="0.25">
      <c r="F1639" s="395"/>
      <c r="G1639" s="395"/>
      <c r="H1639" s="395"/>
      <c r="I1639" s="395"/>
      <c r="J1639" s="395"/>
      <c r="K1639" s="395"/>
    </row>
    <row r="1640" spans="6:11" ht="30" customHeight="1" x14ac:dyDescent="0.25">
      <c r="F1640" s="395"/>
      <c r="G1640" s="395"/>
      <c r="H1640" s="395"/>
      <c r="I1640" s="395"/>
      <c r="J1640" s="395"/>
      <c r="K1640" s="395"/>
    </row>
    <row r="1641" spans="6:11" ht="30" customHeight="1" x14ac:dyDescent="0.25">
      <c r="F1641" s="395"/>
      <c r="G1641" s="395"/>
      <c r="H1641" s="395"/>
      <c r="I1641" s="395"/>
      <c r="J1641" s="395"/>
      <c r="K1641" s="395"/>
    </row>
    <row r="1642" spans="6:11" ht="30" customHeight="1" x14ac:dyDescent="0.25">
      <c r="F1642" s="395"/>
      <c r="G1642" s="395"/>
      <c r="H1642" s="395"/>
      <c r="I1642" s="395"/>
      <c r="J1642" s="395"/>
      <c r="K1642" s="395"/>
    </row>
    <row r="1643" spans="6:11" ht="30" customHeight="1" x14ac:dyDescent="0.25">
      <c r="F1643" s="395"/>
      <c r="G1643" s="395"/>
      <c r="H1643" s="395"/>
      <c r="I1643" s="395"/>
      <c r="J1643" s="395"/>
      <c r="K1643" s="395"/>
    </row>
    <row r="1644" spans="6:11" ht="30" customHeight="1" x14ac:dyDescent="0.25">
      <c r="F1644" s="395"/>
      <c r="G1644" s="395"/>
      <c r="H1644" s="395"/>
      <c r="I1644" s="395"/>
      <c r="J1644" s="395"/>
      <c r="K1644" s="395"/>
    </row>
    <row r="1645" spans="6:11" ht="30" customHeight="1" x14ac:dyDescent="0.25">
      <c r="F1645" s="395"/>
      <c r="G1645" s="395"/>
      <c r="H1645" s="395"/>
      <c r="I1645" s="395"/>
      <c r="J1645" s="395"/>
      <c r="K1645" s="395"/>
    </row>
    <row r="1646" spans="6:11" ht="30" customHeight="1" x14ac:dyDescent="0.25">
      <c r="F1646" s="395"/>
      <c r="G1646" s="395"/>
      <c r="H1646" s="395"/>
      <c r="I1646" s="395"/>
      <c r="J1646" s="395"/>
      <c r="K1646" s="395"/>
    </row>
    <row r="1647" spans="6:11" ht="30" customHeight="1" x14ac:dyDescent="0.25">
      <c r="F1647" s="395"/>
      <c r="G1647" s="395"/>
      <c r="H1647" s="395"/>
      <c r="I1647" s="395"/>
      <c r="J1647" s="395"/>
      <c r="K1647" s="395"/>
    </row>
    <row r="1648" spans="6:11" ht="30" customHeight="1" x14ac:dyDescent="0.25">
      <c r="F1648" s="395"/>
      <c r="G1648" s="395"/>
      <c r="H1648" s="395"/>
      <c r="I1648" s="395"/>
      <c r="J1648" s="395"/>
      <c r="K1648" s="395"/>
    </row>
    <row r="1649" spans="6:11" ht="30" customHeight="1" x14ac:dyDescent="0.25">
      <c r="F1649" s="395"/>
      <c r="G1649" s="395"/>
      <c r="H1649" s="395"/>
      <c r="I1649" s="395"/>
      <c r="J1649" s="395"/>
      <c r="K1649" s="395"/>
    </row>
    <row r="1650" spans="6:11" ht="30" customHeight="1" x14ac:dyDescent="0.25">
      <c r="F1650" s="395"/>
      <c r="G1650" s="395"/>
      <c r="H1650" s="395"/>
      <c r="I1650" s="395"/>
      <c r="J1650" s="395"/>
      <c r="K1650" s="395"/>
    </row>
    <row r="1651" spans="6:11" ht="30" customHeight="1" x14ac:dyDescent="0.25">
      <c r="F1651" s="395"/>
      <c r="G1651" s="395"/>
      <c r="H1651" s="395"/>
      <c r="I1651" s="395"/>
      <c r="J1651" s="395"/>
      <c r="K1651" s="395"/>
    </row>
    <row r="1652" spans="6:11" ht="30" customHeight="1" x14ac:dyDescent="0.25">
      <c r="F1652" s="395"/>
      <c r="G1652" s="395"/>
      <c r="H1652" s="395"/>
      <c r="I1652" s="395"/>
      <c r="J1652" s="395"/>
      <c r="K1652" s="395"/>
    </row>
    <row r="1653" spans="6:11" ht="30" customHeight="1" x14ac:dyDescent="0.25">
      <c r="F1653" s="395"/>
      <c r="G1653" s="395"/>
      <c r="H1653" s="395"/>
      <c r="I1653" s="395"/>
      <c r="J1653" s="395"/>
      <c r="K1653" s="395"/>
    </row>
    <row r="1654" spans="6:11" ht="30" customHeight="1" x14ac:dyDescent="0.25">
      <c r="F1654" s="395"/>
      <c r="G1654" s="395"/>
      <c r="H1654" s="395"/>
      <c r="I1654" s="395"/>
      <c r="J1654" s="395"/>
      <c r="K1654" s="395"/>
    </row>
    <row r="1655" spans="6:11" ht="30" customHeight="1" x14ac:dyDescent="0.25">
      <c r="F1655" s="395"/>
      <c r="G1655" s="395"/>
      <c r="H1655" s="395"/>
      <c r="I1655" s="395"/>
      <c r="J1655" s="395"/>
      <c r="K1655" s="395"/>
    </row>
    <row r="1656" spans="6:11" ht="30" customHeight="1" x14ac:dyDescent="0.25">
      <c r="F1656" s="395"/>
      <c r="G1656" s="395"/>
      <c r="H1656" s="395"/>
      <c r="I1656" s="395"/>
      <c r="J1656" s="395"/>
      <c r="K1656" s="395"/>
    </row>
    <row r="1657" spans="6:11" ht="30" customHeight="1" x14ac:dyDescent="0.25">
      <c r="F1657" s="395"/>
      <c r="G1657" s="395"/>
      <c r="H1657" s="395"/>
      <c r="I1657" s="395"/>
      <c r="J1657" s="395"/>
      <c r="K1657" s="395"/>
    </row>
    <row r="1658" spans="6:11" ht="30" customHeight="1" x14ac:dyDescent="0.25">
      <c r="F1658" s="395"/>
      <c r="G1658" s="395"/>
      <c r="H1658" s="395"/>
      <c r="I1658" s="395"/>
      <c r="J1658" s="395"/>
      <c r="K1658" s="395"/>
    </row>
    <row r="1659" spans="6:11" ht="30" customHeight="1" x14ac:dyDescent="0.25">
      <c r="F1659" s="395"/>
      <c r="G1659" s="395"/>
      <c r="H1659" s="395"/>
      <c r="I1659" s="395"/>
      <c r="J1659" s="395"/>
      <c r="K1659" s="395"/>
    </row>
    <row r="1660" spans="6:11" ht="30" customHeight="1" x14ac:dyDescent="0.25">
      <c r="F1660" s="395"/>
      <c r="G1660" s="395"/>
      <c r="H1660" s="395"/>
      <c r="I1660" s="395"/>
      <c r="J1660" s="395"/>
      <c r="K1660" s="395"/>
    </row>
    <row r="1661" spans="6:11" ht="30" customHeight="1" x14ac:dyDescent="0.25">
      <c r="F1661" s="395"/>
      <c r="G1661" s="395"/>
      <c r="H1661" s="395"/>
      <c r="I1661" s="395"/>
      <c r="J1661" s="395"/>
      <c r="K1661" s="395"/>
    </row>
    <row r="1662" spans="6:11" ht="30" customHeight="1" x14ac:dyDescent="0.25">
      <c r="F1662" s="395"/>
      <c r="G1662" s="395"/>
      <c r="H1662" s="395"/>
      <c r="I1662" s="395"/>
      <c r="J1662" s="395"/>
      <c r="K1662" s="395"/>
    </row>
    <row r="1663" spans="6:11" ht="30" customHeight="1" x14ac:dyDescent="0.25">
      <c r="F1663" s="395"/>
      <c r="G1663" s="395"/>
      <c r="H1663" s="395"/>
      <c r="I1663" s="395"/>
      <c r="J1663" s="395"/>
      <c r="K1663" s="395"/>
    </row>
    <row r="1664" spans="6:11" ht="30" customHeight="1" x14ac:dyDescent="0.25">
      <c r="F1664" s="395"/>
      <c r="G1664" s="395"/>
      <c r="H1664" s="395"/>
      <c r="I1664" s="395"/>
      <c r="J1664" s="395"/>
      <c r="K1664" s="395"/>
    </row>
    <row r="1665" spans="6:11" ht="30" customHeight="1" x14ac:dyDescent="0.25">
      <c r="F1665" s="395"/>
      <c r="G1665" s="395"/>
      <c r="H1665" s="395"/>
      <c r="I1665" s="395"/>
      <c r="J1665" s="395"/>
      <c r="K1665" s="395"/>
    </row>
    <row r="1666" spans="6:11" ht="30" customHeight="1" x14ac:dyDescent="0.25">
      <c r="F1666" s="395"/>
      <c r="G1666" s="395"/>
      <c r="H1666" s="395"/>
      <c r="I1666" s="395"/>
      <c r="J1666" s="395"/>
      <c r="K1666" s="395"/>
    </row>
    <row r="1667" spans="6:11" ht="30" customHeight="1" x14ac:dyDescent="0.25">
      <c r="F1667" s="395"/>
      <c r="G1667" s="395"/>
      <c r="H1667" s="395"/>
      <c r="I1667" s="395"/>
      <c r="J1667" s="395"/>
      <c r="K1667" s="395"/>
    </row>
    <row r="1668" spans="6:11" ht="30" customHeight="1" x14ac:dyDescent="0.25">
      <c r="F1668" s="395"/>
      <c r="G1668" s="395"/>
      <c r="H1668" s="395"/>
      <c r="I1668" s="395"/>
      <c r="J1668" s="395"/>
      <c r="K1668" s="395"/>
    </row>
    <row r="1669" spans="6:11" ht="30" customHeight="1" x14ac:dyDescent="0.25">
      <c r="F1669" s="395"/>
      <c r="G1669" s="395"/>
      <c r="H1669" s="395"/>
      <c r="I1669" s="395"/>
      <c r="J1669" s="395"/>
      <c r="K1669" s="395"/>
    </row>
    <row r="1670" spans="6:11" ht="30" customHeight="1" x14ac:dyDescent="0.25">
      <c r="F1670" s="395"/>
      <c r="G1670" s="395"/>
      <c r="H1670" s="395"/>
      <c r="I1670" s="395"/>
      <c r="J1670" s="395"/>
      <c r="K1670" s="395"/>
    </row>
    <row r="1671" spans="6:11" ht="30" customHeight="1" x14ac:dyDescent="0.25">
      <c r="F1671" s="395"/>
      <c r="G1671" s="395"/>
      <c r="H1671" s="395"/>
      <c r="I1671" s="395"/>
      <c r="J1671" s="395"/>
      <c r="K1671" s="395"/>
    </row>
    <row r="1672" spans="6:11" ht="30" customHeight="1" x14ac:dyDescent="0.25">
      <c r="F1672" s="395"/>
      <c r="G1672" s="395"/>
      <c r="H1672" s="395"/>
      <c r="I1672" s="395"/>
      <c r="J1672" s="395"/>
      <c r="K1672" s="395"/>
    </row>
    <row r="1673" spans="6:11" ht="30" customHeight="1" x14ac:dyDescent="0.25">
      <c r="F1673" s="395"/>
      <c r="G1673" s="395"/>
      <c r="H1673" s="395"/>
      <c r="I1673" s="395"/>
      <c r="J1673" s="395"/>
      <c r="K1673" s="395"/>
    </row>
    <row r="1674" spans="6:11" ht="30" customHeight="1" x14ac:dyDescent="0.25">
      <c r="F1674" s="395"/>
      <c r="G1674" s="395"/>
      <c r="H1674" s="395"/>
      <c r="I1674" s="395"/>
      <c r="J1674" s="395"/>
      <c r="K1674" s="395"/>
    </row>
    <row r="1675" spans="6:11" ht="30" customHeight="1" x14ac:dyDescent="0.25">
      <c r="F1675" s="395"/>
      <c r="G1675" s="395"/>
      <c r="H1675" s="395"/>
      <c r="I1675" s="395"/>
      <c r="J1675" s="395"/>
      <c r="K1675" s="395"/>
    </row>
    <row r="1676" spans="6:11" ht="30" customHeight="1" x14ac:dyDescent="0.25">
      <c r="F1676" s="395"/>
      <c r="G1676" s="395"/>
      <c r="H1676" s="395"/>
      <c r="I1676" s="395"/>
      <c r="J1676" s="395"/>
      <c r="K1676" s="395"/>
    </row>
    <row r="1677" spans="6:11" ht="30" customHeight="1" x14ac:dyDescent="0.25">
      <c r="F1677" s="395"/>
      <c r="G1677" s="395"/>
      <c r="H1677" s="395"/>
      <c r="I1677" s="395"/>
      <c r="J1677" s="395"/>
      <c r="K1677" s="395"/>
    </row>
    <row r="1678" spans="6:11" ht="30" customHeight="1" x14ac:dyDescent="0.25">
      <c r="F1678" s="395"/>
      <c r="G1678" s="395"/>
      <c r="H1678" s="395"/>
      <c r="I1678" s="395"/>
      <c r="J1678" s="395"/>
      <c r="K1678" s="395"/>
    </row>
    <row r="1679" spans="6:11" ht="30" customHeight="1" x14ac:dyDescent="0.25">
      <c r="F1679" s="395"/>
      <c r="G1679" s="395"/>
      <c r="H1679" s="395"/>
      <c r="I1679" s="395"/>
      <c r="J1679" s="395"/>
      <c r="K1679" s="395"/>
    </row>
    <row r="1680" spans="6:11" ht="30" customHeight="1" x14ac:dyDescent="0.25">
      <c r="F1680" s="395"/>
      <c r="G1680" s="395"/>
      <c r="H1680" s="395"/>
      <c r="I1680" s="395"/>
      <c r="J1680" s="395"/>
      <c r="K1680" s="395"/>
    </row>
    <row r="1681" spans="6:11" ht="30" customHeight="1" x14ac:dyDescent="0.25">
      <c r="F1681" s="395"/>
      <c r="G1681" s="395"/>
      <c r="H1681" s="395"/>
      <c r="I1681" s="395"/>
      <c r="J1681" s="395"/>
      <c r="K1681" s="395"/>
    </row>
    <row r="1682" spans="6:11" ht="30" customHeight="1" x14ac:dyDescent="0.25">
      <c r="F1682" s="395"/>
      <c r="G1682" s="395"/>
      <c r="H1682" s="395"/>
      <c r="I1682" s="395"/>
      <c r="J1682" s="395"/>
      <c r="K1682" s="395"/>
    </row>
    <row r="1683" spans="6:11" ht="30" customHeight="1" x14ac:dyDescent="0.25">
      <c r="F1683" s="395"/>
      <c r="G1683" s="395"/>
      <c r="H1683" s="395"/>
      <c r="I1683" s="395"/>
      <c r="J1683" s="395"/>
      <c r="K1683" s="395"/>
    </row>
    <row r="1684" spans="6:11" ht="30" customHeight="1" x14ac:dyDescent="0.25">
      <c r="F1684" s="395"/>
      <c r="G1684" s="395"/>
      <c r="H1684" s="395"/>
      <c r="I1684" s="395"/>
      <c r="J1684" s="395"/>
      <c r="K1684" s="395"/>
    </row>
    <row r="1685" spans="6:11" ht="30" customHeight="1" x14ac:dyDescent="0.25">
      <c r="F1685" s="395"/>
      <c r="G1685" s="395"/>
      <c r="H1685" s="395"/>
      <c r="I1685" s="395"/>
      <c r="J1685" s="395"/>
      <c r="K1685" s="395"/>
    </row>
    <row r="1686" spans="6:11" ht="30" customHeight="1" x14ac:dyDescent="0.25">
      <c r="F1686" s="395"/>
      <c r="G1686" s="395"/>
      <c r="H1686" s="395"/>
      <c r="I1686" s="395"/>
      <c r="J1686" s="395"/>
      <c r="K1686" s="395"/>
    </row>
    <row r="1687" spans="6:11" ht="30" customHeight="1" x14ac:dyDescent="0.25">
      <c r="F1687" s="395"/>
      <c r="G1687" s="395"/>
      <c r="H1687" s="395"/>
      <c r="I1687" s="395"/>
      <c r="J1687" s="395"/>
      <c r="K1687" s="395"/>
    </row>
    <row r="1688" spans="6:11" ht="30" customHeight="1" x14ac:dyDescent="0.25">
      <c r="F1688" s="395"/>
      <c r="G1688" s="395"/>
      <c r="H1688" s="395"/>
      <c r="I1688" s="395"/>
      <c r="J1688" s="395"/>
      <c r="K1688" s="395"/>
    </row>
    <row r="1689" spans="6:11" ht="30" customHeight="1" x14ac:dyDescent="0.25">
      <c r="F1689" s="395"/>
      <c r="G1689" s="395"/>
      <c r="H1689" s="395"/>
      <c r="I1689" s="395"/>
      <c r="J1689" s="395"/>
      <c r="K1689" s="395"/>
    </row>
    <row r="1690" spans="6:11" ht="30" customHeight="1" x14ac:dyDescent="0.25">
      <c r="F1690" s="395"/>
      <c r="G1690" s="395"/>
      <c r="H1690" s="395"/>
      <c r="I1690" s="395"/>
      <c r="J1690" s="395"/>
      <c r="K1690" s="395"/>
    </row>
    <row r="1691" spans="6:11" ht="30" customHeight="1" x14ac:dyDescent="0.25">
      <c r="F1691" s="395"/>
      <c r="G1691" s="395"/>
      <c r="H1691" s="395"/>
      <c r="I1691" s="395"/>
      <c r="J1691" s="395"/>
      <c r="K1691" s="395"/>
    </row>
    <row r="1692" spans="6:11" ht="30" customHeight="1" x14ac:dyDescent="0.25">
      <c r="F1692" s="395"/>
      <c r="G1692" s="395"/>
      <c r="H1692" s="395"/>
      <c r="I1692" s="395"/>
      <c r="J1692" s="395"/>
      <c r="K1692" s="395"/>
    </row>
    <row r="1693" spans="6:11" ht="30" customHeight="1" x14ac:dyDescent="0.25">
      <c r="F1693" s="395"/>
      <c r="G1693" s="395"/>
      <c r="H1693" s="395"/>
      <c r="I1693" s="395"/>
      <c r="J1693" s="395"/>
      <c r="K1693" s="395"/>
    </row>
    <row r="1694" spans="6:11" ht="30" customHeight="1" x14ac:dyDescent="0.25">
      <c r="F1694" s="395"/>
      <c r="G1694" s="395"/>
      <c r="H1694" s="395"/>
      <c r="I1694" s="395"/>
      <c r="J1694" s="395"/>
      <c r="K1694" s="395"/>
    </row>
    <row r="1695" spans="6:11" ht="30" customHeight="1" x14ac:dyDescent="0.25">
      <c r="F1695" s="395"/>
      <c r="G1695" s="395"/>
      <c r="H1695" s="395"/>
      <c r="I1695" s="395"/>
      <c r="J1695" s="395"/>
      <c r="K1695" s="395"/>
    </row>
    <row r="1696" spans="6:11" ht="30" customHeight="1" x14ac:dyDescent="0.25">
      <c r="F1696" s="395"/>
      <c r="G1696" s="395"/>
      <c r="H1696" s="395"/>
      <c r="I1696" s="395"/>
      <c r="J1696" s="395"/>
      <c r="K1696" s="395"/>
    </row>
    <row r="1697" spans="6:11" ht="30" customHeight="1" x14ac:dyDescent="0.25">
      <c r="F1697" s="395"/>
      <c r="G1697" s="395"/>
      <c r="H1697" s="395"/>
      <c r="I1697" s="395"/>
      <c r="J1697" s="395"/>
      <c r="K1697" s="395"/>
    </row>
    <row r="1698" spans="6:11" ht="30" customHeight="1" x14ac:dyDescent="0.25">
      <c r="F1698" s="395"/>
      <c r="G1698" s="395"/>
      <c r="H1698" s="395"/>
      <c r="I1698" s="395"/>
      <c r="J1698" s="395"/>
      <c r="K1698" s="395"/>
    </row>
    <row r="1699" spans="6:11" ht="30" customHeight="1" x14ac:dyDescent="0.25">
      <c r="F1699" s="395"/>
      <c r="G1699" s="395"/>
      <c r="H1699" s="395"/>
      <c r="I1699" s="395"/>
      <c r="J1699" s="395"/>
      <c r="K1699" s="395"/>
    </row>
    <row r="1700" spans="6:11" ht="30" customHeight="1" x14ac:dyDescent="0.25">
      <c r="F1700" s="395"/>
      <c r="G1700" s="395"/>
      <c r="H1700" s="395"/>
      <c r="I1700" s="395"/>
      <c r="J1700" s="395"/>
      <c r="K1700" s="395"/>
    </row>
    <row r="1701" spans="6:11" ht="30" customHeight="1" x14ac:dyDescent="0.25">
      <c r="F1701" s="395"/>
      <c r="G1701" s="395"/>
      <c r="H1701" s="395"/>
      <c r="I1701" s="395"/>
      <c r="J1701" s="395"/>
      <c r="K1701" s="395"/>
    </row>
    <row r="1702" spans="6:11" ht="30" customHeight="1" x14ac:dyDescent="0.25">
      <c r="F1702" s="395"/>
      <c r="G1702" s="395"/>
      <c r="H1702" s="395"/>
      <c r="I1702" s="395"/>
      <c r="J1702" s="395"/>
      <c r="K1702" s="395"/>
    </row>
    <row r="1703" spans="6:11" ht="30" customHeight="1" x14ac:dyDescent="0.25">
      <c r="F1703" s="395"/>
      <c r="G1703" s="395"/>
      <c r="H1703" s="395"/>
      <c r="I1703" s="395"/>
      <c r="J1703" s="395"/>
      <c r="K1703" s="395"/>
    </row>
    <row r="1704" spans="6:11" ht="30" customHeight="1" x14ac:dyDescent="0.25">
      <c r="F1704" s="395"/>
      <c r="G1704" s="395"/>
      <c r="H1704" s="395"/>
      <c r="I1704" s="395"/>
      <c r="J1704" s="395"/>
      <c r="K1704" s="395"/>
    </row>
    <row r="1705" spans="6:11" ht="30" customHeight="1" x14ac:dyDescent="0.25">
      <c r="F1705" s="395"/>
      <c r="G1705" s="395"/>
      <c r="H1705" s="395"/>
      <c r="I1705" s="395"/>
      <c r="J1705" s="395"/>
      <c r="K1705" s="395"/>
    </row>
    <row r="1706" spans="6:11" ht="30" customHeight="1" x14ac:dyDescent="0.25">
      <c r="F1706" s="395"/>
      <c r="G1706" s="395"/>
      <c r="H1706" s="395"/>
      <c r="I1706" s="395"/>
      <c r="J1706" s="395"/>
      <c r="K1706" s="395"/>
    </row>
    <row r="1707" spans="6:11" ht="30" customHeight="1" x14ac:dyDescent="0.25">
      <c r="F1707" s="395"/>
      <c r="G1707" s="395"/>
      <c r="H1707" s="395"/>
      <c r="I1707" s="395"/>
      <c r="J1707" s="395"/>
      <c r="K1707" s="395"/>
    </row>
    <row r="1708" spans="6:11" ht="30" customHeight="1" x14ac:dyDescent="0.25">
      <c r="F1708" s="395"/>
      <c r="G1708" s="395"/>
      <c r="H1708" s="395"/>
      <c r="I1708" s="395"/>
      <c r="J1708" s="395"/>
      <c r="K1708" s="395"/>
    </row>
    <row r="1709" spans="6:11" ht="30" customHeight="1" x14ac:dyDescent="0.25">
      <c r="F1709" s="395"/>
      <c r="G1709" s="395"/>
      <c r="H1709" s="395"/>
      <c r="I1709" s="395"/>
      <c r="J1709" s="395"/>
      <c r="K1709" s="395"/>
    </row>
    <row r="1710" spans="6:11" ht="30" customHeight="1" x14ac:dyDescent="0.25">
      <c r="F1710" s="395"/>
      <c r="G1710" s="395"/>
      <c r="H1710" s="395"/>
      <c r="I1710" s="395"/>
      <c r="J1710" s="395"/>
      <c r="K1710" s="395"/>
    </row>
    <row r="1711" spans="6:11" ht="30" customHeight="1" x14ac:dyDescent="0.25">
      <c r="F1711" s="395"/>
      <c r="G1711" s="395"/>
      <c r="H1711" s="395"/>
      <c r="I1711" s="395"/>
      <c r="J1711" s="395"/>
      <c r="K1711" s="395"/>
    </row>
    <row r="1712" spans="6:11" ht="30" customHeight="1" x14ac:dyDescent="0.25">
      <c r="F1712" s="395"/>
      <c r="G1712" s="395"/>
      <c r="H1712" s="395"/>
      <c r="I1712" s="395"/>
      <c r="J1712" s="395"/>
      <c r="K1712" s="395"/>
    </row>
    <row r="1713" spans="6:11" ht="30" customHeight="1" x14ac:dyDescent="0.25">
      <c r="F1713" s="395"/>
      <c r="G1713" s="395"/>
      <c r="H1713" s="395"/>
      <c r="I1713" s="395"/>
      <c r="J1713" s="395"/>
      <c r="K1713" s="395"/>
    </row>
    <row r="1714" spans="6:11" ht="30" customHeight="1" x14ac:dyDescent="0.25">
      <c r="F1714" s="395"/>
      <c r="G1714" s="395"/>
      <c r="H1714" s="395"/>
      <c r="I1714" s="395"/>
      <c r="J1714" s="395"/>
      <c r="K1714" s="395"/>
    </row>
    <row r="1715" spans="6:11" ht="30" customHeight="1" x14ac:dyDescent="0.25">
      <c r="F1715" s="395"/>
      <c r="G1715" s="395"/>
      <c r="H1715" s="395"/>
      <c r="I1715" s="395"/>
      <c r="J1715" s="395"/>
      <c r="K1715" s="395"/>
    </row>
    <row r="1716" spans="6:11" ht="30" customHeight="1" x14ac:dyDescent="0.25">
      <c r="F1716" s="395"/>
      <c r="G1716" s="395"/>
      <c r="H1716" s="395"/>
      <c r="I1716" s="395"/>
      <c r="J1716" s="395"/>
      <c r="K1716" s="395"/>
    </row>
    <row r="1717" spans="6:11" ht="30" customHeight="1" x14ac:dyDescent="0.25">
      <c r="F1717" s="395"/>
      <c r="G1717" s="395"/>
      <c r="H1717" s="395"/>
      <c r="I1717" s="395"/>
      <c r="J1717" s="395"/>
      <c r="K1717" s="395"/>
    </row>
    <row r="1718" spans="6:11" ht="30" customHeight="1" x14ac:dyDescent="0.25">
      <c r="F1718" s="395"/>
      <c r="G1718" s="395"/>
      <c r="H1718" s="395"/>
      <c r="I1718" s="395"/>
      <c r="J1718" s="395"/>
      <c r="K1718" s="395"/>
    </row>
    <row r="1719" spans="6:11" ht="30" customHeight="1" x14ac:dyDescent="0.25">
      <c r="F1719" s="395"/>
      <c r="G1719" s="395"/>
      <c r="H1719" s="395"/>
      <c r="I1719" s="395"/>
      <c r="J1719" s="395"/>
      <c r="K1719" s="395"/>
    </row>
    <row r="1720" spans="6:11" ht="30" customHeight="1" x14ac:dyDescent="0.25">
      <c r="F1720" s="395"/>
      <c r="G1720" s="395"/>
      <c r="H1720" s="395"/>
      <c r="I1720" s="395"/>
      <c r="J1720" s="395"/>
      <c r="K1720" s="395"/>
    </row>
    <row r="1721" spans="6:11" ht="30" customHeight="1" x14ac:dyDescent="0.25">
      <c r="F1721" s="395"/>
      <c r="G1721" s="395"/>
      <c r="H1721" s="395"/>
      <c r="I1721" s="395"/>
      <c r="J1721" s="395"/>
      <c r="K1721" s="395"/>
    </row>
    <row r="1722" spans="6:11" ht="30" customHeight="1" x14ac:dyDescent="0.25">
      <c r="F1722" s="395"/>
      <c r="G1722" s="395"/>
      <c r="H1722" s="395"/>
      <c r="I1722" s="395"/>
      <c r="J1722" s="395"/>
      <c r="K1722" s="395"/>
    </row>
    <row r="1723" spans="6:11" ht="30" customHeight="1" x14ac:dyDescent="0.25">
      <c r="F1723" s="395"/>
      <c r="G1723" s="395"/>
      <c r="H1723" s="395"/>
      <c r="I1723" s="395"/>
      <c r="J1723" s="395"/>
      <c r="K1723" s="395"/>
    </row>
    <row r="1724" spans="6:11" ht="30" customHeight="1" x14ac:dyDescent="0.25">
      <c r="F1724" s="395"/>
      <c r="G1724" s="395"/>
      <c r="H1724" s="395"/>
      <c r="I1724" s="395"/>
      <c r="J1724" s="395"/>
      <c r="K1724" s="395"/>
    </row>
    <row r="1725" spans="6:11" ht="30" customHeight="1" x14ac:dyDescent="0.25">
      <c r="F1725" s="395"/>
      <c r="G1725" s="395"/>
      <c r="H1725" s="395"/>
      <c r="I1725" s="395"/>
      <c r="J1725" s="395"/>
      <c r="K1725" s="395"/>
    </row>
    <row r="1726" spans="6:11" ht="30" customHeight="1" x14ac:dyDescent="0.25">
      <c r="F1726" s="395"/>
      <c r="G1726" s="395"/>
      <c r="H1726" s="395"/>
      <c r="I1726" s="395"/>
      <c r="J1726" s="395"/>
      <c r="K1726" s="395"/>
    </row>
    <row r="1727" spans="6:11" ht="30" customHeight="1" x14ac:dyDescent="0.25">
      <c r="F1727" s="395"/>
      <c r="G1727" s="395"/>
      <c r="H1727" s="395"/>
      <c r="I1727" s="395"/>
      <c r="J1727" s="395"/>
      <c r="K1727" s="395"/>
    </row>
    <row r="1728" spans="6:11" ht="30" customHeight="1" x14ac:dyDescent="0.25">
      <c r="F1728" s="395"/>
      <c r="G1728" s="395"/>
      <c r="H1728" s="395"/>
      <c r="I1728" s="395"/>
      <c r="J1728" s="395"/>
      <c r="K1728" s="395"/>
    </row>
    <row r="1729" spans="6:11" ht="30" customHeight="1" x14ac:dyDescent="0.25">
      <c r="F1729" s="395"/>
      <c r="G1729" s="395"/>
      <c r="H1729" s="395"/>
      <c r="I1729" s="395"/>
      <c r="J1729" s="395"/>
      <c r="K1729" s="395"/>
    </row>
    <row r="1730" spans="6:11" ht="30" customHeight="1" x14ac:dyDescent="0.25">
      <c r="F1730" s="395"/>
      <c r="G1730" s="395"/>
      <c r="H1730" s="395"/>
      <c r="I1730" s="395"/>
      <c r="J1730" s="395"/>
      <c r="K1730" s="395"/>
    </row>
    <row r="1731" spans="6:11" ht="30" customHeight="1" x14ac:dyDescent="0.25">
      <c r="F1731" s="395"/>
      <c r="G1731" s="395"/>
      <c r="H1731" s="395"/>
      <c r="I1731" s="395"/>
      <c r="J1731" s="395"/>
      <c r="K1731" s="395"/>
    </row>
    <row r="1732" spans="6:11" ht="30" customHeight="1" x14ac:dyDescent="0.25">
      <c r="F1732" s="395"/>
      <c r="G1732" s="395"/>
      <c r="H1732" s="395"/>
      <c r="I1732" s="395"/>
      <c r="J1732" s="395"/>
      <c r="K1732" s="395"/>
    </row>
    <row r="1733" spans="6:11" ht="30" customHeight="1" x14ac:dyDescent="0.25">
      <c r="F1733" s="395"/>
      <c r="G1733" s="395"/>
      <c r="H1733" s="395"/>
      <c r="I1733" s="395"/>
      <c r="J1733" s="395"/>
      <c r="K1733" s="395"/>
    </row>
    <row r="1734" spans="6:11" ht="30" customHeight="1" x14ac:dyDescent="0.25">
      <c r="F1734" s="395"/>
      <c r="G1734" s="395"/>
      <c r="H1734" s="395"/>
      <c r="I1734" s="395"/>
      <c r="J1734" s="395"/>
      <c r="K1734" s="395"/>
    </row>
    <row r="1735" spans="6:11" ht="30" customHeight="1" x14ac:dyDescent="0.25">
      <c r="F1735" s="395"/>
      <c r="G1735" s="395"/>
      <c r="H1735" s="395"/>
      <c r="I1735" s="395"/>
      <c r="J1735" s="395"/>
      <c r="K1735" s="395"/>
    </row>
    <row r="1736" spans="6:11" ht="30" customHeight="1" x14ac:dyDescent="0.25">
      <c r="F1736" s="395"/>
      <c r="G1736" s="395"/>
      <c r="H1736" s="395"/>
      <c r="I1736" s="395"/>
      <c r="J1736" s="395"/>
      <c r="K1736" s="395"/>
    </row>
    <row r="1737" spans="6:11" ht="30" customHeight="1" x14ac:dyDescent="0.25">
      <c r="F1737" s="395"/>
      <c r="G1737" s="395"/>
      <c r="H1737" s="395"/>
      <c r="I1737" s="395"/>
      <c r="J1737" s="395"/>
      <c r="K1737" s="395"/>
    </row>
    <row r="1738" spans="6:11" ht="30" customHeight="1" x14ac:dyDescent="0.25">
      <c r="F1738" s="395"/>
      <c r="G1738" s="395"/>
      <c r="H1738" s="395"/>
      <c r="I1738" s="395"/>
      <c r="J1738" s="395"/>
      <c r="K1738" s="395"/>
    </row>
    <row r="1739" spans="6:11" ht="30" customHeight="1" x14ac:dyDescent="0.25">
      <c r="F1739" s="395"/>
      <c r="G1739" s="395"/>
      <c r="H1739" s="395"/>
      <c r="I1739" s="395"/>
      <c r="J1739" s="395"/>
      <c r="K1739" s="395"/>
    </row>
    <row r="1740" spans="6:11" ht="30" customHeight="1" x14ac:dyDescent="0.25">
      <c r="F1740" s="395"/>
      <c r="G1740" s="395"/>
      <c r="H1740" s="395"/>
      <c r="I1740" s="395"/>
      <c r="J1740" s="395"/>
      <c r="K1740" s="395"/>
    </row>
    <row r="1741" spans="6:11" ht="30" customHeight="1" x14ac:dyDescent="0.25">
      <c r="F1741" s="395"/>
      <c r="G1741" s="395"/>
      <c r="H1741" s="395"/>
      <c r="I1741" s="395"/>
      <c r="J1741" s="395"/>
      <c r="K1741" s="395"/>
    </row>
    <row r="1742" spans="6:11" ht="30" customHeight="1" x14ac:dyDescent="0.25">
      <c r="F1742" s="395"/>
      <c r="G1742" s="395"/>
      <c r="H1742" s="395"/>
      <c r="I1742" s="395"/>
      <c r="J1742" s="395"/>
      <c r="K1742" s="395"/>
    </row>
    <row r="1743" spans="6:11" ht="30" customHeight="1" x14ac:dyDescent="0.25">
      <c r="F1743" s="395"/>
      <c r="G1743" s="395"/>
      <c r="H1743" s="395"/>
      <c r="I1743" s="395"/>
      <c r="J1743" s="395"/>
      <c r="K1743" s="395"/>
    </row>
    <row r="1744" spans="6:11" ht="30" customHeight="1" x14ac:dyDescent="0.25">
      <c r="F1744" s="395"/>
      <c r="G1744" s="395"/>
      <c r="H1744" s="395"/>
      <c r="I1744" s="395"/>
      <c r="J1744" s="395"/>
      <c r="K1744" s="395"/>
    </row>
    <row r="1745" spans="6:11" ht="30" customHeight="1" x14ac:dyDescent="0.25">
      <c r="F1745" s="395"/>
      <c r="G1745" s="395"/>
      <c r="H1745" s="395"/>
      <c r="I1745" s="395"/>
      <c r="J1745" s="395"/>
      <c r="K1745" s="395"/>
    </row>
    <row r="1746" spans="6:11" ht="30" customHeight="1" x14ac:dyDescent="0.25">
      <c r="F1746" s="395"/>
      <c r="G1746" s="395"/>
      <c r="H1746" s="395"/>
      <c r="I1746" s="395"/>
      <c r="J1746" s="395"/>
      <c r="K1746" s="395"/>
    </row>
    <row r="1747" spans="6:11" ht="30" customHeight="1" x14ac:dyDescent="0.25">
      <c r="F1747" s="395"/>
      <c r="G1747" s="395"/>
      <c r="H1747" s="395"/>
      <c r="I1747" s="395"/>
      <c r="J1747" s="395"/>
      <c r="K1747" s="395"/>
    </row>
    <row r="1748" spans="6:11" ht="30" customHeight="1" x14ac:dyDescent="0.25">
      <c r="F1748" s="395"/>
      <c r="G1748" s="395"/>
      <c r="H1748" s="395"/>
      <c r="I1748" s="395"/>
      <c r="J1748" s="395"/>
      <c r="K1748" s="395"/>
    </row>
    <row r="1749" spans="6:11" ht="30" customHeight="1" x14ac:dyDescent="0.25">
      <c r="F1749" s="395"/>
      <c r="G1749" s="395"/>
      <c r="H1749" s="395"/>
      <c r="I1749" s="395"/>
      <c r="J1749" s="395"/>
      <c r="K1749" s="395"/>
    </row>
    <row r="1750" spans="6:11" ht="30" customHeight="1" x14ac:dyDescent="0.25">
      <c r="F1750" s="395"/>
      <c r="G1750" s="395"/>
      <c r="H1750" s="395"/>
      <c r="I1750" s="395"/>
      <c r="J1750" s="395"/>
      <c r="K1750" s="395"/>
    </row>
    <row r="1751" spans="6:11" ht="30" customHeight="1" x14ac:dyDescent="0.25">
      <c r="F1751" s="395"/>
      <c r="G1751" s="395"/>
      <c r="H1751" s="395"/>
      <c r="I1751" s="395"/>
      <c r="J1751" s="395"/>
      <c r="K1751" s="395"/>
    </row>
    <row r="1752" spans="6:11" ht="30" customHeight="1" x14ac:dyDescent="0.25">
      <c r="F1752" s="395"/>
      <c r="G1752" s="395"/>
      <c r="H1752" s="395"/>
      <c r="I1752" s="395"/>
      <c r="J1752" s="395"/>
      <c r="K1752" s="395"/>
    </row>
    <row r="1753" spans="6:11" ht="30" customHeight="1" x14ac:dyDescent="0.25">
      <c r="F1753" s="395"/>
      <c r="G1753" s="395"/>
      <c r="H1753" s="395"/>
      <c r="I1753" s="395"/>
      <c r="J1753" s="395"/>
      <c r="K1753" s="395"/>
    </row>
    <row r="1754" spans="6:11" ht="30" customHeight="1" x14ac:dyDescent="0.25">
      <c r="F1754" s="395"/>
      <c r="G1754" s="395"/>
      <c r="H1754" s="395"/>
      <c r="I1754" s="395"/>
      <c r="J1754" s="395"/>
      <c r="K1754" s="395"/>
    </row>
    <row r="1755" spans="6:11" ht="30" customHeight="1" x14ac:dyDescent="0.25">
      <c r="F1755" s="395"/>
      <c r="G1755" s="395"/>
      <c r="H1755" s="395"/>
      <c r="I1755" s="395"/>
      <c r="J1755" s="395"/>
      <c r="K1755" s="395"/>
    </row>
    <row r="1756" spans="6:11" ht="30" customHeight="1" x14ac:dyDescent="0.25">
      <c r="F1756" s="395"/>
      <c r="G1756" s="395"/>
      <c r="H1756" s="395"/>
      <c r="I1756" s="395"/>
      <c r="J1756" s="395"/>
      <c r="K1756" s="395"/>
    </row>
    <row r="1757" spans="6:11" ht="30" customHeight="1" x14ac:dyDescent="0.25">
      <c r="F1757" s="395"/>
      <c r="G1757" s="395"/>
      <c r="H1757" s="395"/>
      <c r="I1757" s="395"/>
      <c r="J1757" s="395"/>
      <c r="K1757" s="395"/>
    </row>
    <row r="1758" spans="6:11" ht="30" customHeight="1" x14ac:dyDescent="0.25">
      <c r="F1758" s="395"/>
      <c r="G1758" s="395"/>
      <c r="H1758" s="395"/>
      <c r="I1758" s="395"/>
      <c r="J1758" s="395"/>
      <c r="K1758" s="395"/>
    </row>
    <row r="1759" spans="6:11" ht="30" customHeight="1" x14ac:dyDescent="0.25">
      <c r="F1759" s="395"/>
      <c r="G1759" s="395"/>
      <c r="H1759" s="395"/>
      <c r="I1759" s="395"/>
      <c r="J1759" s="395"/>
      <c r="K1759" s="395"/>
    </row>
    <row r="1760" spans="6:11" ht="30" customHeight="1" x14ac:dyDescent="0.25">
      <c r="F1760" s="395"/>
      <c r="G1760" s="395"/>
      <c r="H1760" s="395"/>
      <c r="I1760" s="395"/>
      <c r="J1760" s="395"/>
      <c r="K1760" s="395"/>
    </row>
    <row r="1761" spans="6:11" ht="30" customHeight="1" x14ac:dyDescent="0.25">
      <c r="F1761" s="395"/>
      <c r="G1761" s="395"/>
      <c r="H1761" s="395"/>
      <c r="I1761" s="395"/>
      <c r="J1761" s="395"/>
      <c r="K1761" s="395"/>
    </row>
    <row r="1762" spans="6:11" ht="30" customHeight="1" x14ac:dyDescent="0.25">
      <c r="F1762" s="395"/>
      <c r="G1762" s="395"/>
      <c r="H1762" s="395"/>
      <c r="I1762" s="395"/>
      <c r="J1762" s="395"/>
      <c r="K1762" s="395"/>
    </row>
    <row r="1763" spans="6:11" ht="30" customHeight="1" x14ac:dyDescent="0.25">
      <c r="F1763" s="395"/>
      <c r="G1763" s="395"/>
      <c r="H1763" s="395"/>
      <c r="I1763" s="395"/>
      <c r="J1763" s="395"/>
      <c r="K1763" s="395"/>
    </row>
    <row r="1764" spans="6:11" ht="30" customHeight="1" x14ac:dyDescent="0.25">
      <c r="F1764" s="395"/>
      <c r="G1764" s="395"/>
      <c r="H1764" s="395"/>
      <c r="I1764" s="395"/>
      <c r="J1764" s="395"/>
      <c r="K1764" s="395"/>
    </row>
    <row r="1765" spans="6:11" ht="30" customHeight="1" x14ac:dyDescent="0.25">
      <c r="F1765" s="395"/>
      <c r="G1765" s="395"/>
      <c r="H1765" s="395"/>
      <c r="I1765" s="395"/>
      <c r="J1765" s="395"/>
      <c r="K1765" s="395"/>
    </row>
    <row r="1766" spans="6:11" ht="30" customHeight="1" x14ac:dyDescent="0.25">
      <c r="F1766" s="395"/>
      <c r="G1766" s="395"/>
      <c r="H1766" s="395"/>
      <c r="I1766" s="395"/>
      <c r="J1766" s="395"/>
      <c r="K1766" s="395"/>
    </row>
    <row r="1767" spans="6:11" ht="30" customHeight="1" x14ac:dyDescent="0.25">
      <c r="F1767" s="395"/>
      <c r="G1767" s="395"/>
      <c r="H1767" s="395"/>
      <c r="I1767" s="395"/>
      <c r="J1767" s="395"/>
      <c r="K1767" s="395"/>
    </row>
    <row r="1768" spans="6:11" ht="30" customHeight="1" x14ac:dyDescent="0.25">
      <c r="F1768" s="395"/>
      <c r="G1768" s="395"/>
      <c r="H1768" s="395"/>
      <c r="I1768" s="395"/>
      <c r="J1768" s="395"/>
      <c r="K1768" s="395"/>
    </row>
    <row r="1769" spans="6:11" ht="30" customHeight="1" x14ac:dyDescent="0.25">
      <c r="F1769" s="395"/>
      <c r="G1769" s="395"/>
      <c r="H1769" s="395"/>
      <c r="I1769" s="395"/>
      <c r="J1769" s="395"/>
      <c r="K1769" s="395"/>
    </row>
    <row r="1770" spans="6:11" ht="30" customHeight="1" x14ac:dyDescent="0.25">
      <c r="F1770" s="395"/>
      <c r="G1770" s="395"/>
      <c r="H1770" s="395"/>
      <c r="I1770" s="395"/>
      <c r="J1770" s="395"/>
      <c r="K1770" s="395"/>
    </row>
    <row r="1771" spans="6:11" ht="30" customHeight="1" x14ac:dyDescent="0.25">
      <c r="F1771" s="395"/>
      <c r="G1771" s="395"/>
      <c r="H1771" s="395"/>
      <c r="I1771" s="395"/>
      <c r="J1771" s="395"/>
      <c r="K1771" s="395"/>
    </row>
    <row r="1772" spans="6:11" ht="30" customHeight="1" x14ac:dyDescent="0.25">
      <c r="F1772" s="395"/>
      <c r="G1772" s="395"/>
      <c r="H1772" s="395"/>
      <c r="I1772" s="395"/>
      <c r="J1772" s="395"/>
      <c r="K1772" s="395"/>
    </row>
    <row r="1773" spans="6:11" ht="30" customHeight="1" x14ac:dyDescent="0.25">
      <c r="F1773" s="395"/>
      <c r="G1773" s="395"/>
      <c r="H1773" s="395"/>
      <c r="I1773" s="395"/>
      <c r="J1773" s="395"/>
      <c r="K1773" s="395"/>
    </row>
    <row r="1774" spans="6:11" ht="30" customHeight="1" x14ac:dyDescent="0.25">
      <c r="F1774" s="395"/>
      <c r="G1774" s="395"/>
      <c r="H1774" s="395"/>
      <c r="I1774" s="395"/>
      <c r="J1774" s="395"/>
      <c r="K1774" s="395"/>
    </row>
    <row r="1775" spans="6:11" ht="30" customHeight="1" x14ac:dyDescent="0.25">
      <c r="F1775" s="395"/>
      <c r="G1775" s="395"/>
      <c r="H1775" s="395"/>
      <c r="I1775" s="395"/>
      <c r="J1775" s="395"/>
      <c r="K1775" s="395"/>
    </row>
    <row r="1776" spans="6:11" ht="30" customHeight="1" x14ac:dyDescent="0.25">
      <c r="F1776" s="395"/>
      <c r="G1776" s="395"/>
      <c r="H1776" s="395"/>
      <c r="I1776" s="395"/>
      <c r="J1776" s="395"/>
      <c r="K1776" s="395"/>
    </row>
    <row r="1777" spans="6:11" ht="30" customHeight="1" x14ac:dyDescent="0.25">
      <c r="F1777" s="395"/>
      <c r="G1777" s="395"/>
      <c r="H1777" s="395"/>
      <c r="I1777" s="395"/>
      <c r="J1777" s="395"/>
      <c r="K1777" s="395"/>
    </row>
    <row r="1778" spans="6:11" ht="30" customHeight="1" x14ac:dyDescent="0.25">
      <c r="F1778" s="395"/>
      <c r="G1778" s="395"/>
      <c r="H1778" s="395"/>
      <c r="I1778" s="395"/>
      <c r="J1778" s="395"/>
      <c r="K1778" s="395"/>
    </row>
    <row r="1779" spans="6:11" ht="30" customHeight="1" x14ac:dyDescent="0.25">
      <c r="F1779" s="395"/>
      <c r="G1779" s="395"/>
      <c r="H1779" s="395"/>
      <c r="I1779" s="395"/>
      <c r="J1779" s="395"/>
      <c r="K1779" s="395"/>
    </row>
    <row r="1780" spans="6:11" ht="30" customHeight="1" x14ac:dyDescent="0.25">
      <c r="F1780" s="395"/>
      <c r="G1780" s="395"/>
      <c r="H1780" s="395"/>
      <c r="I1780" s="395"/>
      <c r="J1780" s="395"/>
      <c r="K1780" s="395"/>
    </row>
    <row r="1781" spans="6:11" ht="30" customHeight="1" x14ac:dyDescent="0.25">
      <c r="F1781" s="395"/>
      <c r="G1781" s="395"/>
      <c r="H1781" s="395"/>
      <c r="I1781" s="395"/>
      <c r="J1781" s="395"/>
      <c r="K1781" s="395"/>
    </row>
    <row r="1782" spans="6:11" ht="30" customHeight="1" x14ac:dyDescent="0.25">
      <c r="F1782" s="395"/>
      <c r="G1782" s="395"/>
      <c r="H1782" s="395"/>
      <c r="I1782" s="395"/>
      <c r="J1782" s="395"/>
      <c r="K1782" s="395"/>
    </row>
    <row r="1783" spans="6:11" ht="30" customHeight="1" x14ac:dyDescent="0.25">
      <c r="F1783" s="395"/>
      <c r="G1783" s="395"/>
      <c r="H1783" s="395"/>
      <c r="I1783" s="395"/>
      <c r="J1783" s="395"/>
      <c r="K1783" s="395"/>
    </row>
    <row r="1784" spans="6:11" ht="30" customHeight="1" x14ac:dyDescent="0.25">
      <c r="F1784" s="395"/>
      <c r="G1784" s="395"/>
      <c r="H1784" s="395"/>
      <c r="I1784" s="395"/>
      <c r="J1784" s="395"/>
      <c r="K1784" s="395"/>
    </row>
    <row r="1785" spans="6:11" ht="30" customHeight="1" x14ac:dyDescent="0.25">
      <c r="F1785" s="395"/>
      <c r="G1785" s="395"/>
      <c r="H1785" s="395"/>
      <c r="I1785" s="395"/>
      <c r="J1785" s="395"/>
      <c r="K1785" s="395"/>
    </row>
    <row r="1786" spans="6:11" ht="30" customHeight="1" x14ac:dyDescent="0.25">
      <c r="F1786" s="395"/>
      <c r="G1786" s="395"/>
      <c r="H1786" s="395"/>
      <c r="I1786" s="395"/>
      <c r="J1786" s="395"/>
      <c r="K1786" s="395"/>
    </row>
    <row r="1787" spans="6:11" ht="30" customHeight="1" x14ac:dyDescent="0.25">
      <c r="F1787" s="395"/>
      <c r="G1787" s="395"/>
      <c r="H1787" s="395"/>
      <c r="I1787" s="395"/>
      <c r="J1787" s="395"/>
      <c r="K1787" s="395"/>
    </row>
    <row r="1788" spans="6:11" ht="30" customHeight="1" x14ac:dyDescent="0.25">
      <c r="F1788" s="395"/>
      <c r="G1788" s="395"/>
      <c r="H1788" s="395"/>
      <c r="I1788" s="395"/>
      <c r="J1788" s="395"/>
      <c r="K1788" s="395"/>
    </row>
    <row r="1789" spans="6:11" ht="30" customHeight="1" x14ac:dyDescent="0.25">
      <c r="F1789" s="395"/>
      <c r="G1789" s="395"/>
      <c r="H1789" s="395"/>
      <c r="I1789" s="395"/>
      <c r="J1789" s="395"/>
      <c r="K1789" s="395"/>
    </row>
    <row r="1790" spans="6:11" ht="30" customHeight="1" x14ac:dyDescent="0.25">
      <c r="F1790" s="395"/>
      <c r="G1790" s="395"/>
      <c r="H1790" s="395"/>
      <c r="I1790" s="395"/>
      <c r="J1790" s="395"/>
      <c r="K1790" s="395"/>
    </row>
    <row r="1791" spans="6:11" ht="30" customHeight="1" x14ac:dyDescent="0.25">
      <c r="F1791" s="395"/>
      <c r="G1791" s="395"/>
      <c r="H1791" s="395"/>
      <c r="I1791" s="395"/>
      <c r="J1791" s="395"/>
      <c r="K1791" s="395"/>
    </row>
    <row r="1792" spans="6:11" ht="30" customHeight="1" x14ac:dyDescent="0.25">
      <c r="F1792" s="395"/>
      <c r="G1792" s="395"/>
      <c r="H1792" s="395"/>
      <c r="I1792" s="395"/>
      <c r="J1792" s="395"/>
      <c r="K1792" s="395"/>
    </row>
    <row r="1793" spans="6:11" ht="30" customHeight="1" x14ac:dyDescent="0.25">
      <c r="F1793" s="395"/>
      <c r="G1793" s="395"/>
      <c r="H1793" s="395"/>
      <c r="I1793" s="395"/>
      <c r="J1793" s="395"/>
      <c r="K1793" s="395"/>
    </row>
    <row r="1794" spans="6:11" ht="30" customHeight="1" x14ac:dyDescent="0.25">
      <c r="F1794" s="395"/>
      <c r="G1794" s="395"/>
      <c r="H1794" s="395"/>
      <c r="I1794" s="395"/>
      <c r="J1794" s="395"/>
      <c r="K1794" s="395"/>
    </row>
    <row r="1795" spans="6:11" ht="30" customHeight="1" x14ac:dyDescent="0.25">
      <c r="F1795" s="395"/>
      <c r="G1795" s="395"/>
      <c r="H1795" s="395"/>
      <c r="I1795" s="395"/>
      <c r="J1795" s="395"/>
      <c r="K1795" s="395"/>
    </row>
    <row r="1796" spans="6:11" ht="30" customHeight="1" x14ac:dyDescent="0.25">
      <c r="F1796" s="395"/>
      <c r="G1796" s="395"/>
      <c r="H1796" s="395"/>
      <c r="I1796" s="395"/>
      <c r="J1796" s="395"/>
      <c r="K1796" s="395"/>
    </row>
    <row r="1797" spans="6:11" ht="30" customHeight="1" x14ac:dyDescent="0.25">
      <c r="F1797" s="395"/>
      <c r="G1797" s="395"/>
      <c r="H1797" s="395"/>
      <c r="I1797" s="395"/>
      <c r="J1797" s="395"/>
      <c r="K1797" s="395"/>
    </row>
    <row r="1798" spans="6:11" ht="30" customHeight="1" x14ac:dyDescent="0.25">
      <c r="F1798" s="395"/>
      <c r="G1798" s="395"/>
      <c r="H1798" s="395"/>
      <c r="I1798" s="395"/>
      <c r="J1798" s="395"/>
      <c r="K1798" s="395"/>
    </row>
    <row r="1799" spans="6:11" ht="30" customHeight="1" x14ac:dyDescent="0.25">
      <c r="F1799" s="395"/>
      <c r="G1799" s="395"/>
      <c r="H1799" s="395"/>
      <c r="I1799" s="395"/>
      <c r="J1799" s="395"/>
      <c r="K1799" s="395"/>
    </row>
    <row r="1800" spans="6:11" ht="30" customHeight="1" x14ac:dyDescent="0.25">
      <c r="F1800" s="395"/>
      <c r="G1800" s="395"/>
      <c r="H1800" s="395"/>
      <c r="I1800" s="395"/>
      <c r="J1800" s="395"/>
      <c r="K1800" s="395"/>
    </row>
    <row r="1801" spans="6:11" ht="30" customHeight="1" x14ac:dyDescent="0.25">
      <c r="F1801" s="395"/>
      <c r="G1801" s="395"/>
      <c r="H1801" s="395"/>
      <c r="I1801" s="395"/>
      <c r="J1801" s="395"/>
      <c r="K1801" s="395"/>
    </row>
    <row r="1802" spans="6:11" ht="30" customHeight="1" x14ac:dyDescent="0.25">
      <c r="F1802" s="395"/>
      <c r="G1802" s="395"/>
      <c r="H1802" s="395"/>
      <c r="I1802" s="395"/>
      <c r="J1802" s="395"/>
      <c r="K1802" s="395"/>
    </row>
    <row r="1803" spans="6:11" ht="30" customHeight="1" x14ac:dyDescent="0.25">
      <c r="F1803" s="395"/>
      <c r="G1803" s="395"/>
      <c r="H1803" s="395"/>
      <c r="I1803" s="395"/>
      <c r="J1803" s="395"/>
      <c r="K1803" s="395"/>
    </row>
    <row r="1804" spans="6:11" ht="30" customHeight="1" x14ac:dyDescent="0.25">
      <c r="F1804" s="395"/>
      <c r="G1804" s="395"/>
      <c r="H1804" s="395"/>
      <c r="I1804" s="395"/>
      <c r="J1804" s="395"/>
      <c r="K1804" s="395"/>
    </row>
    <row r="1805" spans="6:11" ht="30" customHeight="1" x14ac:dyDescent="0.25">
      <c r="F1805" s="395"/>
      <c r="G1805" s="395"/>
      <c r="H1805" s="395"/>
      <c r="I1805" s="395"/>
      <c r="J1805" s="395"/>
      <c r="K1805" s="395"/>
    </row>
    <row r="1806" spans="6:11" ht="30" customHeight="1" x14ac:dyDescent="0.25">
      <c r="F1806" s="395"/>
      <c r="G1806" s="395"/>
      <c r="H1806" s="395"/>
      <c r="I1806" s="395"/>
      <c r="J1806" s="395"/>
      <c r="K1806" s="395"/>
    </row>
    <row r="1807" spans="6:11" ht="30" customHeight="1" x14ac:dyDescent="0.25">
      <c r="F1807" s="395"/>
      <c r="G1807" s="395"/>
      <c r="H1807" s="395"/>
      <c r="I1807" s="395"/>
      <c r="J1807" s="395"/>
      <c r="K1807" s="395"/>
    </row>
    <row r="1808" spans="6:11" ht="30" customHeight="1" x14ac:dyDescent="0.25">
      <c r="F1808" s="395"/>
      <c r="G1808" s="395"/>
      <c r="H1808" s="395"/>
      <c r="I1808" s="395"/>
      <c r="J1808" s="395"/>
      <c r="K1808" s="395"/>
    </row>
    <row r="1809" spans="6:11" ht="30" customHeight="1" x14ac:dyDescent="0.25">
      <c r="F1809" s="395"/>
      <c r="G1809" s="395"/>
      <c r="H1809" s="395"/>
      <c r="I1809" s="395"/>
      <c r="J1809" s="395"/>
      <c r="K1809" s="395"/>
    </row>
    <row r="1810" spans="6:11" ht="30" customHeight="1" x14ac:dyDescent="0.25">
      <c r="F1810" s="395"/>
      <c r="G1810" s="395"/>
      <c r="H1810" s="395"/>
      <c r="I1810" s="395"/>
      <c r="J1810" s="395"/>
      <c r="K1810" s="395"/>
    </row>
    <row r="1811" spans="6:11" ht="30" customHeight="1" x14ac:dyDescent="0.25">
      <c r="F1811" s="395"/>
      <c r="G1811" s="395"/>
      <c r="H1811" s="395"/>
      <c r="I1811" s="395"/>
      <c r="J1811" s="395"/>
      <c r="K1811" s="395"/>
    </row>
    <row r="1812" spans="6:11" ht="30" customHeight="1" x14ac:dyDescent="0.25">
      <c r="F1812" s="395"/>
      <c r="G1812" s="395"/>
      <c r="H1812" s="395"/>
      <c r="I1812" s="395"/>
      <c r="J1812" s="395"/>
      <c r="K1812" s="395"/>
    </row>
    <row r="1813" spans="6:11" ht="30" customHeight="1" x14ac:dyDescent="0.25">
      <c r="F1813" s="395"/>
      <c r="G1813" s="395"/>
      <c r="H1813" s="395"/>
      <c r="I1813" s="395"/>
      <c r="J1813" s="395"/>
      <c r="K1813" s="395"/>
    </row>
    <row r="1814" spans="6:11" ht="30" customHeight="1" x14ac:dyDescent="0.25">
      <c r="F1814" s="395"/>
      <c r="G1814" s="395"/>
      <c r="H1814" s="395"/>
      <c r="I1814" s="395"/>
      <c r="J1814" s="395"/>
      <c r="K1814" s="395"/>
    </row>
    <row r="1815" spans="6:11" ht="30" customHeight="1" x14ac:dyDescent="0.25">
      <c r="F1815" s="395"/>
      <c r="G1815" s="395"/>
      <c r="H1815" s="395"/>
      <c r="I1815" s="395"/>
      <c r="J1815" s="395"/>
      <c r="K1815" s="395"/>
    </row>
    <row r="1816" spans="6:11" ht="30" customHeight="1" x14ac:dyDescent="0.25">
      <c r="F1816" s="395"/>
      <c r="G1816" s="395"/>
      <c r="H1816" s="395"/>
      <c r="I1816" s="395"/>
      <c r="J1816" s="395"/>
      <c r="K1816" s="395"/>
    </row>
    <row r="1817" spans="6:11" ht="30" customHeight="1" x14ac:dyDescent="0.25">
      <c r="F1817" s="395"/>
      <c r="G1817" s="395"/>
      <c r="H1817" s="395"/>
      <c r="I1817" s="395"/>
      <c r="J1817" s="395"/>
      <c r="K1817" s="395"/>
    </row>
    <row r="1818" spans="6:11" ht="30" customHeight="1" x14ac:dyDescent="0.25">
      <c r="F1818" s="395"/>
      <c r="G1818" s="395"/>
      <c r="H1818" s="395"/>
      <c r="I1818" s="395"/>
      <c r="J1818" s="395"/>
      <c r="K1818" s="395"/>
    </row>
    <row r="1819" spans="6:11" ht="30" customHeight="1" x14ac:dyDescent="0.25">
      <c r="F1819" s="395"/>
      <c r="G1819" s="395"/>
      <c r="H1819" s="395"/>
      <c r="I1819" s="395"/>
      <c r="J1819" s="395"/>
      <c r="K1819" s="395"/>
    </row>
    <row r="1820" spans="6:11" ht="30" customHeight="1" x14ac:dyDescent="0.25">
      <c r="F1820" s="395"/>
      <c r="G1820" s="395"/>
      <c r="H1820" s="395"/>
      <c r="I1820" s="395"/>
      <c r="J1820" s="395"/>
      <c r="K1820" s="395"/>
    </row>
    <row r="1821" spans="6:11" ht="30" customHeight="1" x14ac:dyDescent="0.25">
      <c r="F1821" s="395"/>
      <c r="G1821" s="395"/>
      <c r="H1821" s="395"/>
      <c r="I1821" s="395"/>
      <c r="J1821" s="395"/>
      <c r="K1821" s="395"/>
    </row>
    <row r="1822" spans="6:11" ht="30" customHeight="1" x14ac:dyDescent="0.25">
      <c r="F1822" s="395"/>
      <c r="G1822" s="395"/>
      <c r="H1822" s="395"/>
      <c r="I1822" s="395"/>
      <c r="J1822" s="395"/>
      <c r="K1822" s="395"/>
    </row>
    <row r="1823" spans="6:11" ht="30" customHeight="1" x14ac:dyDescent="0.25">
      <c r="F1823" s="395"/>
      <c r="G1823" s="395"/>
      <c r="H1823" s="395"/>
      <c r="I1823" s="395"/>
      <c r="J1823" s="395"/>
      <c r="K1823" s="395"/>
    </row>
    <row r="1824" spans="6:11" ht="30" customHeight="1" x14ac:dyDescent="0.25">
      <c r="F1824" s="395"/>
      <c r="G1824" s="395"/>
      <c r="H1824" s="395"/>
      <c r="I1824" s="395"/>
      <c r="J1824" s="395"/>
      <c r="K1824" s="395"/>
    </row>
    <row r="1825" spans="6:11" ht="30" customHeight="1" x14ac:dyDescent="0.25">
      <c r="F1825" s="395"/>
      <c r="G1825" s="395"/>
      <c r="H1825" s="395"/>
      <c r="I1825" s="395"/>
      <c r="J1825" s="395"/>
      <c r="K1825" s="395"/>
    </row>
    <row r="1826" spans="6:11" ht="30" customHeight="1" x14ac:dyDescent="0.25">
      <c r="F1826" s="395"/>
      <c r="G1826" s="395"/>
      <c r="H1826" s="395"/>
      <c r="I1826" s="395"/>
      <c r="J1826" s="395"/>
      <c r="K1826" s="395"/>
    </row>
    <row r="1827" spans="6:11" ht="30" customHeight="1" x14ac:dyDescent="0.25">
      <c r="F1827" s="395"/>
      <c r="G1827" s="395"/>
      <c r="H1827" s="395"/>
      <c r="I1827" s="395"/>
      <c r="J1827" s="395"/>
      <c r="K1827" s="395"/>
    </row>
    <row r="1828" spans="6:11" ht="30" customHeight="1" x14ac:dyDescent="0.25">
      <c r="F1828" s="395"/>
      <c r="G1828" s="395"/>
      <c r="H1828" s="395"/>
      <c r="I1828" s="395"/>
      <c r="J1828" s="395"/>
      <c r="K1828" s="395"/>
    </row>
    <row r="1829" spans="6:11" ht="30" customHeight="1" x14ac:dyDescent="0.25">
      <c r="F1829" s="395"/>
      <c r="G1829" s="395"/>
      <c r="H1829" s="395"/>
      <c r="I1829" s="395"/>
      <c r="J1829" s="395"/>
      <c r="K1829" s="395"/>
    </row>
    <row r="1830" spans="6:11" ht="30" customHeight="1" x14ac:dyDescent="0.25">
      <c r="F1830" s="395"/>
      <c r="G1830" s="395"/>
      <c r="H1830" s="395"/>
      <c r="I1830" s="395"/>
      <c r="J1830" s="395"/>
      <c r="K1830" s="395"/>
    </row>
    <row r="1831" spans="6:11" ht="30" customHeight="1" x14ac:dyDescent="0.25">
      <c r="F1831" s="395"/>
      <c r="G1831" s="395"/>
      <c r="H1831" s="395"/>
      <c r="I1831" s="395"/>
      <c r="J1831" s="395"/>
      <c r="K1831" s="395"/>
    </row>
    <row r="1832" spans="6:11" ht="30" customHeight="1" x14ac:dyDescent="0.25">
      <c r="F1832" s="395"/>
      <c r="G1832" s="395"/>
      <c r="H1832" s="395"/>
      <c r="I1832" s="395"/>
      <c r="J1832" s="395"/>
      <c r="K1832" s="395"/>
    </row>
    <row r="1833" spans="6:11" ht="30" customHeight="1" x14ac:dyDescent="0.25">
      <c r="F1833" s="395"/>
      <c r="G1833" s="395"/>
      <c r="H1833" s="395"/>
      <c r="I1833" s="395"/>
      <c r="J1833" s="395"/>
      <c r="K1833" s="395"/>
    </row>
    <row r="1834" spans="6:11" ht="30" customHeight="1" x14ac:dyDescent="0.25">
      <c r="F1834" s="395"/>
      <c r="G1834" s="395"/>
      <c r="H1834" s="395"/>
      <c r="I1834" s="395"/>
      <c r="J1834" s="395"/>
      <c r="K1834" s="395"/>
    </row>
    <row r="1835" spans="6:11" ht="30" customHeight="1" x14ac:dyDescent="0.25">
      <c r="F1835" s="395"/>
      <c r="G1835" s="395"/>
      <c r="H1835" s="395"/>
      <c r="I1835" s="395"/>
      <c r="J1835" s="395"/>
      <c r="K1835" s="395"/>
    </row>
    <row r="1836" spans="6:11" ht="30" customHeight="1" x14ac:dyDescent="0.25">
      <c r="F1836" s="395"/>
      <c r="G1836" s="395"/>
      <c r="H1836" s="395"/>
      <c r="I1836" s="395"/>
      <c r="J1836" s="395"/>
      <c r="K1836" s="395"/>
    </row>
    <row r="1837" spans="6:11" ht="30" customHeight="1" x14ac:dyDescent="0.25">
      <c r="F1837" s="395"/>
      <c r="G1837" s="395"/>
      <c r="H1837" s="395"/>
      <c r="I1837" s="395"/>
      <c r="J1837" s="395"/>
      <c r="K1837" s="395"/>
    </row>
    <row r="1838" spans="6:11" ht="30" customHeight="1" x14ac:dyDescent="0.25">
      <c r="F1838" s="395"/>
      <c r="G1838" s="395"/>
      <c r="H1838" s="395"/>
      <c r="I1838" s="395"/>
      <c r="J1838" s="395"/>
      <c r="K1838" s="395"/>
    </row>
    <row r="1839" spans="6:11" ht="30" customHeight="1" x14ac:dyDescent="0.25">
      <c r="F1839" s="395"/>
      <c r="G1839" s="395"/>
      <c r="H1839" s="395"/>
      <c r="I1839" s="395"/>
      <c r="J1839" s="395"/>
      <c r="K1839" s="395"/>
    </row>
    <row r="1840" spans="6:11" ht="30" customHeight="1" x14ac:dyDescent="0.25">
      <c r="F1840" s="395"/>
      <c r="G1840" s="395"/>
      <c r="H1840" s="395"/>
      <c r="I1840" s="395"/>
      <c r="J1840" s="395"/>
      <c r="K1840" s="395"/>
    </row>
    <row r="1841" spans="6:11" ht="30" customHeight="1" x14ac:dyDescent="0.25">
      <c r="F1841" s="395"/>
      <c r="G1841" s="395"/>
      <c r="H1841" s="395"/>
      <c r="I1841" s="395"/>
      <c r="J1841" s="395"/>
      <c r="K1841" s="395"/>
    </row>
    <row r="1842" spans="6:11" ht="30" customHeight="1" x14ac:dyDescent="0.25">
      <c r="F1842" s="395"/>
      <c r="G1842" s="395"/>
      <c r="H1842" s="395"/>
      <c r="I1842" s="395"/>
      <c r="J1842" s="395"/>
      <c r="K1842" s="395"/>
    </row>
    <row r="1843" spans="6:11" ht="30" customHeight="1" x14ac:dyDescent="0.25">
      <c r="F1843" s="395"/>
      <c r="G1843" s="395"/>
      <c r="H1843" s="395"/>
      <c r="I1843" s="395"/>
      <c r="J1843" s="395"/>
      <c r="K1843" s="395"/>
    </row>
    <row r="1844" spans="6:11" ht="30" customHeight="1" x14ac:dyDescent="0.25">
      <c r="F1844" s="395"/>
      <c r="G1844" s="395"/>
      <c r="H1844" s="395"/>
      <c r="I1844" s="395"/>
      <c r="J1844" s="395"/>
      <c r="K1844" s="395"/>
    </row>
    <row r="1845" spans="6:11" ht="30" customHeight="1" x14ac:dyDescent="0.25">
      <c r="F1845" s="395"/>
      <c r="G1845" s="395"/>
      <c r="H1845" s="395"/>
      <c r="I1845" s="395"/>
      <c r="J1845" s="395"/>
      <c r="K1845" s="395"/>
    </row>
    <row r="1846" spans="6:11" ht="30" customHeight="1" x14ac:dyDescent="0.25">
      <c r="F1846" s="395"/>
      <c r="G1846" s="395"/>
      <c r="H1846" s="395"/>
      <c r="I1846" s="395"/>
      <c r="J1846" s="395"/>
      <c r="K1846" s="395"/>
    </row>
    <row r="1847" spans="6:11" ht="30" customHeight="1" x14ac:dyDescent="0.25">
      <c r="F1847" s="395"/>
      <c r="G1847" s="395"/>
      <c r="H1847" s="395"/>
      <c r="I1847" s="395"/>
      <c r="J1847" s="395"/>
      <c r="K1847" s="395"/>
    </row>
    <row r="1848" spans="6:11" ht="30" customHeight="1" x14ac:dyDescent="0.25">
      <c r="F1848" s="395"/>
      <c r="G1848" s="395"/>
      <c r="H1848" s="395"/>
      <c r="I1848" s="395"/>
      <c r="J1848" s="395"/>
      <c r="K1848" s="395"/>
    </row>
    <row r="1849" spans="6:11" ht="30" customHeight="1" x14ac:dyDescent="0.25">
      <c r="F1849" s="395"/>
      <c r="G1849" s="395"/>
      <c r="H1849" s="395"/>
      <c r="I1849" s="395"/>
      <c r="J1849" s="395"/>
      <c r="K1849" s="395"/>
    </row>
    <row r="1850" spans="6:11" ht="30" customHeight="1" x14ac:dyDescent="0.25">
      <c r="F1850" s="395"/>
      <c r="G1850" s="395"/>
      <c r="H1850" s="395"/>
      <c r="I1850" s="395"/>
      <c r="J1850" s="395"/>
      <c r="K1850" s="395"/>
    </row>
    <row r="1851" spans="6:11" ht="30" customHeight="1" x14ac:dyDescent="0.25">
      <c r="F1851" s="395"/>
      <c r="G1851" s="395"/>
      <c r="H1851" s="395"/>
      <c r="I1851" s="395"/>
      <c r="J1851" s="395"/>
      <c r="K1851" s="395"/>
    </row>
    <row r="1852" spans="6:11" ht="30" customHeight="1" x14ac:dyDescent="0.25">
      <c r="F1852" s="395"/>
      <c r="G1852" s="395"/>
      <c r="H1852" s="395"/>
      <c r="I1852" s="395"/>
      <c r="J1852" s="395"/>
      <c r="K1852" s="395"/>
    </row>
    <row r="1853" spans="6:11" ht="30" customHeight="1" x14ac:dyDescent="0.25">
      <c r="F1853" s="395"/>
      <c r="G1853" s="395"/>
      <c r="H1853" s="395"/>
      <c r="I1853" s="395"/>
      <c r="J1853" s="395"/>
      <c r="K1853" s="395"/>
    </row>
    <row r="1854" spans="6:11" ht="30" customHeight="1" x14ac:dyDescent="0.25">
      <c r="F1854" s="395"/>
      <c r="G1854" s="395"/>
      <c r="H1854" s="395"/>
      <c r="I1854" s="395"/>
      <c r="J1854" s="395"/>
      <c r="K1854" s="395"/>
    </row>
    <row r="1855" spans="6:11" ht="30" customHeight="1" x14ac:dyDescent="0.25">
      <c r="F1855" s="395"/>
      <c r="G1855" s="395"/>
      <c r="H1855" s="395"/>
      <c r="I1855" s="395"/>
      <c r="J1855" s="395"/>
      <c r="K1855" s="395"/>
    </row>
    <row r="1856" spans="6:11" ht="30" customHeight="1" x14ac:dyDescent="0.25">
      <c r="F1856" s="395"/>
      <c r="G1856" s="395"/>
      <c r="H1856" s="395"/>
      <c r="I1856" s="395"/>
      <c r="J1856" s="395"/>
      <c r="K1856" s="395"/>
    </row>
    <row r="1857" spans="6:11" ht="30" customHeight="1" x14ac:dyDescent="0.25">
      <c r="F1857" s="395"/>
      <c r="G1857" s="395"/>
      <c r="H1857" s="395"/>
      <c r="I1857" s="395"/>
      <c r="J1857" s="395"/>
      <c r="K1857" s="395"/>
    </row>
    <row r="1858" spans="6:11" ht="30" customHeight="1" x14ac:dyDescent="0.25">
      <c r="F1858" s="395"/>
      <c r="G1858" s="395"/>
      <c r="H1858" s="395"/>
      <c r="I1858" s="395"/>
      <c r="J1858" s="395"/>
      <c r="K1858" s="395"/>
    </row>
    <row r="1859" spans="6:11" ht="30" customHeight="1" x14ac:dyDescent="0.25">
      <c r="F1859" s="395"/>
      <c r="G1859" s="395"/>
      <c r="H1859" s="395"/>
      <c r="I1859" s="395"/>
      <c r="J1859" s="395"/>
      <c r="K1859" s="395"/>
    </row>
    <row r="1860" spans="6:11" ht="30" customHeight="1" x14ac:dyDescent="0.25">
      <c r="F1860" s="395"/>
      <c r="G1860" s="395"/>
      <c r="H1860" s="395"/>
      <c r="I1860" s="395"/>
      <c r="J1860" s="395"/>
      <c r="K1860" s="395"/>
    </row>
    <row r="1861" spans="6:11" ht="30" customHeight="1" x14ac:dyDescent="0.25">
      <c r="F1861" s="395"/>
      <c r="G1861" s="395"/>
      <c r="H1861" s="395"/>
      <c r="I1861" s="395"/>
      <c r="J1861" s="395"/>
      <c r="K1861" s="395"/>
    </row>
    <row r="1862" spans="6:11" ht="30" customHeight="1" x14ac:dyDescent="0.25">
      <c r="F1862" s="395"/>
      <c r="G1862" s="395"/>
      <c r="H1862" s="395"/>
      <c r="I1862" s="395"/>
      <c r="J1862" s="395"/>
      <c r="K1862" s="395"/>
    </row>
    <row r="1863" spans="6:11" ht="30" customHeight="1" x14ac:dyDescent="0.25">
      <c r="F1863" s="395"/>
      <c r="G1863" s="395"/>
      <c r="H1863" s="395"/>
      <c r="I1863" s="395"/>
      <c r="J1863" s="395"/>
      <c r="K1863" s="395"/>
    </row>
    <row r="1864" spans="6:11" ht="30" customHeight="1" x14ac:dyDescent="0.25">
      <c r="F1864" s="395"/>
      <c r="G1864" s="395"/>
      <c r="H1864" s="395"/>
      <c r="I1864" s="395"/>
      <c r="J1864" s="395"/>
      <c r="K1864" s="395"/>
    </row>
    <row r="1865" spans="6:11" ht="30" customHeight="1" x14ac:dyDescent="0.25">
      <c r="F1865" s="395"/>
      <c r="G1865" s="395"/>
      <c r="H1865" s="395"/>
      <c r="I1865" s="395"/>
      <c r="J1865" s="395"/>
      <c r="K1865" s="395"/>
    </row>
    <row r="1866" spans="6:11" ht="30" customHeight="1" x14ac:dyDescent="0.25">
      <c r="F1866" s="395"/>
      <c r="G1866" s="395"/>
      <c r="H1866" s="395"/>
      <c r="I1866" s="395"/>
      <c r="J1866" s="395"/>
      <c r="K1866" s="395"/>
    </row>
    <row r="1867" spans="6:11" ht="30" customHeight="1" x14ac:dyDescent="0.25">
      <c r="F1867" s="395"/>
      <c r="G1867" s="395"/>
      <c r="H1867" s="395"/>
      <c r="I1867" s="395"/>
      <c r="J1867" s="395"/>
      <c r="K1867" s="395"/>
    </row>
    <row r="1868" spans="6:11" ht="30" customHeight="1" x14ac:dyDescent="0.25">
      <c r="F1868" s="395"/>
      <c r="G1868" s="395"/>
      <c r="H1868" s="395"/>
      <c r="I1868" s="395"/>
      <c r="J1868" s="395"/>
      <c r="K1868" s="395"/>
    </row>
    <row r="1869" spans="6:11" ht="30" customHeight="1" x14ac:dyDescent="0.25">
      <c r="F1869" s="395"/>
      <c r="G1869" s="395"/>
      <c r="H1869" s="395"/>
      <c r="I1869" s="395"/>
      <c r="J1869" s="395"/>
      <c r="K1869" s="395"/>
    </row>
    <row r="1870" spans="6:11" ht="30" customHeight="1" x14ac:dyDescent="0.25">
      <c r="F1870" s="395"/>
      <c r="G1870" s="395"/>
      <c r="H1870" s="395"/>
      <c r="I1870" s="395"/>
      <c r="J1870" s="395"/>
      <c r="K1870" s="395"/>
    </row>
    <row r="1871" spans="6:11" ht="30" customHeight="1" x14ac:dyDescent="0.25">
      <c r="F1871" s="395"/>
      <c r="G1871" s="395"/>
      <c r="H1871" s="395"/>
      <c r="I1871" s="395"/>
      <c r="J1871" s="395"/>
      <c r="K1871" s="395"/>
    </row>
    <row r="1872" spans="6:11" ht="30" customHeight="1" x14ac:dyDescent="0.25">
      <c r="F1872" s="395"/>
      <c r="G1872" s="395"/>
      <c r="H1872" s="395"/>
      <c r="I1872" s="395"/>
      <c r="J1872" s="395"/>
      <c r="K1872" s="395"/>
    </row>
    <row r="1873" spans="6:11" ht="30" customHeight="1" x14ac:dyDescent="0.25">
      <c r="F1873" s="395"/>
      <c r="G1873" s="395"/>
      <c r="H1873" s="395"/>
      <c r="I1873" s="395"/>
      <c r="J1873" s="395"/>
      <c r="K1873" s="395"/>
    </row>
    <row r="1874" spans="6:11" ht="30" customHeight="1" x14ac:dyDescent="0.25">
      <c r="F1874" s="395"/>
      <c r="G1874" s="395"/>
      <c r="H1874" s="395"/>
      <c r="I1874" s="395"/>
      <c r="J1874" s="395"/>
      <c r="K1874" s="395"/>
    </row>
    <row r="1875" spans="6:11" ht="30" customHeight="1" x14ac:dyDescent="0.25">
      <c r="F1875" s="395"/>
      <c r="G1875" s="395"/>
      <c r="H1875" s="395"/>
      <c r="I1875" s="395"/>
      <c r="J1875" s="395"/>
      <c r="K1875" s="395"/>
    </row>
    <row r="1876" spans="6:11" ht="30" customHeight="1" x14ac:dyDescent="0.25">
      <c r="F1876" s="395"/>
      <c r="G1876" s="395"/>
      <c r="H1876" s="395"/>
      <c r="I1876" s="395"/>
      <c r="J1876" s="395"/>
      <c r="K1876" s="395"/>
    </row>
    <row r="1877" spans="6:11" ht="30" customHeight="1" x14ac:dyDescent="0.25">
      <c r="F1877" s="395"/>
      <c r="G1877" s="395"/>
      <c r="H1877" s="395"/>
      <c r="I1877" s="395"/>
      <c r="J1877" s="395"/>
      <c r="K1877" s="395"/>
    </row>
    <row r="1878" spans="6:11" ht="30" customHeight="1" x14ac:dyDescent="0.25">
      <c r="F1878" s="395"/>
      <c r="G1878" s="395"/>
      <c r="H1878" s="395"/>
      <c r="I1878" s="395"/>
      <c r="J1878" s="395"/>
      <c r="K1878" s="395"/>
    </row>
    <row r="1879" spans="6:11" ht="30" customHeight="1" x14ac:dyDescent="0.25">
      <c r="F1879" s="395"/>
      <c r="G1879" s="395"/>
      <c r="H1879" s="395"/>
      <c r="I1879" s="395"/>
      <c r="J1879" s="395"/>
      <c r="K1879" s="395"/>
    </row>
    <row r="1880" spans="6:11" ht="30" customHeight="1" x14ac:dyDescent="0.25">
      <c r="F1880" s="395"/>
      <c r="G1880" s="395"/>
      <c r="H1880" s="395"/>
      <c r="I1880" s="395"/>
      <c r="J1880" s="395"/>
      <c r="K1880" s="395"/>
    </row>
    <row r="1881" spans="6:11" ht="30" customHeight="1" x14ac:dyDescent="0.25">
      <c r="F1881" s="395"/>
      <c r="G1881" s="395"/>
      <c r="H1881" s="395"/>
      <c r="I1881" s="395"/>
      <c r="J1881" s="395"/>
      <c r="K1881" s="395"/>
    </row>
    <row r="1882" spans="6:11" ht="30" customHeight="1" x14ac:dyDescent="0.25">
      <c r="F1882" s="395"/>
      <c r="G1882" s="395"/>
      <c r="H1882" s="395"/>
      <c r="I1882" s="395"/>
      <c r="J1882" s="395"/>
      <c r="K1882" s="395"/>
    </row>
    <row r="1883" spans="6:11" ht="30" customHeight="1" x14ac:dyDescent="0.25">
      <c r="F1883" s="395"/>
      <c r="G1883" s="395"/>
      <c r="H1883" s="395"/>
      <c r="I1883" s="395"/>
      <c r="J1883" s="395"/>
      <c r="K1883" s="395"/>
    </row>
    <row r="1884" spans="6:11" ht="30" customHeight="1" x14ac:dyDescent="0.25">
      <c r="F1884" s="395"/>
      <c r="G1884" s="395"/>
      <c r="H1884" s="395"/>
      <c r="I1884" s="395"/>
      <c r="J1884" s="395"/>
      <c r="K1884" s="395"/>
    </row>
    <row r="1885" spans="6:11" ht="30" customHeight="1" x14ac:dyDescent="0.25">
      <c r="F1885" s="395"/>
      <c r="G1885" s="395"/>
      <c r="H1885" s="395"/>
      <c r="I1885" s="395"/>
      <c r="J1885" s="395"/>
      <c r="K1885" s="395"/>
    </row>
    <row r="1886" spans="6:11" ht="30" customHeight="1" x14ac:dyDescent="0.25">
      <c r="F1886" s="395"/>
      <c r="G1886" s="395"/>
      <c r="H1886" s="395"/>
      <c r="I1886" s="395"/>
      <c r="J1886" s="395"/>
      <c r="K1886" s="395"/>
    </row>
    <row r="1887" spans="6:11" ht="30" customHeight="1" x14ac:dyDescent="0.25">
      <c r="F1887" s="395"/>
      <c r="G1887" s="395"/>
      <c r="H1887" s="395"/>
      <c r="I1887" s="395"/>
      <c r="J1887" s="395"/>
      <c r="K1887" s="395"/>
    </row>
    <row r="1888" spans="6:11" ht="30" customHeight="1" x14ac:dyDescent="0.25">
      <c r="F1888" s="395"/>
      <c r="G1888" s="395"/>
      <c r="H1888" s="395"/>
      <c r="I1888" s="395"/>
      <c r="J1888" s="395"/>
      <c r="K1888" s="395"/>
    </row>
    <row r="1889" spans="6:11" ht="30" customHeight="1" x14ac:dyDescent="0.25">
      <c r="F1889" s="395"/>
      <c r="G1889" s="395"/>
      <c r="H1889" s="395"/>
      <c r="I1889" s="395"/>
      <c r="J1889" s="395"/>
      <c r="K1889" s="395"/>
    </row>
    <row r="1890" spans="6:11" ht="30" customHeight="1" x14ac:dyDescent="0.25">
      <c r="F1890" s="395"/>
      <c r="G1890" s="395"/>
      <c r="H1890" s="395"/>
      <c r="I1890" s="395"/>
      <c r="J1890" s="395"/>
      <c r="K1890" s="395"/>
    </row>
    <row r="1891" spans="6:11" ht="30" customHeight="1" x14ac:dyDescent="0.25">
      <c r="F1891" s="395"/>
      <c r="G1891" s="395"/>
      <c r="H1891" s="395"/>
      <c r="I1891" s="395"/>
      <c r="J1891" s="395"/>
      <c r="K1891" s="395"/>
    </row>
    <row r="1892" spans="6:11" ht="30" customHeight="1" x14ac:dyDescent="0.25">
      <c r="F1892" s="395"/>
      <c r="G1892" s="395"/>
      <c r="H1892" s="395"/>
      <c r="I1892" s="395"/>
      <c r="J1892" s="395"/>
      <c r="K1892" s="395"/>
    </row>
    <row r="1893" spans="6:11" ht="30" customHeight="1" x14ac:dyDescent="0.25">
      <c r="F1893" s="395"/>
      <c r="G1893" s="395"/>
      <c r="H1893" s="395"/>
      <c r="I1893" s="395"/>
      <c r="J1893" s="395"/>
      <c r="K1893" s="395"/>
    </row>
    <row r="1894" spans="6:11" ht="30" customHeight="1" x14ac:dyDescent="0.25">
      <c r="F1894" s="395"/>
      <c r="G1894" s="395"/>
      <c r="H1894" s="395"/>
      <c r="I1894" s="395"/>
      <c r="J1894" s="395"/>
      <c r="K1894" s="395"/>
    </row>
    <row r="1895" spans="6:11" ht="30" customHeight="1" x14ac:dyDescent="0.25">
      <c r="F1895" s="395"/>
      <c r="G1895" s="395"/>
      <c r="H1895" s="395"/>
      <c r="I1895" s="395"/>
      <c r="J1895" s="395"/>
      <c r="K1895" s="395"/>
    </row>
    <row r="1896" spans="6:11" ht="30" customHeight="1" x14ac:dyDescent="0.25">
      <c r="F1896" s="395"/>
      <c r="G1896" s="395"/>
      <c r="H1896" s="395"/>
      <c r="I1896" s="395"/>
      <c r="J1896" s="395"/>
      <c r="K1896" s="395"/>
    </row>
    <row r="1897" spans="6:11" ht="30" customHeight="1" x14ac:dyDescent="0.25">
      <c r="F1897" s="395"/>
      <c r="G1897" s="395"/>
      <c r="H1897" s="395"/>
      <c r="I1897" s="395"/>
      <c r="J1897" s="395"/>
      <c r="K1897" s="395"/>
    </row>
    <row r="1898" spans="6:11" ht="30" customHeight="1" x14ac:dyDescent="0.25">
      <c r="F1898" s="395"/>
      <c r="G1898" s="395"/>
      <c r="H1898" s="395"/>
      <c r="I1898" s="395"/>
      <c r="J1898" s="395"/>
      <c r="K1898" s="395"/>
    </row>
    <row r="1899" spans="6:11" ht="30" customHeight="1" x14ac:dyDescent="0.25">
      <c r="F1899" s="395"/>
      <c r="G1899" s="395"/>
      <c r="H1899" s="395"/>
      <c r="I1899" s="395"/>
      <c r="J1899" s="395"/>
      <c r="K1899" s="395"/>
    </row>
    <row r="1900" spans="6:11" ht="30" customHeight="1" x14ac:dyDescent="0.25">
      <c r="F1900" s="334"/>
      <c r="G1900" s="334"/>
      <c r="H1900" s="334"/>
      <c r="I1900" s="334"/>
      <c r="J1900" s="334"/>
      <c r="K1900" s="334"/>
    </row>
    <row r="1901" spans="6:11" ht="30" customHeight="1" x14ac:dyDescent="0.25">
      <c r="F1901" s="334"/>
      <c r="G1901" s="334"/>
      <c r="H1901" s="334"/>
      <c r="I1901" s="334"/>
      <c r="J1901" s="334"/>
      <c r="K1901" s="334"/>
    </row>
    <row r="1902" spans="6:11" ht="30" customHeight="1" x14ac:dyDescent="0.25">
      <c r="F1902" s="334"/>
      <c r="G1902" s="334"/>
      <c r="H1902" s="334"/>
      <c r="I1902" s="334"/>
      <c r="J1902" s="334"/>
      <c r="K1902" s="334"/>
    </row>
    <row r="1903" spans="6:11" ht="30" customHeight="1" x14ac:dyDescent="0.25">
      <c r="F1903" s="334"/>
      <c r="G1903" s="334"/>
      <c r="H1903" s="334"/>
      <c r="I1903" s="334"/>
      <c r="J1903" s="334"/>
      <c r="K1903" s="334"/>
    </row>
    <row r="1904" spans="6:11" ht="30" customHeight="1" x14ac:dyDescent="0.25">
      <c r="F1904" s="334"/>
      <c r="G1904" s="334"/>
      <c r="H1904" s="334"/>
      <c r="I1904" s="334"/>
      <c r="J1904" s="334"/>
      <c r="K1904" s="334"/>
    </row>
    <row r="1905" spans="6:11" ht="30" customHeight="1" x14ac:dyDescent="0.25">
      <c r="F1905" s="334"/>
      <c r="G1905" s="334"/>
      <c r="H1905" s="334"/>
      <c r="I1905" s="334"/>
      <c r="J1905" s="334"/>
      <c r="K1905" s="334"/>
    </row>
    <row r="1906" spans="6:11" ht="30" customHeight="1" x14ac:dyDescent="0.25">
      <c r="F1906" s="334"/>
      <c r="G1906" s="334"/>
      <c r="H1906" s="334"/>
      <c r="I1906" s="334"/>
      <c r="J1906" s="334"/>
      <c r="K1906" s="334"/>
    </row>
    <row r="1907" spans="6:11" ht="30" customHeight="1" x14ac:dyDescent="0.25">
      <c r="F1907" s="334"/>
      <c r="G1907" s="334"/>
      <c r="H1907" s="334"/>
      <c r="I1907" s="334"/>
      <c r="J1907" s="334"/>
      <c r="K1907" s="334"/>
    </row>
  </sheetData>
  <sheetProtection algorithmName="SHA-512" hashValue="WLKl7U9jcyziEDFvOKVjzdXhfsxIJZbW0qnaNdbvvJSYGIjoGTLA7FCSFIzySW/9fUXZftlCCzsl/W7MAQ2ACg==" saltValue="yURHLXV2Wdnqba2nBjwYPQ==" spinCount="100000" sheet="1" objects="1" scenarios="1" formatColumns="0" formatRows="0" selectLockedCells="1"/>
  <autoFilter ref="A1:K1"/>
  <mergeCells count="31">
    <mergeCell ref="B291:B292"/>
    <mergeCell ref="B279:B280"/>
    <mergeCell ref="B281:B282"/>
    <mergeCell ref="B283:B284"/>
    <mergeCell ref="B285:B286"/>
    <mergeCell ref="B287:B288"/>
    <mergeCell ref="B289:B290"/>
    <mergeCell ref="B277:B278"/>
    <mergeCell ref="B241:B242"/>
    <mergeCell ref="B248:B249"/>
    <mergeCell ref="B251:B252"/>
    <mergeCell ref="B253:B254"/>
    <mergeCell ref="B255:B256"/>
    <mergeCell ref="B257:B258"/>
    <mergeCell ref="B259:B260"/>
    <mergeCell ref="B261:B262"/>
    <mergeCell ref="B263:B264"/>
    <mergeCell ref="B265:B266"/>
    <mergeCell ref="B275:B276"/>
    <mergeCell ref="B239:B240"/>
    <mergeCell ref="A77:A81"/>
    <mergeCell ref="A90:A94"/>
    <mergeCell ref="B77:B81"/>
    <mergeCell ref="B90:B94"/>
    <mergeCell ref="B224:B225"/>
    <mergeCell ref="B227:B228"/>
    <mergeCell ref="B229:B230"/>
    <mergeCell ref="B231:B232"/>
    <mergeCell ref="B233:B234"/>
    <mergeCell ref="B235:B236"/>
    <mergeCell ref="B237:B238"/>
  </mergeCells>
  <pageMargins left="0.19685039370078741" right="0.19685039370078741" top="0.27559055118110237" bottom="0.27559055118110237" header="0.19685039370078741" footer="0.19685039370078741"/>
  <pageSetup paperSize="9" scale="46" fitToHeight="0" orientation="landscape" verticalDpi="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I114"/>
  <sheetViews>
    <sheetView topLeftCell="Q1" zoomScale="70" zoomScaleNormal="70" workbookViewId="0">
      <pane ySplit="2" topLeftCell="A3" activePane="bottomLeft" state="frozen"/>
      <selection pane="bottomLeft" activeCell="Z2" sqref="Z2"/>
    </sheetView>
  </sheetViews>
  <sheetFormatPr defaultColWidth="8.85546875" defaultRowHeight="15" x14ac:dyDescent="0.25"/>
  <cols>
    <col min="1" max="1" width="12.7109375" style="171" customWidth="1"/>
    <col min="2" max="2" width="13.7109375" style="171" customWidth="1"/>
    <col min="3" max="3" width="8.85546875" style="172"/>
    <col min="4" max="4" width="11.5703125" style="172" customWidth="1"/>
    <col min="5" max="5" width="11.7109375" style="171" customWidth="1"/>
    <col min="6" max="6" width="13.7109375" style="171" customWidth="1"/>
    <col min="7" max="8" width="12.7109375" style="171" customWidth="1"/>
    <col min="9" max="9" width="18.5703125" style="171" customWidth="1"/>
    <col min="10" max="10" width="12.7109375" style="171" customWidth="1"/>
    <col min="11" max="11" width="17.140625" style="171" customWidth="1"/>
    <col min="12" max="12" width="18.140625" style="171" customWidth="1"/>
    <col min="13" max="13" width="16.85546875" style="171" customWidth="1"/>
    <col min="14" max="17" width="18.140625" style="171" customWidth="1"/>
    <col min="18" max="19" width="13.42578125" style="171" customWidth="1"/>
    <col min="20" max="21" width="23.5703125" style="171" customWidth="1"/>
    <col min="22" max="23" width="8.85546875" style="171"/>
    <col min="24" max="24" width="13.5703125" style="171" customWidth="1"/>
    <col min="25" max="25" width="12.28515625" style="171" customWidth="1"/>
    <col min="26" max="26" width="9.140625" style="171" customWidth="1"/>
    <col min="27" max="27" width="8.85546875" style="171"/>
    <col min="28" max="28" width="12.42578125" style="171" customWidth="1"/>
    <col min="29" max="29" width="14.85546875" style="171" customWidth="1"/>
    <col min="30" max="30" width="12" style="170" bestFit="1" customWidth="1"/>
    <col min="31" max="31" width="8.85546875" style="170"/>
    <col min="32" max="32" width="16.42578125" style="171" customWidth="1"/>
    <col min="33" max="33" width="26.85546875" style="171" customWidth="1"/>
    <col min="34" max="34" width="8.85546875" style="171"/>
    <col min="35" max="35" width="12.5703125" style="171" customWidth="1"/>
    <col min="36" max="16384" width="8.85546875" style="171"/>
  </cols>
  <sheetData>
    <row r="1" spans="1:35" x14ac:dyDescent="0.25">
      <c r="E1" s="172"/>
    </row>
    <row r="2" spans="1:35" s="173" customFormat="1" ht="45" x14ac:dyDescent="0.25">
      <c r="A2" s="173" t="s">
        <v>82</v>
      </c>
      <c r="B2" s="173" t="s">
        <v>258</v>
      </c>
      <c r="C2" s="174" t="s">
        <v>98</v>
      </c>
      <c r="D2" s="174" t="s">
        <v>99</v>
      </c>
      <c r="E2" s="173" t="s">
        <v>107</v>
      </c>
      <c r="F2" s="173" t="s">
        <v>179</v>
      </c>
      <c r="G2" s="173" t="s">
        <v>101</v>
      </c>
      <c r="H2" s="173" t="s">
        <v>316</v>
      </c>
      <c r="I2" s="173" t="s">
        <v>234</v>
      </c>
      <c r="J2" s="173" t="s">
        <v>239</v>
      </c>
      <c r="K2" s="173" t="s">
        <v>326</v>
      </c>
      <c r="L2" s="173" t="s">
        <v>104</v>
      </c>
      <c r="M2" s="173" t="s">
        <v>331</v>
      </c>
      <c r="N2" s="173" t="s">
        <v>163</v>
      </c>
      <c r="O2" s="173" t="s">
        <v>262</v>
      </c>
      <c r="P2" s="173" t="s">
        <v>342</v>
      </c>
      <c r="Q2" s="173" t="s">
        <v>268</v>
      </c>
      <c r="R2" s="173" t="s">
        <v>102</v>
      </c>
      <c r="S2" s="173" t="s">
        <v>298</v>
      </c>
      <c r="T2" s="173" t="s">
        <v>103</v>
      </c>
      <c r="U2" s="173" t="s">
        <v>311</v>
      </c>
      <c r="V2" s="173" t="s">
        <v>105</v>
      </c>
      <c r="W2" s="173" t="s">
        <v>313</v>
      </c>
      <c r="X2" s="173" t="s">
        <v>48</v>
      </c>
      <c r="Y2" s="173" t="s">
        <v>133</v>
      </c>
      <c r="Z2" s="173" t="s">
        <v>106</v>
      </c>
      <c r="AA2" s="173" t="s">
        <v>325</v>
      </c>
      <c r="AB2" s="173" t="s">
        <v>2321</v>
      </c>
      <c r="AC2" s="173" t="s">
        <v>2322</v>
      </c>
      <c r="AD2" s="173" t="s">
        <v>418</v>
      </c>
      <c r="AE2" s="173" t="s">
        <v>539</v>
      </c>
      <c r="AF2" s="173" t="s">
        <v>1845</v>
      </c>
      <c r="AG2" s="173" t="s">
        <v>2097</v>
      </c>
      <c r="AH2" s="173" t="s">
        <v>2033</v>
      </c>
      <c r="AI2" s="173" t="s">
        <v>40</v>
      </c>
    </row>
    <row r="3" spans="1:35" s="175" customFormat="1" ht="75" x14ac:dyDescent="0.25">
      <c r="A3" s="175" t="s">
        <v>64</v>
      </c>
      <c r="B3" s="175" t="s">
        <v>242</v>
      </c>
      <c r="C3" s="179" t="s">
        <v>2226</v>
      </c>
      <c r="D3" s="175" t="s">
        <v>100</v>
      </c>
      <c r="E3" s="175" t="s">
        <v>314</v>
      </c>
      <c r="F3" s="175" t="s">
        <v>180</v>
      </c>
      <c r="G3" s="175" t="s">
        <v>60</v>
      </c>
      <c r="H3" s="175" t="s">
        <v>319</v>
      </c>
      <c r="I3" s="175" t="s">
        <v>593</v>
      </c>
      <c r="J3" s="175" t="s">
        <v>38</v>
      </c>
      <c r="K3" s="175" t="s">
        <v>359</v>
      </c>
      <c r="L3" s="175" t="s">
        <v>12</v>
      </c>
      <c r="M3" s="175" t="s">
        <v>332</v>
      </c>
      <c r="N3" s="175" t="s">
        <v>294</v>
      </c>
      <c r="O3" s="175" t="s">
        <v>263</v>
      </c>
      <c r="P3" s="175" t="s">
        <v>37</v>
      </c>
      <c r="Q3" s="175" t="s">
        <v>270</v>
      </c>
      <c r="R3" s="175" t="s">
        <v>12</v>
      </c>
      <c r="S3" s="175" t="s">
        <v>299</v>
      </c>
      <c r="T3" s="175" t="s">
        <v>308</v>
      </c>
      <c r="U3" s="175" t="s">
        <v>60</v>
      </c>
      <c r="V3" s="175" t="s">
        <v>49</v>
      </c>
      <c r="W3" s="175">
        <v>1995</v>
      </c>
      <c r="X3" s="176">
        <v>0.02</v>
      </c>
      <c r="Y3" s="175" t="s">
        <v>134</v>
      </c>
      <c r="Z3" s="175" t="s">
        <v>37</v>
      </c>
      <c r="AA3" s="175">
        <v>0</v>
      </c>
      <c r="AB3" s="177" t="s">
        <v>1855</v>
      </c>
      <c r="AC3" s="177" t="s">
        <v>2323</v>
      </c>
      <c r="AD3" s="569">
        <v>42551</v>
      </c>
      <c r="AE3" s="178">
        <v>0.05</v>
      </c>
      <c r="AF3" s="171" t="s">
        <v>1846</v>
      </c>
      <c r="AG3" s="175" t="s">
        <v>299</v>
      </c>
      <c r="AH3" s="175" t="s">
        <v>2034</v>
      </c>
      <c r="AI3" s="175" t="s">
        <v>299</v>
      </c>
    </row>
    <row r="4" spans="1:35" s="175" customFormat="1" ht="60" x14ac:dyDescent="0.25">
      <c r="A4" s="175" t="s">
        <v>65</v>
      </c>
      <c r="B4" s="179" t="s">
        <v>243</v>
      </c>
      <c r="C4" s="175" t="s">
        <v>72</v>
      </c>
      <c r="D4" s="180" t="s">
        <v>340</v>
      </c>
      <c r="E4" s="175" t="s">
        <v>296</v>
      </c>
      <c r="F4" s="179" t="s">
        <v>181</v>
      </c>
      <c r="G4" s="175" t="s">
        <v>61</v>
      </c>
      <c r="H4" s="175" t="s">
        <v>317</v>
      </c>
      <c r="I4" s="175" t="s">
        <v>36</v>
      </c>
      <c r="J4" s="175" t="s">
        <v>240</v>
      </c>
      <c r="K4" s="175" t="s">
        <v>360</v>
      </c>
      <c r="L4" s="175" t="s">
        <v>13</v>
      </c>
      <c r="M4" s="175" t="s">
        <v>333</v>
      </c>
      <c r="N4" s="175" t="s">
        <v>328</v>
      </c>
      <c r="O4" s="175" t="s">
        <v>264</v>
      </c>
      <c r="P4" s="175" t="s">
        <v>38</v>
      </c>
      <c r="Q4" s="175" t="s">
        <v>290</v>
      </c>
      <c r="R4" s="175" t="s">
        <v>14</v>
      </c>
      <c r="S4" s="175" t="s">
        <v>300</v>
      </c>
      <c r="T4" s="175" t="s">
        <v>309</v>
      </c>
      <c r="U4" s="175" t="s">
        <v>238</v>
      </c>
      <c r="V4" s="175" t="s">
        <v>50</v>
      </c>
      <c r="W4" s="175">
        <v>1996</v>
      </c>
      <c r="X4" s="176">
        <v>2.1000000000000001E-2</v>
      </c>
      <c r="Y4" s="175" t="s">
        <v>135</v>
      </c>
      <c r="Z4" s="175" t="s">
        <v>38</v>
      </c>
      <c r="AA4" s="175">
        <v>1</v>
      </c>
      <c r="AB4" s="177" t="s">
        <v>2394</v>
      </c>
      <c r="AC4" s="177" t="s">
        <v>2395</v>
      </c>
      <c r="AD4" s="569">
        <v>42643</v>
      </c>
      <c r="AE4" s="178">
        <v>0.1</v>
      </c>
      <c r="AF4" s="171" t="s">
        <v>1847</v>
      </c>
      <c r="AG4" s="175" t="s">
        <v>300</v>
      </c>
      <c r="AH4" s="175" t="s">
        <v>2098</v>
      </c>
      <c r="AI4" s="175" t="s">
        <v>300</v>
      </c>
    </row>
    <row r="5" spans="1:35" s="175" customFormat="1" ht="60" x14ac:dyDescent="0.25">
      <c r="A5" s="175" t="s">
        <v>66</v>
      </c>
      <c r="B5" s="179" t="s">
        <v>244</v>
      </c>
      <c r="C5" s="175" t="s">
        <v>73</v>
      </c>
      <c r="D5" s="175" t="s">
        <v>336</v>
      </c>
      <c r="E5" s="175" t="s">
        <v>297</v>
      </c>
      <c r="F5" s="179" t="s">
        <v>182</v>
      </c>
      <c r="G5" s="175" t="s">
        <v>40</v>
      </c>
      <c r="H5" s="175" t="s">
        <v>318</v>
      </c>
      <c r="I5" s="181" t="s">
        <v>592</v>
      </c>
      <c r="J5" s="175" t="s">
        <v>241</v>
      </c>
      <c r="K5" s="175" t="s">
        <v>41</v>
      </c>
      <c r="L5" s="175" t="s">
        <v>14</v>
      </c>
      <c r="M5" s="175" t="s">
        <v>334</v>
      </c>
      <c r="N5" s="175" t="s">
        <v>295</v>
      </c>
      <c r="O5" s="175" t="s">
        <v>265</v>
      </c>
      <c r="Q5" s="175" t="s">
        <v>291</v>
      </c>
      <c r="R5" s="175" t="s">
        <v>11</v>
      </c>
      <c r="S5" s="175" t="s">
        <v>301</v>
      </c>
      <c r="T5" s="175" t="s">
        <v>310</v>
      </c>
      <c r="U5" s="175" t="s">
        <v>312</v>
      </c>
      <c r="W5" s="175">
        <v>1997</v>
      </c>
      <c r="X5" s="176">
        <v>2.1999999999999999E-2</v>
      </c>
      <c r="Y5" s="175" t="s">
        <v>136</v>
      </c>
      <c r="Z5" s="175" t="s">
        <v>1856</v>
      </c>
      <c r="AA5" s="175">
        <v>2</v>
      </c>
      <c r="AB5" s="177" t="s">
        <v>589</v>
      </c>
      <c r="AC5" s="177" t="s">
        <v>2234</v>
      </c>
      <c r="AD5" s="569">
        <v>42735</v>
      </c>
      <c r="AE5" s="178">
        <v>0.15</v>
      </c>
      <c r="AF5" s="171" t="s">
        <v>1849</v>
      </c>
      <c r="AG5" s="175" t="s">
        <v>301</v>
      </c>
      <c r="AH5" s="175" t="s">
        <v>2035</v>
      </c>
      <c r="AI5" s="175" t="s">
        <v>301</v>
      </c>
    </row>
    <row r="6" spans="1:35" s="175" customFormat="1" ht="60" x14ac:dyDescent="0.25">
      <c r="A6" s="175" t="s">
        <v>67</v>
      </c>
      <c r="B6" s="175" t="s">
        <v>245</v>
      </c>
      <c r="C6" s="175" t="s">
        <v>87</v>
      </c>
      <c r="D6" s="175" t="s">
        <v>337</v>
      </c>
      <c r="F6" s="175" t="s">
        <v>183</v>
      </c>
      <c r="H6" s="175" t="s">
        <v>1858</v>
      </c>
      <c r="I6" s="181" t="s">
        <v>590</v>
      </c>
      <c r="L6" s="175" t="s">
        <v>15</v>
      </c>
      <c r="N6" s="175" t="s">
        <v>329</v>
      </c>
      <c r="O6" s="175" t="s">
        <v>400</v>
      </c>
      <c r="Q6" s="175" t="s">
        <v>271</v>
      </c>
      <c r="R6" s="175" t="s">
        <v>41</v>
      </c>
      <c r="S6" s="175" t="s">
        <v>302</v>
      </c>
      <c r="T6" s="175" t="s">
        <v>409</v>
      </c>
      <c r="W6" s="175">
        <v>1998</v>
      </c>
      <c r="X6" s="176">
        <v>2.3E-2</v>
      </c>
      <c r="Y6" s="175" t="s">
        <v>399</v>
      </c>
      <c r="AA6" s="175">
        <v>3</v>
      </c>
      <c r="AB6" s="177" t="s">
        <v>3</v>
      </c>
      <c r="AC6" s="177" t="s">
        <v>2235</v>
      </c>
      <c r="AD6" s="569">
        <v>42825</v>
      </c>
      <c r="AE6" s="178">
        <v>0.2</v>
      </c>
      <c r="AF6" s="171" t="s">
        <v>1848</v>
      </c>
      <c r="AG6" s="175" t="s">
        <v>302</v>
      </c>
      <c r="AH6" s="175" t="s">
        <v>2036</v>
      </c>
      <c r="AI6" s="175" t="s">
        <v>302</v>
      </c>
    </row>
    <row r="7" spans="1:35" s="175" customFormat="1" ht="83.25" customHeight="1" x14ac:dyDescent="0.25">
      <c r="A7" s="175" t="s">
        <v>68</v>
      </c>
      <c r="B7" s="179" t="s">
        <v>246</v>
      </c>
      <c r="C7" s="175" t="s">
        <v>74</v>
      </c>
      <c r="D7" s="175" t="s">
        <v>339</v>
      </c>
      <c r="F7" s="179" t="s">
        <v>184</v>
      </c>
      <c r="H7" s="175" t="s">
        <v>1859</v>
      </c>
      <c r="I7" s="175" t="s">
        <v>235</v>
      </c>
      <c r="L7" s="175" t="s">
        <v>11</v>
      </c>
      <c r="N7" s="175" t="s">
        <v>40</v>
      </c>
      <c r="O7" s="175" t="s">
        <v>266</v>
      </c>
      <c r="Q7" s="175" t="s">
        <v>274</v>
      </c>
      <c r="S7" s="175" t="s">
        <v>303</v>
      </c>
      <c r="T7" s="175" t="s">
        <v>410</v>
      </c>
      <c r="W7" s="175">
        <v>1999</v>
      </c>
      <c r="X7" s="176">
        <v>2.4E-2</v>
      </c>
      <c r="Y7" s="175" t="s">
        <v>40</v>
      </c>
      <c r="AA7" s="175">
        <v>4</v>
      </c>
      <c r="AB7" s="177" t="s">
        <v>4</v>
      </c>
      <c r="AC7" s="177" t="s">
        <v>2236</v>
      </c>
      <c r="AD7" s="182"/>
      <c r="AE7" s="178">
        <v>0.25</v>
      </c>
      <c r="AG7" s="175" t="s">
        <v>2118</v>
      </c>
      <c r="AH7" s="175" t="s">
        <v>2037</v>
      </c>
      <c r="AI7" s="175" t="s">
        <v>2118</v>
      </c>
    </row>
    <row r="8" spans="1:35" s="175" customFormat="1" ht="75" x14ac:dyDescent="0.25">
      <c r="A8" s="175" t="s">
        <v>69</v>
      </c>
      <c r="B8" s="175" t="s">
        <v>247</v>
      </c>
      <c r="C8" s="175" t="s">
        <v>75</v>
      </c>
      <c r="D8" s="175" t="s">
        <v>338</v>
      </c>
      <c r="F8" s="175" t="s">
        <v>185</v>
      </c>
      <c r="H8" s="175" t="s">
        <v>1860</v>
      </c>
      <c r="I8" s="175" t="s">
        <v>236</v>
      </c>
      <c r="L8" s="175" t="s">
        <v>16</v>
      </c>
      <c r="O8" s="175" t="s">
        <v>514</v>
      </c>
      <c r="Q8" s="175" t="s">
        <v>281</v>
      </c>
      <c r="S8" s="175" t="s">
        <v>150</v>
      </c>
      <c r="T8" s="175" t="s">
        <v>83</v>
      </c>
      <c r="W8" s="175">
        <v>2000</v>
      </c>
      <c r="X8" s="176">
        <v>2.5000000000000001E-2</v>
      </c>
      <c r="AA8" s="175">
        <v>5</v>
      </c>
      <c r="AB8" s="177" t="s">
        <v>8</v>
      </c>
      <c r="AC8" s="177" t="s">
        <v>2237</v>
      </c>
      <c r="AD8" s="182"/>
      <c r="AE8" s="178">
        <v>0.3</v>
      </c>
      <c r="AG8" s="175" t="s">
        <v>150</v>
      </c>
      <c r="AH8" s="175" t="s">
        <v>40</v>
      </c>
      <c r="AI8" s="175" t="s">
        <v>150</v>
      </c>
    </row>
    <row r="9" spans="1:35" s="175" customFormat="1" ht="77.25" customHeight="1" x14ac:dyDescent="0.25">
      <c r="A9" s="175" t="s">
        <v>70</v>
      </c>
      <c r="B9" s="175" t="s">
        <v>248</v>
      </c>
      <c r="C9" s="175" t="s">
        <v>88</v>
      </c>
      <c r="F9" s="175" t="s">
        <v>186</v>
      </c>
      <c r="H9" s="356" t="s">
        <v>585</v>
      </c>
      <c r="I9" s="175" t="s">
        <v>237</v>
      </c>
      <c r="O9" s="175" t="s">
        <v>112</v>
      </c>
      <c r="Q9" s="175" t="s">
        <v>282</v>
      </c>
      <c r="S9" s="175" t="s">
        <v>304</v>
      </c>
      <c r="T9" s="175" t="s">
        <v>53</v>
      </c>
      <c r="W9" s="175">
        <v>2001</v>
      </c>
      <c r="X9" s="176">
        <v>2.5999999999999999E-2</v>
      </c>
      <c r="AA9" s="175">
        <v>6</v>
      </c>
      <c r="AB9" s="177" t="s">
        <v>5</v>
      </c>
      <c r="AC9" s="177" t="s">
        <v>2238</v>
      </c>
      <c r="AD9" s="182"/>
      <c r="AE9" s="178">
        <v>0.35</v>
      </c>
      <c r="AG9" s="175" t="s">
        <v>304</v>
      </c>
      <c r="AI9" s="175" t="s">
        <v>304</v>
      </c>
    </row>
    <row r="10" spans="1:35" s="175" customFormat="1" ht="75" x14ac:dyDescent="0.25">
      <c r="A10" s="175" t="s">
        <v>71</v>
      </c>
      <c r="B10" s="179" t="s">
        <v>249</v>
      </c>
      <c r="C10" s="175" t="s">
        <v>89</v>
      </c>
      <c r="F10" s="179" t="s">
        <v>187</v>
      </c>
      <c r="I10" s="175" t="s">
        <v>238</v>
      </c>
      <c r="O10" s="175" t="s">
        <v>113</v>
      </c>
      <c r="Q10" s="175" t="s">
        <v>273</v>
      </c>
      <c r="S10" s="175" t="s">
        <v>305</v>
      </c>
      <c r="T10" s="175" t="s">
        <v>10</v>
      </c>
      <c r="U10" s="184"/>
      <c r="W10" s="175">
        <v>2002</v>
      </c>
      <c r="X10" s="176">
        <v>2.7E-2</v>
      </c>
      <c r="AA10" s="175">
        <v>7</v>
      </c>
      <c r="AB10" s="177" t="s">
        <v>9</v>
      </c>
      <c r="AC10" s="177" t="s">
        <v>2239</v>
      </c>
      <c r="AD10" s="182"/>
      <c r="AE10" s="178">
        <v>0.4</v>
      </c>
      <c r="AG10" s="175" t="s">
        <v>305</v>
      </c>
      <c r="AI10" s="175" t="s">
        <v>305</v>
      </c>
    </row>
    <row r="11" spans="1:35" s="175" customFormat="1" ht="69.75" customHeight="1" x14ac:dyDescent="0.25">
      <c r="B11" s="175" t="s">
        <v>250</v>
      </c>
      <c r="C11" s="175" t="s">
        <v>90</v>
      </c>
      <c r="F11" s="175" t="s">
        <v>188</v>
      </c>
      <c r="I11" s="181" t="s">
        <v>591</v>
      </c>
      <c r="O11" s="175" t="s">
        <v>114</v>
      </c>
      <c r="Q11" s="175" t="s">
        <v>292</v>
      </c>
      <c r="S11" s="175" t="s">
        <v>40</v>
      </c>
      <c r="T11" s="175" t="s">
        <v>84</v>
      </c>
      <c r="W11" s="175">
        <v>2003</v>
      </c>
      <c r="X11" s="176">
        <v>2.8000000000000001E-2</v>
      </c>
      <c r="AA11" s="175">
        <v>8</v>
      </c>
      <c r="AB11" s="183" t="s">
        <v>18</v>
      </c>
      <c r="AC11" s="183" t="s">
        <v>2240</v>
      </c>
      <c r="AD11" s="182"/>
      <c r="AE11" s="178">
        <v>0.45</v>
      </c>
      <c r="AG11" s="175" t="s">
        <v>40</v>
      </c>
      <c r="AI11" s="175" t="s">
        <v>2034</v>
      </c>
    </row>
    <row r="12" spans="1:35" s="175" customFormat="1" ht="75" x14ac:dyDescent="0.25">
      <c r="B12" s="175" t="s">
        <v>251</v>
      </c>
      <c r="C12" s="175" t="s">
        <v>91</v>
      </c>
      <c r="F12" s="175" t="s">
        <v>189</v>
      </c>
      <c r="I12" s="175" t="s">
        <v>40</v>
      </c>
      <c r="O12" s="175" t="s">
        <v>115</v>
      </c>
      <c r="Q12" s="175" t="s">
        <v>287</v>
      </c>
      <c r="W12" s="175">
        <v>2004</v>
      </c>
      <c r="X12" s="176">
        <v>2.9000000000000001E-2</v>
      </c>
      <c r="AA12" s="175">
        <v>9</v>
      </c>
      <c r="AB12" s="183" t="s">
        <v>17</v>
      </c>
      <c r="AC12" s="183" t="s">
        <v>2241</v>
      </c>
      <c r="AD12" s="182"/>
      <c r="AE12" s="178">
        <v>0.5</v>
      </c>
      <c r="AI12" s="175" t="s">
        <v>2098</v>
      </c>
    </row>
    <row r="13" spans="1:35" s="175" customFormat="1" ht="60" x14ac:dyDescent="0.25">
      <c r="B13" s="175" t="s">
        <v>252</v>
      </c>
      <c r="C13" s="175" t="s">
        <v>92</v>
      </c>
      <c r="F13" s="175" t="s">
        <v>190</v>
      </c>
      <c r="O13" s="175" t="s">
        <v>116</v>
      </c>
      <c r="Q13" s="175" t="s">
        <v>288</v>
      </c>
      <c r="W13" s="175">
        <v>2005</v>
      </c>
      <c r="X13" s="176">
        <v>0.03</v>
      </c>
      <c r="AA13" s="175">
        <v>10</v>
      </c>
      <c r="AB13" s="183" t="s">
        <v>19</v>
      </c>
      <c r="AC13" s="183" t="s">
        <v>2242</v>
      </c>
      <c r="AD13" s="182"/>
      <c r="AE13" s="178">
        <v>0.55000000000000004</v>
      </c>
      <c r="AI13" s="175" t="s">
        <v>2035</v>
      </c>
    </row>
    <row r="14" spans="1:35" s="175" customFormat="1" ht="60" x14ac:dyDescent="0.25">
      <c r="B14" s="179" t="s">
        <v>253</v>
      </c>
      <c r="C14" s="175" t="s">
        <v>93</v>
      </c>
      <c r="F14" s="179" t="s">
        <v>191</v>
      </c>
      <c r="O14" s="175" t="s">
        <v>117</v>
      </c>
      <c r="Q14" s="175" t="s">
        <v>289</v>
      </c>
      <c r="W14" s="175">
        <v>2006</v>
      </c>
      <c r="X14" s="176">
        <v>3.1E-2</v>
      </c>
      <c r="AA14" s="175">
        <v>11</v>
      </c>
      <c r="AB14" s="183" t="s">
        <v>20</v>
      </c>
      <c r="AC14" s="183" t="s">
        <v>2243</v>
      </c>
      <c r="AD14" s="182"/>
      <c r="AE14" s="178">
        <v>0.6</v>
      </c>
      <c r="AI14" s="175" t="s">
        <v>2036</v>
      </c>
    </row>
    <row r="15" spans="1:35" s="175" customFormat="1" ht="60" x14ac:dyDescent="0.25">
      <c r="B15" s="183" t="s">
        <v>254</v>
      </c>
      <c r="C15" s="175" t="s">
        <v>76</v>
      </c>
      <c r="F15" s="183" t="s">
        <v>192</v>
      </c>
      <c r="O15" s="175" t="s">
        <v>118</v>
      </c>
      <c r="Q15" s="175" t="s">
        <v>279</v>
      </c>
      <c r="W15" s="175">
        <v>2007</v>
      </c>
      <c r="X15" s="176">
        <v>3.2000000000000001E-2</v>
      </c>
      <c r="AA15" s="175">
        <v>12</v>
      </c>
      <c r="AB15" s="183" t="s">
        <v>21</v>
      </c>
      <c r="AC15" s="183" t="s">
        <v>2244</v>
      </c>
      <c r="AD15" s="182"/>
      <c r="AE15" s="178">
        <v>0.65</v>
      </c>
      <c r="AI15" s="175" t="s">
        <v>2037</v>
      </c>
    </row>
    <row r="16" spans="1:35" s="175" customFormat="1" ht="90" x14ac:dyDescent="0.25">
      <c r="B16" s="183" t="s">
        <v>255</v>
      </c>
      <c r="C16" s="175" t="s">
        <v>77</v>
      </c>
      <c r="F16" s="183" t="s">
        <v>193</v>
      </c>
      <c r="O16" s="175" t="s">
        <v>119</v>
      </c>
      <c r="Q16" s="175" t="s">
        <v>267</v>
      </c>
      <c r="W16" s="175">
        <v>2008</v>
      </c>
      <c r="X16" s="176">
        <v>3.3000000000000002E-2</v>
      </c>
      <c r="AA16" s="175">
        <v>13</v>
      </c>
      <c r="AB16" s="183" t="s">
        <v>24</v>
      </c>
      <c r="AC16" s="183" t="s">
        <v>2245</v>
      </c>
      <c r="AD16" s="182"/>
      <c r="AE16" s="178">
        <v>0.7</v>
      </c>
      <c r="AI16" s="175" t="s">
        <v>40</v>
      </c>
    </row>
    <row r="17" spans="2:35" s="175" customFormat="1" ht="90" x14ac:dyDescent="0.25">
      <c r="B17" s="185" t="s">
        <v>256</v>
      </c>
      <c r="C17" s="175" t="s">
        <v>79</v>
      </c>
      <c r="E17" s="186"/>
      <c r="F17" s="185" t="s">
        <v>194</v>
      </c>
      <c r="O17" s="175" t="s">
        <v>120</v>
      </c>
      <c r="Q17" s="175" t="s">
        <v>272</v>
      </c>
      <c r="W17" s="175">
        <v>2009</v>
      </c>
      <c r="X17" s="176">
        <v>3.4000000000000002E-2</v>
      </c>
      <c r="AA17" s="175">
        <v>14</v>
      </c>
      <c r="AB17" s="183" t="s">
        <v>22</v>
      </c>
      <c r="AC17" s="183" t="s">
        <v>2246</v>
      </c>
      <c r="AD17" s="182"/>
      <c r="AE17" s="178">
        <v>0.75</v>
      </c>
      <c r="AI17" s="175" t="s">
        <v>2099</v>
      </c>
    </row>
    <row r="18" spans="2:35" s="175" customFormat="1" ht="60" x14ac:dyDescent="0.25">
      <c r="B18" s="185" t="s">
        <v>257</v>
      </c>
      <c r="C18" s="175" t="s">
        <v>94</v>
      </c>
      <c r="F18" s="185" t="s">
        <v>195</v>
      </c>
      <c r="O18" s="175" t="s">
        <v>121</v>
      </c>
      <c r="Q18" s="175" t="s">
        <v>283</v>
      </c>
      <c r="W18" s="175">
        <v>2010</v>
      </c>
      <c r="X18" s="176">
        <v>3.5000000000000003E-2</v>
      </c>
      <c r="AA18" s="175">
        <v>15</v>
      </c>
      <c r="AB18" s="183" t="s">
        <v>23</v>
      </c>
      <c r="AC18" s="183" t="s">
        <v>2247</v>
      </c>
      <c r="AD18" s="182"/>
      <c r="AE18" s="178">
        <v>0.8</v>
      </c>
      <c r="AI18" s="175" t="s">
        <v>2100</v>
      </c>
    </row>
    <row r="19" spans="2:35" s="175" customFormat="1" ht="45" x14ac:dyDescent="0.25">
      <c r="B19" s="175" t="s">
        <v>64</v>
      </c>
      <c r="C19" s="175" t="s">
        <v>78</v>
      </c>
      <c r="E19" s="186"/>
      <c r="F19" s="187" t="s">
        <v>196</v>
      </c>
      <c r="O19" s="175" t="s">
        <v>122</v>
      </c>
      <c r="Q19" s="175" t="s">
        <v>284</v>
      </c>
      <c r="W19" s="175">
        <v>2011</v>
      </c>
      <c r="X19" s="176">
        <v>3.5999999999999997E-2</v>
      </c>
      <c r="AA19" s="175">
        <v>16</v>
      </c>
      <c r="AB19" s="183" t="s">
        <v>25</v>
      </c>
      <c r="AC19" s="183" t="s">
        <v>2248</v>
      </c>
      <c r="AD19" s="182"/>
      <c r="AE19" s="178">
        <v>0.85</v>
      </c>
      <c r="AI19" s="175" t="s">
        <v>2101</v>
      </c>
    </row>
    <row r="20" spans="2:35" s="175" customFormat="1" ht="60" x14ac:dyDescent="0.25">
      <c r="B20" s="175" t="s">
        <v>65</v>
      </c>
      <c r="C20" s="175" t="s">
        <v>95</v>
      </c>
      <c r="F20" s="187" t="s">
        <v>197</v>
      </c>
      <c r="O20" s="175" t="s">
        <v>123</v>
      </c>
      <c r="Q20" s="175" t="s">
        <v>269</v>
      </c>
      <c r="W20" s="175">
        <v>2012</v>
      </c>
      <c r="X20" s="176">
        <v>3.6999999999999998E-2</v>
      </c>
      <c r="AA20" s="175">
        <v>17</v>
      </c>
      <c r="AB20" s="183" t="s">
        <v>26</v>
      </c>
      <c r="AC20" s="183" t="s">
        <v>2249</v>
      </c>
      <c r="AD20" s="182"/>
      <c r="AE20" s="178">
        <v>0.9</v>
      </c>
      <c r="AI20" s="175" t="s">
        <v>2102</v>
      </c>
    </row>
    <row r="21" spans="2:35" s="175" customFormat="1" ht="60" x14ac:dyDescent="0.25">
      <c r="B21" s="175" t="s">
        <v>66</v>
      </c>
      <c r="C21" s="175" t="s">
        <v>80</v>
      </c>
      <c r="F21" s="187" t="s">
        <v>198</v>
      </c>
      <c r="O21" s="175" t="s">
        <v>124</v>
      </c>
      <c r="Q21" s="175" t="s">
        <v>285</v>
      </c>
      <c r="W21" s="175">
        <v>2013</v>
      </c>
      <c r="X21" s="176">
        <v>3.7999999999999999E-2</v>
      </c>
      <c r="AA21" s="175">
        <v>18</v>
      </c>
      <c r="AB21" s="183" t="s">
        <v>27</v>
      </c>
      <c r="AC21" s="183" t="s">
        <v>2250</v>
      </c>
      <c r="AD21" s="182"/>
      <c r="AE21" s="178">
        <v>0.95</v>
      </c>
    </row>
    <row r="22" spans="2:35" s="175" customFormat="1" x14ac:dyDescent="0.25">
      <c r="B22" s="175" t="s">
        <v>67</v>
      </c>
      <c r="C22" s="175" t="s">
        <v>96</v>
      </c>
      <c r="F22" s="187" t="s">
        <v>232</v>
      </c>
      <c r="O22" s="175" t="s">
        <v>125</v>
      </c>
      <c r="Q22" s="175" t="s">
        <v>286</v>
      </c>
      <c r="W22" s="175">
        <v>2014</v>
      </c>
      <c r="X22" s="176">
        <v>3.9E-2</v>
      </c>
      <c r="AA22" s="175">
        <v>19</v>
      </c>
      <c r="AB22" s="183" t="s">
        <v>28</v>
      </c>
      <c r="AC22" s="183" t="s">
        <v>2251</v>
      </c>
      <c r="AD22" s="182"/>
      <c r="AE22" s="178">
        <v>1</v>
      </c>
    </row>
    <row r="23" spans="2:35" s="175" customFormat="1" ht="75" x14ac:dyDescent="0.25">
      <c r="B23" s="175" t="s">
        <v>68</v>
      </c>
      <c r="C23" s="175" t="s">
        <v>97</v>
      </c>
      <c r="F23" s="187" t="s">
        <v>199</v>
      </c>
      <c r="O23" s="175" t="s">
        <v>126</v>
      </c>
      <c r="Q23" s="175" t="s">
        <v>293</v>
      </c>
      <c r="W23" s="175">
        <v>2015</v>
      </c>
      <c r="X23" s="176">
        <v>0.04</v>
      </c>
      <c r="AA23" s="175">
        <v>20</v>
      </c>
      <c r="AB23" s="175" t="s">
        <v>29</v>
      </c>
      <c r="AC23" s="175" t="s">
        <v>2252</v>
      </c>
      <c r="AD23" s="182"/>
      <c r="AE23" s="178"/>
    </row>
    <row r="24" spans="2:35" s="175" customFormat="1" ht="45" x14ac:dyDescent="0.25">
      <c r="B24" s="175" t="s">
        <v>69</v>
      </c>
      <c r="C24" s="175" t="s">
        <v>81</v>
      </c>
      <c r="F24" s="187" t="s">
        <v>203</v>
      </c>
      <c r="O24" s="175" t="s">
        <v>127</v>
      </c>
      <c r="Q24" s="175" t="s">
        <v>278</v>
      </c>
      <c r="U24" s="184"/>
      <c r="W24" s="175">
        <v>2016</v>
      </c>
      <c r="X24" s="176">
        <v>4.1000000000000002E-2</v>
      </c>
      <c r="AB24" s="175" t="s">
        <v>30</v>
      </c>
      <c r="AC24" s="175" t="s">
        <v>2253</v>
      </c>
      <c r="AD24" s="182"/>
      <c r="AE24" s="178"/>
    </row>
    <row r="25" spans="2:35" s="175" customFormat="1" ht="45" x14ac:dyDescent="0.25">
      <c r="B25" s="175" t="s">
        <v>70</v>
      </c>
      <c r="F25" s="185" t="s">
        <v>200</v>
      </c>
      <c r="O25" s="175" t="s">
        <v>128</v>
      </c>
      <c r="Q25" s="175" t="s">
        <v>39</v>
      </c>
      <c r="W25" s="175">
        <v>2017</v>
      </c>
      <c r="X25" s="176">
        <v>4.2000000000000003E-2</v>
      </c>
      <c r="AB25" s="175" t="s">
        <v>31</v>
      </c>
      <c r="AC25" s="175" t="s">
        <v>2254</v>
      </c>
      <c r="AD25" s="182"/>
      <c r="AE25" s="178"/>
    </row>
    <row r="26" spans="2:35" s="175" customFormat="1" ht="45" x14ac:dyDescent="0.25">
      <c r="B26" s="175" t="s">
        <v>71</v>
      </c>
      <c r="F26" s="187" t="s">
        <v>201</v>
      </c>
      <c r="O26" s="175" t="s">
        <v>129</v>
      </c>
      <c r="Q26" s="175" t="s">
        <v>280</v>
      </c>
      <c r="W26" s="175">
        <v>2018</v>
      </c>
      <c r="X26" s="176">
        <v>4.2999999999999997E-2</v>
      </c>
      <c r="AB26" s="175" t="s">
        <v>32</v>
      </c>
      <c r="AC26" s="175" t="s">
        <v>2255</v>
      </c>
      <c r="AD26" s="182"/>
      <c r="AE26" s="178"/>
    </row>
    <row r="27" spans="2:35" s="175" customFormat="1" ht="60" x14ac:dyDescent="0.25">
      <c r="B27" s="187"/>
      <c r="F27" s="187" t="s">
        <v>202</v>
      </c>
      <c r="O27" s="175" t="s">
        <v>130</v>
      </c>
      <c r="Q27" s="175" t="s">
        <v>276</v>
      </c>
      <c r="W27" s="175">
        <v>2019</v>
      </c>
      <c r="X27" s="176">
        <v>4.3999999999999997E-2</v>
      </c>
      <c r="AB27" s="175" t="s">
        <v>33</v>
      </c>
      <c r="AC27" s="175" t="s">
        <v>2256</v>
      </c>
      <c r="AD27" s="182"/>
      <c r="AE27" s="178"/>
    </row>
    <row r="28" spans="2:35" s="175" customFormat="1" ht="75" x14ac:dyDescent="0.25">
      <c r="B28" s="187"/>
      <c r="F28" s="187" t="s">
        <v>204</v>
      </c>
      <c r="O28" s="175" t="s">
        <v>131</v>
      </c>
      <c r="Q28" s="175" t="s">
        <v>275</v>
      </c>
      <c r="W28" s="175">
        <v>2020</v>
      </c>
      <c r="X28" s="176">
        <v>4.4999999999999998E-2</v>
      </c>
      <c r="AB28" s="175" t="s">
        <v>34</v>
      </c>
      <c r="AC28" s="175" t="s">
        <v>2257</v>
      </c>
      <c r="AD28" s="182"/>
      <c r="AE28" s="178"/>
    </row>
    <row r="29" spans="2:35" s="175" customFormat="1" ht="45" x14ac:dyDescent="0.25">
      <c r="B29" s="187"/>
      <c r="F29" s="187" t="s">
        <v>205</v>
      </c>
      <c r="O29" s="175" t="s">
        <v>377</v>
      </c>
      <c r="Q29" s="175" t="s">
        <v>277</v>
      </c>
      <c r="X29" s="176">
        <v>4.5999999999999999E-2</v>
      </c>
      <c r="AB29" s="175" t="s">
        <v>109</v>
      </c>
      <c r="AC29" s="175" t="s">
        <v>2258</v>
      </c>
      <c r="AD29" s="182"/>
      <c r="AE29" s="178"/>
    </row>
    <row r="30" spans="2:35" s="175" customFormat="1" ht="90" x14ac:dyDescent="0.25">
      <c r="B30" s="187"/>
      <c r="D30" s="180"/>
      <c r="F30" s="187" t="s">
        <v>206</v>
      </c>
      <c r="O30" s="188" t="s">
        <v>40</v>
      </c>
      <c r="X30" s="176">
        <v>4.7E-2</v>
      </c>
      <c r="AB30" s="175" t="s">
        <v>110</v>
      </c>
      <c r="AC30" s="175" t="s">
        <v>2259</v>
      </c>
      <c r="AD30" s="182"/>
      <c r="AE30" s="178"/>
    </row>
    <row r="31" spans="2:35" s="175" customFormat="1" ht="75" x14ac:dyDescent="0.25">
      <c r="B31" s="187"/>
      <c r="C31" s="180"/>
      <c r="D31" s="180"/>
      <c r="F31" s="187" t="s">
        <v>207</v>
      </c>
      <c r="X31" s="176">
        <v>4.8000000000000001E-2</v>
      </c>
      <c r="AB31" s="175" t="s">
        <v>515</v>
      </c>
      <c r="AC31" s="175" t="s">
        <v>2260</v>
      </c>
      <c r="AD31" s="182"/>
      <c r="AE31" s="178"/>
    </row>
    <row r="32" spans="2:35" s="175" customFormat="1" ht="60" x14ac:dyDescent="0.25">
      <c r="B32" s="187"/>
      <c r="C32" s="180"/>
      <c r="D32" s="180"/>
      <c r="F32" s="187" t="s">
        <v>208</v>
      </c>
      <c r="X32" s="176">
        <v>4.9000000000000002E-2</v>
      </c>
      <c r="AB32" s="175" t="s">
        <v>516</v>
      </c>
      <c r="AC32" s="175" t="s">
        <v>2261</v>
      </c>
      <c r="AD32" s="182"/>
      <c r="AE32" s="178"/>
      <c r="AH32" s="171"/>
    </row>
    <row r="33" spans="2:34" s="175" customFormat="1" ht="30" x14ac:dyDescent="0.25">
      <c r="B33" s="187"/>
      <c r="C33" s="180"/>
      <c r="D33" s="180"/>
      <c r="E33" s="186"/>
      <c r="F33" s="187" t="s">
        <v>209</v>
      </c>
      <c r="X33" s="176">
        <v>0.05</v>
      </c>
      <c r="AB33" s="175" t="s">
        <v>517</v>
      </c>
      <c r="AC33" s="175" t="s">
        <v>2262</v>
      </c>
      <c r="AD33" s="182"/>
      <c r="AE33" s="178"/>
      <c r="AH33" s="171"/>
    </row>
    <row r="34" spans="2:34" s="175" customFormat="1" ht="30" x14ac:dyDescent="0.25">
      <c r="B34" s="187"/>
      <c r="C34" s="180"/>
      <c r="D34" s="180"/>
      <c r="F34" s="187" t="s">
        <v>210</v>
      </c>
      <c r="AB34" s="175" t="s">
        <v>518</v>
      </c>
      <c r="AC34" s="175" t="s">
        <v>2263</v>
      </c>
      <c r="AD34" s="182"/>
      <c r="AE34" s="178"/>
      <c r="AH34" s="171"/>
    </row>
    <row r="35" spans="2:34" s="175" customFormat="1" ht="45" x14ac:dyDescent="0.25">
      <c r="B35" s="187"/>
      <c r="C35" s="180"/>
      <c r="D35" s="180"/>
      <c r="F35" s="187" t="s">
        <v>211</v>
      </c>
      <c r="AB35" s="175" t="s">
        <v>519</v>
      </c>
      <c r="AC35" s="175" t="s">
        <v>2264</v>
      </c>
      <c r="AD35" s="182"/>
      <c r="AE35" s="178"/>
      <c r="AH35" s="171"/>
    </row>
    <row r="36" spans="2:34" s="175" customFormat="1" ht="45" x14ac:dyDescent="0.25">
      <c r="B36" s="187"/>
      <c r="C36" s="180"/>
      <c r="D36" s="180"/>
      <c r="F36" s="187" t="s">
        <v>212</v>
      </c>
      <c r="AB36" s="175" t="s">
        <v>520</v>
      </c>
      <c r="AC36" s="175" t="s">
        <v>2265</v>
      </c>
      <c r="AD36" s="182"/>
      <c r="AE36" s="178"/>
      <c r="AH36" s="171"/>
    </row>
    <row r="37" spans="2:34" s="175" customFormat="1" ht="75" x14ac:dyDescent="0.25">
      <c r="B37" s="187"/>
      <c r="C37" s="180"/>
      <c r="D37" s="180"/>
      <c r="F37" s="187" t="s">
        <v>213</v>
      </c>
      <c r="AB37" s="175" t="s">
        <v>521</v>
      </c>
      <c r="AC37" s="175" t="s">
        <v>2266</v>
      </c>
      <c r="AD37" s="182"/>
      <c r="AE37" s="178"/>
      <c r="AH37" s="171"/>
    </row>
    <row r="38" spans="2:34" s="175" customFormat="1" ht="105" x14ac:dyDescent="0.25">
      <c r="B38" s="187"/>
      <c r="C38" s="180"/>
      <c r="D38" s="180"/>
      <c r="F38" s="187" t="s">
        <v>214</v>
      </c>
      <c r="AB38" s="175" t="s">
        <v>522</v>
      </c>
      <c r="AC38" s="175" t="s">
        <v>2267</v>
      </c>
      <c r="AD38" s="182"/>
      <c r="AE38" s="178"/>
      <c r="AH38" s="171"/>
    </row>
    <row r="39" spans="2:34" s="175" customFormat="1" ht="60" x14ac:dyDescent="0.25">
      <c r="B39" s="187"/>
      <c r="C39" s="180"/>
      <c r="D39" s="180"/>
      <c r="F39" s="187" t="s">
        <v>215</v>
      </c>
      <c r="AB39" s="175" t="s">
        <v>523</v>
      </c>
      <c r="AC39" s="175" t="s">
        <v>2268</v>
      </c>
      <c r="AD39" s="182"/>
      <c r="AE39" s="178"/>
      <c r="AH39" s="171"/>
    </row>
    <row r="40" spans="2:34" s="175" customFormat="1" x14ac:dyDescent="0.25">
      <c r="B40" s="187"/>
      <c r="C40" s="180"/>
      <c r="D40" s="180"/>
      <c r="F40" s="187" t="s">
        <v>233</v>
      </c>
      <c r="AB40" s="175" t="s">
        <v>524</v>
      </c>
      <c r="AC40" s="175" t="s">
        <v>2269</v>
      </c>
      <c r="AD40" s="182"/>
      <c r="AE40" s="178"/>
      <c r="AH40" s="171"/>
    </row>
    <row r="41" spans="2:34" s="175" customFormat="1" ht="75" x14ac:dyDescent="0.25">
      <c r="B41" s="187"/>
      <c r="C41" s="180"/>
      <c r="D41" s="180"/>
      <c r="F41" s="187" t="s">
        <v>216</v>
      </c>
      <c r="AB41" s="175" t="s">
        <v>528</v>
      </c>
      <c r="AC41" s="175" t="s">
        <v>2270</v>
      </c>
      <c r="AD41" s="182"/>
      <c r="AE41" s="178"/>
      <c r="AH41" s="171"/>
    </row>
    <row r="42" spans="2:34" s="175" customFormat="1" ht="30" x14ac:dyDescent="0.25">
      <c r="B42" s="187"/>
      <c r="C42" s="180"/>
      <c r="D42" s="180"/>
      <c r="F42" s="187" t="s">
        <v>223</v>
      </c>
      <c r="AB42" s="175" t="s">
        <v>525</v>
      </c>
      <c r="AC42" s="175" t="s">
        <v>2271</v>
      </c>
      <c r="AD42" s="182"/>
      <c r="AE42" s="178"/>
      <c r="AH42" s="171"/>
    </row>
    <row r="43" spans="2:34" s="175" customFormat="1" ht="60" x14ac:dyDescent="0.25">
      <c r="B43" s="187"/>
      <c r="C43" s="180"/>
      <c r="D43" s="180"/>
      <c r="F43" s="187" t="s">
        <v>222</v>
      </c>
      <c r="AB43" s="175" t="s">
        <v>526</v>
      </c>
      <c r="AC43" s="175" t="s">
        <v>2272</v>
      </c>
      <c r="AD43" s="182"/>
      <c r="AE43" s="178"/>
      <c r="AH43" s="171"/>
    </row>
    <row r="44" spans="2:34" s="175" customFormat="1" ht="60" x14ac:dyDescent="0.25">
      <c r="B44" s="187"/>
      <c r="C44" s="180"/>
      <c r="D44" s="180"/>
      <c r="F44" s="187" t="s">
        <v>224</v>
      </c>
      <c r="AB44" s="175" t="s">
        <v>529</v>
      </c>
      <c r="AC44" s="175" t="s">
        <v>2273</v>
      </c>
      <c r="AD44" s="182"/>
      <c r="AE44" s="178"/>
      <c r="AH44" s="171"/>
    </row>
    <row r="45" spans="2:34" s="175" customFormat="1" ht="45" x14ac:dyDescent="0.25">
      <c r="B45" s="187"/>
      <c r="C45" s="180"/>
      <c r="D45" s="180"/>
      <c r="F45" s="187" t="s">
        <v>218</v>
      </c>
      <c r="AB45" s="175" t="s">
        <v>527</v>
      </c>
      <c r="AC45" s="175" t="s">
        <v>2274</v>
      </c>
      <c r="AD45" s="182"/>
      <c r="AE45" s="178"/>
      <c r="AH45" s="171"/>
    </row>
    <row r="46" spans="2:34" s="175" customFormat="1" ht="45" x14ac:dyDescent="0.25">
      <c r="B46" s="187"/>
      <c r="C46" s="180"/>
      <c r="D46" s="180"/>
      <c r="F46" s="187" t="s">
        <v>221</v>
      </c>
      <c r="Q46" s="171"/>
      <c r="AB46" s="175" t="s">
        <v>530</v>
      </c>
      <c r="AC46" s="175" t="s">
        <v>2275</v>
      </c>
      <c r="AD46" s="182"/>
      <c r="AE46" s="178"/>
      <c r="AH46" s="171"/>
    </row>
    <row r="47" spans="2:34" ht="75" x14ac:dyDescent="0.25">
      <c r="B47" s="187"/>
      <c r="C47" s="180"/>
      <c r="F47" s="187" t="s">
        <v>219</v>
      </c>
      <c r="H47" s="175"/>
      <c r="I47" s="175"/>
      <c r="O47" s="175"/>
      <c r="U47" s="175"/>
      <c r="AB47" s="175" t="s">
        <v>531</v>
      </c>
      <c r="AC47" s="175" t="s">
        <v>2276</v>
      </c>
      <c r="AE47" s="189"/>
    </row>
    <row r="48" spans="2:34" ht="60" x14ac:dyDescent="0.25">
      <c r="B48" s="187"/>
      <c r="F48" s="187" t="s">
        <v>220</v>
      </c>
      <c r="H48" s="175"/>
      <c r="I48" s="175"/>
      <c r="U48" s="175"/>
      <c r="AB48" s="175" t="s">
        <v>532</v>
      </c>
      <c r="AC48" s="175" t="s">
        <v>2277</v>
      </c>
      <c r="AE48" s="189"/>
    </row>
    <row r="49" spans="2:31" ht="60" x14ac:dyDescent="0.25">
      <c r="B49" s="190"/>
      <c r="F49" s="190" t="s">
        <v>217</v>
      </c>
      <c r="H49" s="175"/>
      <c r="U49" s="175"/>
      <c r="AB49" s="175" t="s">
        <v>533</v>
      </c>
      <c r="AC49" s="175" t="s">
        <v>2278</v>
      </c>
      <c r="AE49" s="189"/>
    </row>
    <row r="50" spans="2:31" ht="75" x14ac:dyDescent="0.25">
      <c r="B50" s="190"/>
      <c r="F50" s="190" t="s">
        <v>225</v>
      </c>
      <c r="AB50" s="175" t="s">
        <v>534</v>
      </c>
      <c r="AC50" s="175" t="s">
        <v>2279</v>
      </c>
      <c r="AE50" s="189"/>
    </row>
    <row r="51" spans="2:31" ht="60" x14ac:dyDescent="0.25">
      <c r="B51" s="187"/>
      <c r="F51" s="187" t="s">
        <v>226</v>
      </c>
      <c r="AB51" s="175" t="s">
        <v>535</v>
      </c>
      <c r="AC51" s="175" t="s">
        <v>2280</v>
      </c>
    </row>
    <row r="52" spans="2:31" ht="75" x14ac:dyDescent="0.25">
      <c r="B52" s="190"/>
      <c r="F52" s="190" t="s">
        <v>227</v>
      </c>
      <c r="AB52" s="175" t="s">
        <v>543</v>
      </c>
      <c r="AC52" s="175" t="s">
        <v>2281</v>
      </c>
    </row>
    <row r="53" spans="2:31" ht="45" x14ac:dyDescent="0.25">
      <c r="B53" s="187"/>
      <c r="F53" s="187" t="s">
        <v>230</v>
      </c>
      <c r="AB53" s="175" t="s">
        <v>544</v>
      </c>
      <c r="AC53" s="175" t="s">
        <v>2282</v>
      </c>
    </row>
    <row r="54" spans="2:31" ht="60" x14ac:dyDescent="0.25">
      <c r="B54" s="190"/>
      <c r="F54" s="190" t="s">
        <v>228</v>
      </c>
      <c r="AB54" s="175" t="s">
        <v>545</v>
      </c>
      <c r="AC54" s="175" t="s">
        <v>2283</v>
      </c>
    </row>
    <row r="55" spans="2:31" ht="90" x14ac:dyDescent="0.25">
      <c r="B55" s="187"/>
      <c r="F55" s="187" t="s">
        <v>229</v>
      </c>
      <c r="AB55" s="175" t="s">
        <v>546</v>
      </c>
      <c r="AC55" s="175" t="s">
        <v>2284</v>
      </c>
    </row>
    <row r="56" spans="2:31" ht="45" x14ac:dyDescent="0.25">
      <c r="B56" s="187"/>
      <c r="F56" s="187" t="s">
        <v>231</v>
      </c>
      <c r="AB56" s="175" t="s">
        <v>547</v>
      </c>
      <c r="AC56" s="175" t="s">
        <v>2285</v>
      </c>
    </row>
    <row r="57" spans="2:31" x14ac:dyDescent="0.25">
      <c r="AB57" s="175" t="s">
        <v>548</v>
      </c>
      <c r="AC57" s="175" t="s">
        <v>2286</v>
      </c>
    </row>
    <row r="58" spans="2:31" x14ac:dyDescent="0.25">
      <c r="AB58" s="175" t="s">
        <v>549</v>
      </c>
      <c r="AC58" s="175" t="s">
        <v>2287</v>
      </c>
    </row>
    <row r="59" spans="2:31" x14ac:dyDescent="0.25">
      <c r="AB59" s="175" t="s">
        <v>550</v>
      </c>
      <c r="AC59" s="175" t="s">
        <v>2288</v>
      </c>
    </row>
    <row r="60" spans="2:31" x14ac:dyDescent="0.25">
      <c r="AB60" s="175" t="s">
        <v>551</v>
      </c>
      <c r="AC60" s="175" t="s">
        <v>2289</v>
      </c>
    </row>
    <row r="61" spans="2:31" x14ac:dyDescent="0.25">
      <c r="AB61" s="175" t="s">
        <v>552</v>
      </c>
      <c r="AC61" s="175" t="s">
        <v>2290</v>
      </c>
    </row>
    <row r="62" spans="2:31" x14ac:dyDescent="0.25">
      <c r="AB62" s="175" t="s">
        <v>553</v>
      </c>
      <c r="AC62" s="175" t="s">
        <v>2291</v>
      </c>
    </row>
    <row r="63" spans="2:31" x14ac:dyDescent="0.25">
      <c r="AB63" s="175" t="s">
        <v>554</v>
      </c>
      <c r="AC63" s="175" t="s">
        <v>2292</v>
      </c>
    </row>
    <row r="64" spans="2:31" x14ac:dyDescent="0.25">
      <c r="AB64" s="175" t="s">
        <v>555</v>
      </c>
      <c r="AC64" s="175" t="s">
        <v>2293</v>
      </c>
    </row>
    <row r="65" spans="28:29" x14ac:dyDescent="0.25">
      <c r="AB65" s="175" t="s">
        <v>556</v>
      </c>
      <c r="AC65" s="175" t="s">
        <v>2294</v>
      </c>
    </row>
    <row r="66" spans="28:29" x14ac:dyDescent="0.25">
      <c r="AB66" s="175" t="s">
        <v>557</v>
      </c>
      <c r="AC66" s="175" t="s">
        <v>2295</v>
      </c>
    </row>
    <row r="67" spans="28:29" x14ac:dyDescent="0.25">
      <c r="AB67" s="175" t="s">
        <v>558</v>
      </c>
      <c r="AC67" s="175" t="s">
        <v>2296</v>
      </c>
    </row>
    <row r="68" spans="28:29" x14ac:dyDescent="0.25">
      <c r="AB68" s="175" t="s">
        <v>559</v>
      </c>
      <c r="AC68" s="175" t="s">
        <v>2297</v>
      </c>
    </row>
    <row r="69" spans="28:29" x14ac:dyDescent="0.25">
      <c r="AB69" s="175" t="s">
        <v>560</v>
      </c>
      <c r="AC69" s="175" t="s">
        <v>2298</v>
      </c>
    </row>
    <row r="70" spans="28:29" x14ac:dyDescent="0.25">
      <c r="AB70" s="175" t="s">
        <v>561</v>
      </c>
      <c r="AC70" s="175" t="s">
        <v>2299</v>
      </c>
    </row>
    <row r="71" spans="28:29" x14ac:dyDescent="0.25">
      <c r="AB71" s="175" t="s">
        <v>562</v>
      </c>
      <c r="AC71" s="175" t="s">
        <v>2300</v>
      </c>
    </row>
    <row r="72" spans="28:29" x14ac:dyDescent="0.25">
      <c r="AB72" s="175" t="s">
        <v>563</v>
      </c>
      <c r="AC72" s="175" t="s">
        <v>2301</v>
      </c>
    </row>
    <row r="73" spans="28:29" x14ac:dyDescent="0.25">
      <c r="AB73" s="175" t="s">
        <v>564</v>
      </c>
      <c r="AC73" s="175" t="s">
        <v>2302</v>
      </c>
    </row>
    <row r="74" spans="28:29" x14ac:dyDescent="0.25">
      <c r="AB74" s="175" t="s">
        <v>565</v>
      </c>
      <c r="AC74" s="175" t="s">
        <v>2303</v>
      </c>
    </row>
    <row r="75" spans="28:29" x14ac:dyDescent="0.25">
      <c r="AB75" s="175" t="s">
        <v>566</v>
      </c>
      <c r="AC75" s="175" t="s">
        <v>2304</v>
      </c>
    </row>
    <row r="76" spans="28:29" x14ac:dyDescent="0.25">
      <c r="AB76" s="175" t="s">
        <v>567</v>
      </c>
      <c r="AC76" s="175" t="s">
        <v>2305</v>
      </c>
    </row>
    <row r="77" spans="28:29" x14ac:dyDescent="0.25">
      <c r="AB77" s="175" t="s">
        <v>568</v>
      </c>
      <c r="AC77" s="175" t="s">
        <v>2306</v>
      </c>
    </row>
    <row r="78" spans="28:29" x14ac:dyDescent="0.25">
      <c r="AB78" s="175" t="s">
        <v>569</v>
      </c>
      <c r="AC78" s="175" t="s">
        <v>2307</v>
      </c>
    </row>
    <row r="79" spans="28:29" x14ac:dyDescent="0.25">
      <c r="AB79" s="175" t="s">
        <v>570</v>
      </c>
      <c r="AC79" s="175" t="s">
        <v>2308</v>
      </c>
    </row>
    <row r="80" spans="28:29" x14ac:dyDescent="0.25">
      <c r="AB80" s="175" t="s">
        <v>571</v>
      </c>
      <c r="AC80" s="175" t="s">
        <v>2309</v>
      </c>
    </row>
    <row r="81" spans="28:29" x14ac:dyDescent="0.25">
      <c r="AB81" s="175" t="s">
        <v>572</v>
      </c>
      <c r="AC81" s="175" t="s">
        <v>2310</v>
      </c>
    </row>
    <row r="82" spans="28:29" x14ac:dyDescent="0.25">
      <c r="AB82" s="175" t="s">
        <v>573</v>
      </c>
      <c r="AC82" s="175" t="s">
        <v>2311</v>
      </c>
    </row>
    <row r="83" spans="28:29" x14ac:dyDescent="0.25">
      <c r="AB83" s="175" t="s">
        <v>574</v>
      </c>
      <c r="AC83" s="175" t="s">
        <v>2312</v>
      </c>
    </row>
    <row r="84" spans="28:29" x14ac:dyDescent="0.25">
      <c r="AB84" s="175" t="s">
        <v>575</v>
      </c>
      <c r="AC84" s="175" t="s">
        <v>2313</v>
      </c>
    </row>
    <row r="85" spans="28:29" x14ac:dyDescent="0.25">
      <c r="AB85" s="175" t="s">
        <v>576</v>
      </c>
      <c r="AC85" s="175" t="s">
        <v>2314</v>
      </c>
    </row>
    <row r="86" spans="28:29" x14ac:dyDescent="0.25">
      <c r="AB86" s="175" t="s">
        <v>577</v>
      </c>
      <c r="AC86" s="175" t="s">
        <v>2315</v>
      </c>
    </row>
    <row r="87" spans="28:29" x14ac:dyDescent="0.25">
      <c r="AB87" s="175" t="s">
        <v>578</v>
      </c>
      <c r="AC87" s="175" t="s">
        <v>2316</v>
      </c>
    </row>
    <row r="88" spans="28:29" x14ac:dyDescent="0.25">
      <c r="AB88" s="175" t="s">
        <v>579</v>
      </c>
      <c r="AC88" s="175" t="s">
        <v>2317</v>
      </c>
    </row>
    <row r="89" spans="28:29" x14ac:dyDescent="0.25">
      <c r="AB89" s="175" t="s">
        <v>580</v>
      </c>
      <c r="AC89" s="175" t="s">
        <v>2318</v>
      </c>
    </row>
    <row r="90" spans="28:29" x14ac:dyDescent="0.25">
      <c r="AB90" s="175" t="s">
        <v>581</v>
      </c>
      <c r="AC90" s="175" t="s">
        <v>2319</v>
      </c>
    </row>
    <row r="91" spans="28:29" x14ac:dyDescent="0.25">
      <c r="AB91" s="175" t="s">
        <v>1871</v>
      </c>
      <c r="AC91" s="175" t="s">
        <v>2320</v>
      </c>
    </row>
    <row r="92" spans="28:29" x14ac:dyDescent="0.25">
      <c r="AB92" s="175"/>
      <c r="AC92" s="175"/>
    </row>
    <row r="93" spans="28:29" x14ac:dyDescent="0.25">
      <c r="AB93" s="175"/>
      <c r="AC93" s="175"/>
    </row>
    <row r="94" spans="28:29" x14ac:dyDescent="0.25">
      <c r="AB94" s="175"/>
      <c r="AC94" s="175"/>
    </row>
    <row r="95" spans="28:29" x14ac:dyDescent="0.25">
      <c r="AB95" s="175"/>
      <c r="AC95" s="175"/>
    </row>
    <row r="96" spans="28:29" x14ac:dyDescent="0.25">
      <c r="AB96" s="175"/>
      <c r="AC96" s="175"/>
    </row>
    <row r="97" spans="28:29" x14ac:dyDescent="0.25">
      <c r="AB97" s="175"/>
      <c r="AC97" s="175"/>
    </row>
    <row r="98" spans="28:29" x14ac:dyDescent="0.25">
      <c r="AB98" s="175"/>
      <c r="AC98" s="175"/>
    </row>
    <row r="99" spans="28:29" x14ac:dyDescent="0.25">
      <c r="AB99" s="175"/>
      <c r="AC99" s="175"/>
    </row>
    <row r="100" spans="28:29" x14ac:dyDescent="0.25">
      <c r="AB100" s="175"/>
      <c r="AC100" s="175"/>
    </row>
    <row r="101" spans="28:29" x14ac:dyDescent="0.25">
      <c r="AB101" s="175"/>
      <c r="AC101" s="175"/>
    </row>
    <row r="102" spans="28:29" x14ac:dyDescent="0.25">
      <c r="AB102" s="175"/>
      <c r="AC102" s="175"/>
    </row>
    <row r="103" spans="28:29" x14ac:dyDescent="0.25">
      <c r="AB103" s="175"/>
      <c r="AC103" s="175"/>
    </row>
    <row r="104" spans="28:29" x14ac:dyDescent="0.25">
      <c r="AB104" s="175"/>
      <c r="AC104" s="175"/>
    </row>
    <row r="105" spans="28:29" x14ac:dyDescent="0.25">
      <c r="AB105" s="175"/>
      <c r="AC105" s="175"/>
    </row>
    <row r="106" spans="28:29" x14ac:dyDescent="0.25">
      <c r="AB106" s="175"/>
      <c r="AC106" s="175"/>
    </row>
    <row r="107" spans="28:29" x14ac:dyDescent="0.25">
      <c r="AB107" s="175"/>
      <c r="AC107" s="175"/>
    </row>
    <row r="108" spans="28:29" x14ac:dyDescent="0.25">
      <c r="AB108" s="175"/>
      <c r="AC108" s="175"/>
    </row>
    <row r="109" spans="28:29" x14ac:dyDescent="0.25">
      <c r="AB109" s="175"/>
      <c r="AC109" s="175"/>
    </row>
    <row r="110" spans="28:29" x14ac:dyDescent="0.25">
      <c r="AB110" s="175"/>
      <c r="AC110" s="175"/>
    </row>
    <row r="111" spans="28:29" x14ac:dyDescent="0.25">
      <c r="AB111" s="175"/>
      <c r="AC111" s="175"/>
    </row>
    <row r="112" spans="28:29" x14ac:dyDescent="0.25">
      <c r="AB112" s="175"/>
      <c r="AC112" s="175"/>
    </row>
    <row r="113" spans="28:29" x14ac:dyDescent="0.25">
      <c r="AB113" s="175"/>
      <c r="AC113" s="175"/>
    </row>
    <row r="114" spans="28:29" x14ac:dyDescent="0.25">
      <c r="AB114" s="175"/>
      <c r="AC114" s="175"/>
    </row>
  </sheetData>
  <sheetProtection algorithmName="SHA-512" hashValue="Gd96G/7QjBYq7zF2DZpwTQe9EA+rOMcVvKPhsHrIsbsSfjWSsx5hXan9Rnsdev2E8f1bZCvBcVx/5juzd9XfSw==" saltValue="Hr5eI1jYJ3vfApIgOmYyHw==" spinCount="100000" sheet="1" objects="1" scenarios="1" selectLockedCells="1" selectUnlockedCells="1"/>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66</vt:i4>
      </vt:variant>
    </vt:vector>
  </HeadingPairs>
  <TitlesOfParts>
    <vt:vector size="74" baseType="lpstr">
      <vt:lpstr>GMPP Return</vt:lpstr>
      <vt:lpstr> IAAP Summary</vt:lpstr>
      <vt:lpstr>Accuracy</vt:lpstr>
      <vt:lpstr>Performance Framework data</vt:lpstr>
      <vt:lpstr>Charts - Finance by Qtr</vt:lpstr>
      <vt:lpstr>Charts - Finance this Qtr</vt:lpstr>
      <vt:lpstr>Previous Comments</vt:lpstr>
      <vt:lpstr>Drop down lists</vt:lpstr>
      <vt:lpstr>A</vt:lpstr>
      <vt:lpstr>Agencies</vt:lpstr>
      <vt:lpstr>ARCat</vt:lpstr>
      <vt:lpstr>BC</vt:lpstr>
      <vt:lpstr>BCs</vt:lpstr>
      <vt:lpstr>Benefits_years</vt:lpstr>
      <vt:lpstr>BenYears</vt:lpstr>
      <vt:lpstr>BusinessCase</vt:lpstr>
      <vt:lpstr>CapRAG</vt:lpstr>
      <vt:lpstr>Category</vt:lpstr>
      <vt:lpstr>Category_2</vt:lpstr>
      <vt:lpstr>Class</vt:lpstr>
      <vt:lpstr>Count</vt:lpstr>
      <vt:lpstr>Deflator</vt:lpstr>
      <vt:lpstr>Depts</vt:lpstr>
      <vt:lpstr>Depts.</vt:lpstr>
      <vt:lpstr>DeptSplit</vt:lpstr>
      <vt:lpstr>EndYears</vt:lpstr>
      <vt:lpstr>Entity</vt:lpstr>
      <vt:lpstr>FinT</vt:lpstr>
      <vt:lpstr>Format</vt:lpstr>
      <vt:lpstr>Green</vt:lpstr>
      <vt:lpstr>JoiningQtr</vt:lpstr>
      <vt:lpstr>Meth</vt:lpstr>
      <vt:lpstr>Meth_1</vt:lpstr>
      <vt:lpstr>Meth_2</vt:lpstr>
      <vt:lpstr>Meth_3</vt:lpstr>
      <vt:lpstr>MPLAPLP</vt:lpstr>
      <vt:lpstr>MT</vt:lpstr>
      <vt:lpstr>MTypes</vt:lpstr>
      <vt:lpstr>MTypes2</vt:lpstr>
      <vt:lpstr>NMBens</vt:lpstr>
      <vt:lpstr>Other</vt:lpstr>
      <vt:lpstr>Percentage</vt:lpstr>
      <vt:lpstr>PLChanges</vt:lpstr>
      <vt:lpstr>' IAAP Summary'!Print_Area</vt:lpstr>
      <vt:lpstr>Accuracy!Print_Area</vt:lpstr>
      <vt:lpstr>'Charts - Finance by Qtr'!Print_Area</vt:lpstr>
      <vt:lpstr>'Charts - Finance this Qtr'!Print_Area</vt:lpstr>
      <vt:lpstr>'GMPP Return'!Print_Area</vt:lpstr>
      <vt:lpstr>'Performance Framework data'!Print_Area</vt:lpstr>
      <vt:lpstr>'Previous Comments'!Print_Area</vt:lpstr>
      <vt:lpstr>' IAAP Summary'!Print_Titles</vt:lpstr>
      <vt:lpstr>Accuracy!Print_Titles</vt:lpstr>
      <vt:lpstr>'Previous Comments'!Print_Titles</vt:lpstr>
      <vt:lpstr>programme</vt:lpstr>
      <vt:lpstr>programme2</vt:lpstr>
      <vt:lpstr>Project</vt:lpstr>
      <vt:lpstr>Quarters</vt:lpstr>
      <vt:lpstr>RAG</vt:lpstr>
      <vt:lpstr>RAGs</vt:lpstr>
      <vt:lpstr>RealNom</vt:lpstr>
      <vt:lpstr>RNom</vt:lpstr>
      <vt:lpstr>RPA</vt:lpstr>
      <vt:lpstr>Salutation</vt:lpstr>
      <vt:lpstr>ScopeChange</vt:lpstr>
      <vt:lpstr>Snapshot</vt:lpstr>
      <vt:lpstr>SROLetter</vt:lpstr>
      <vt:lpstr>Stage</vt:lpstr>
      <vt:lpstr>Years</vt:lpstr>
      <vt:lpstr>Years_3</vt:lpstr>
      <vt:lpstr>Years_4</vt:lpstr>
      <vt:lpstr>YEARS_5</vt:lpstr>
      <vt:lpstr>Years_6</vt:lpstr>
      <vt:lpstr>YN</vt:lpstr>
      <vt:lpstr>YN_2</vt:lpstr>
    </vt:vector>
  </TitlesOfParts>
  <Company>Cabinet Office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Harris</dc:creator>
  <cp:lastModifiedBy>Andrew Potthurst</cp:lastModifiedBy>
  <cp:lastPrinted>2016-09-14T15:25:34Z</cp:lastPrinted>
  <dcterms:created xsi:type="dcterms:W3CDTF">2015-02-09T10:21:05Z</dcterms:created>
  <dcterms:modified xsi:type="dcterms:W3CDTF">2016-09-14T15:25:57Z</dcterms:modified>
</cp:coreProperties>
</file>