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n\Downloads\"/>
    </mc:Choice>
  </mc:AlternateContent>
  <xr:revisionPtr revIDLastSave="0" documentId="13_ncr:1_{F7CC7F95-6B6E-4CFE-973B-1FB619D7C277}" xr6:coauthVersionLast="47" xr6:coauthVersionMax="47" xr10:uidLastSave="{00000000-0000-0000-0000-000000000000}"/>
  <bookViews>
    <workbookView xWindow="-98" yWindow="-98" windowWidth="19396" windowHeight="11475" firstSheet="3" activeTab="5" xr2:uid="{5F5489DC-E757-49FC-A2EA-71F4BDD27AC5}"/>
  </bookViews>
  <sheets>
    <sheet name="1 a Metode Bagi Dua" sheetId="1" r:id="rId1"/>
    <sheet name="2 b Metode Secant" sheetId="2" r:id="rId2"/>
    <sheet name="2 a Integral Biasa" sheetId="4" r:id="rId3"/>
    <sheet name="2b Metode Simpson dan Travesium" sheetId="3" r:id="rId4"/>
    <sheet name="2 c Perbandingan 2a dan 2b" sheetId="5" r:id="rId5"/>
    <sheet name="2 d Rumus Kesalaha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E6" i="3"/>
  <c r="B7" i="3"/>
  <c r="C7" i="3" s="1"/>
  <c r="C6" i="3"/>
  <c r="E4" i="3"/>
  <c r="B8" i="3" l="1"/>
  <c r="B9" i="3" l="1"/>
  <c r="C8" i="3"/>
  <c r="B10" i="3" l="1"/>
  <c r="C9" i="3"/>
  <c r="B11" i="3" l="1"/>
  <c r="C10" i="3"/>
  <c r="B12" i="3" l="1"/>
  <c r="C11" i="3"/>
  <c r="B13" i="3" l="1"/>
  <c r="C12" i="3"/>
  <c r="B14" i="3" l="1"/>
  <c r="C13" i="3"/>
  <c r="B15" i="3" l="1"/>
  <c r="C14" i="3"/>
  <c r="C15" i="3" l="1"/>
  <c r="B16" i="3"/>
  <c r="B17" i="3" l="1"/>
  <c r="C16" i="3"/>
  <c r="B18" i="3" l="1"/>
  <c r="C18" i="3" s="1"/>
  <c r="C17" i="3"/>
  <c r="E5" i="3" s="1"/>
  <c r="D8" i="3" s="1"/>
  <c r="J7" i="3" l="1"/>
  <c r="K7" i="3" s="1"/>
  <c r="K6" i="3"/>
  <c r="M4" i="3"/>
  <c r="J8" i="3" l="1"/>
  <c r="J9" i="3" l="1"/>
  <c r="K8" i="3"/>
  <c r="J10" i="3" l="1"/>
  <c r="K9" i="3"/>
  <c r="K10" i="3" l="1"/>
  <c r="J11" i="3"/>
  <c r="K11" i="3" l="1"/>
  <c r="J12" i="3"/>
  <c r="K12" i="3" l="1"/>
  <c r="J13" i="3"/>
  <c r="J14" i="3" l="1"/>
  <c r="K13" i="3"/>
  <c r="K14" i="3" l="1"/>
  <c r="J15" i="3"/>
  <c r="K15" i="3" l="1"/>
  <c r="J16" i="3"/>
  <c r="K16" i="3" l="1"/>
  <c r="J17" i="3"/>
  <c r="J18" i="3" l="1"/>
  <c r="K18" i="3" s="1"/>
  <c r="K17" i="3"/>
  <c r="M5" i="3" s="1"/>
  <c r="L8" i="3" s="1"/>
  <c r="D3" i="2" l="1"/>
  <c r="C3" i="2"/>
  <c r="C2" i="2"/>
  <c r="F2" i="1"/>
  <c r="E3" i="2"/>
  <c r="G2" i="1"/>
  <c r="D2" i="1"/>
  <c r="E2" i="1" s="1"/>
  <c r="I2" i="1" s="1"/>
  <c r="B4" i="2" l="1"/>
  <c r="D4" i="2"/>
  <c r="E4" i="2" s="1"/>
  <c r="C4" i="2"/>
  <c r="H2" i="1"/>
  <c r="C3" i="1" s="1"/>
  <c r="F3" i="1" s="1"/>
  <c r="B5" i="2" l="1"/>
  <c r="D5" i="2"/>
  <c r="E5" i="2" s="1"/>
  <c r="B3" i="1"/>
  <c r="D3" i="1" s="1"/>
  <c r="G3" i="1" s="1"/>
  <c r="C5" i="2" l="1"/>
  <c r="B6" i="2" s="1"/>
  <c r="H3" i="1"/>
  <c r="E3" i="1"/>
  <c r="I3" i="1" s="1"/>
  <c r="C6" i="2" l="1"/>
  <c r="B7" i="2" s="1"/>
  <c r="C7" i="2" s="1"/>
  <c r="B8" i="2" s="1"/>
  <c r="D6" i="2"/>
  <c r="E6" i="2" s="1"/>
  <c r="C8" i="2"/>
  <c r="B9" i="2" s="1"/>
  <c r="D7" i="2"/>
  <c r="E7" i="2" s="1"/>
  <c r="C4" i="1"/>
  <c r="F4" i="1" s="1"/>
  <c r="B4" i="1"/>
  <c r="C9" i="2" l="1"/>
  <c r="B10" i="2" s="1"/>
  <c r="D8" i="2"/>
  <c r="E8" i="2" s="1"/>
  <c r="D4" i="1"/>
  <c r="C10" i="2" l="1"/>
  <c r="B11" i="2" s="1"/>
  <c r="D9" i="2"/>
  <c r="E9" i="2" s="1"/>
  <c r="G4" i="1"/>
  <c r="H4" i="1" s="1"/>
  <c r="E4" i="1"/>
  <c r="I4" i="1" s="1"/>
  <c r="C11" i="2" l="1"/>
  <c r="B12" i="2" s="1"/>
  <c r="D10" i="2"/>
  <c r="E10" i="2" s="1"/>
  <c r="C5" i="1"/>
  <c r="F5" i="1" s="1"/>
  <c r="B5" i="1"/>
  <c r="C12" i="2" l="1"/>
  <c r="B13" i="2" s="1"/>
  <c r="C13" i="2" s="1"/>
  <c r="D11" i="2"/>
  <c r="E11" i="2" s="1"/>
  <c r="D5" i="1"/>
  <c r="G5" i="1" s="1"/>
  <c r="H5" i="1" s="1"/>
  <c r="D12" i="2" l="1"/>
  <c r="E12" i="2" s="1"/>
  <c r="E5" i="1"/>
  <c r="I5" i="1" s="1"/>
  <c r="C6" i="1"/>
  <c r="F6" i="1" s="1"/>
  <c r="B6" i="1"/>
  <c r="D13" i="2" l="1"/>
  <c r="E13" i="2" s="1"/>
  <c r="D6" i="1"/>
  <c r="G6" i="1" l="1"/>
  <c r="H6" i="1" s="1"/>
  <c r="E6" i="1"/>
  <c r="I6" i="1" s="1"/>
  <c r="B7" i="1" l="1"/>
  <c r="C7" i="1"/>
  <c r="F7" i="1" s="1"/>
  <c r="D7" i="1" l="1"/>
  <c r="G7" i="1" s="1"/>
  <c r="H7" i="1" s="1"/>
  <c r="E7" i="1"/>
  <c r="I7" i="1" s="1"/>
  <c r="B8" i="1" l="1"/>
  <c r="D8" i="1" s="1"/>
  <c r="G8" i="1" s="1"/>
  <c r="C8" i="1"/>
  <c r="F8" i="1" l="1"/>
  <c r="H8" i="1" s="1"/>
  <c r="E8" i="1"/>
  <c r="I8" i="1" s="1"/>
  <c r="C9" i="1" l="1"/>
  <c r="B9" i="1"/>
  <c r="D9" i="1" s="1"/>
  <c r="G9" i="1" s="1"/>
  <c r="F9" i="1" l="1"/>
  <c r="H9" i="1" s="1"/>
  <c r="E9" i="1"/>
  <c r="I9" i="1" s="1"/>
  <c r="B10" i="1" l="1"/>
  <c r="C10" i="1"/>
  <c r="F10" i="1" l="1"/>
  <c r="H10" i="1" s="1"/>
  <c r="D10" i="1"/>
  <c r="G10" i="1" s="1"/>
  <c r="E10" i="1" l="1"/>
  <c r="I10" i="1" s="1"/>
  <c r="B11" i="1"/>
  <c r="C11" i="1"/>
  <c r="F11" i="1" l="1"/>
  <c r="D11" i="1"/>
  <c r="G11" i="1" s="1"/>
  <c r="E11" i="1" l="1"/>
  <c r="I11" i="1" s="1"/>
  <c r="H11" i="1"/>
  <c r="B12" i="1" l="1"/>
  <c r="D12" i="1" s="1"/>
  <c r="G12" i="1" s="1"/>
  <c r="C12" i="1"/>
  <c r="F12" i="1" l="1"/>
  <c r="H12" i="1" s="1"/>
  <c r="E12" i="1"/>
  <c r="I12" i="1" s="1"/>
  <c r="B13" i="1" l="1"/>
  <c r="C13" i="1"/>
  <c r="F13" i="1" l="1"/>
  <c r="H13" i="1" s="1"/>
  <c r="D13" i="1"/>
  <c r="G13" i="1" s="1"/>
  <c r="E13" i="1" l="1"/>
  <c r="I13" i="1" s="1"/>
  <c r="C14" i="1"/>
  <c r="B14" i="1"/>
  <c r="F14" i="1" l="1"/>
  <c r="D14" i="1"/>
  <c r="G14" i="1" s="1"/>
  <c r="E14" i="1" l="1"/>
  <c r="I14" i="1" s="1"/>
  <c r="H14" i="1"/>
  <c r="C15" i="1" l="1"/>
  <c r="B15" i="1"/>
  <c r="D15" i="1" s="1"/>
  <c r="G15" i="1" s="1"/>
  <c r="F15" i="1" l="1"/>
  <c r="H15" i="1" s="1"/>
  <c r="E15" i="1"/>
  <c r="I15" i="1" s="1"/>
  <c r="B16" i="1" l="1"/>
  <c r="C16" i="1"/>
  <c r="F16" i="1" l="1"/>
  <c r="D16" i="1"/>
  <c r="G16" i="1" s="1"/>
  <c r="H16" i="1" s="1"/>
  <c r="C17" i="1" l="1"/>
  <c r="B17" i="1"/>
  <c r="D17" i="1" s="1"/>
  <c r="G17" i="1" s="1"/>
  <c r="E16" i="1"/>
  <c r="I16" i="1" s="1"/>
  <c r="E17" i="1" l="1"/>
  <c r="I17" i="1" s="1"/>
  <c r="F17" i="1"/>
  <c r="H17" i="1" s="1"/>
  <c r="B18" i="1" l="1"/>
  <c r="C18" i="1"/>
  <c r="F18" i="1" l="1"/>
  <c r="D18" i="1"/>
  <c r="G18" i="1" s="1"/>
  <c r="H18" i="1" s="1"/>
  <c r="B19" i="1" l="1"/>
  <c r="D19" i="1" s="1"/>
  <c r="G19" i="1" s="1"/>
  <c r="C19" i="1"/>
  <c r="E18" i="1"/>
  <c r="I18" i="1" s="1"/>
  <c r="F19" i="1" l="1"/>
  <c r="E19" i="1"/>
  <c r="I19" i="1" s="1"/>
  <c r="H19" i="1"/>
</calcChain>
</file>

<file path=xl/sharedStrings.xml><?xml version="1.0" encoding="utf-8"?>
<sst xmlns="http://schemas.openxmlformats.org/spreadsheetml/2006/main" count="62" uniqueCount="46">
  <si>
    <t>Iterasi</t>
  </si>
  <si>
    <t>a</t>
  </si>
  <si>
    <t>b</t>
  </si>
  <si>
    <t>c=(a+b)/2</t>
  </si>
  <si>
    <t>b-c</t>
  </si>
  <si>
    <t>f(b)</t>
  </si>
  <si>
    <t>f(c)</t>
  </si>
  <si>
    <t>f(b).f(c)</t>
  </si>
  <si>
    <t>Ttk Yang Dicari</t>
  </si>
  <si>
    <t>Epsilon</t>
  </si>
  <si>
    <t>Menentukan Nilai f(b) &amp; f(c) di ganti (x)nya</t>
  </si>
  <si>
    <t>F(X) = e^x - 5X^2</t>
  </si>
  <si>
    <t>Iterasi (r)</t>
  </si>
  <si>
    <t>Xr</t>
  </si>
  <si>
    <t>f(xr)</t>
  </si>
  <si>
    <t>| Xr-Xr-1|</t>
  </si>
  <si>
    <t>Akar Yang Dicari</t>
  </si>
  <si>
    <t xml:space="preserve">Epsilon </t>
  </si>
  <si>
    <t>X0</t>
  </si>
  <si>
    <t>X1</t>
  </si>
  <si>
    <t xml:space="preserve">Menentukan Nilai f(xr) </t>
  </si>
  <si>
    <t>Metode Simpson</t>
  </si>
  <si>
    <t>Metode Trapesium</t>
  </si>
  <si>
    <t>F(X)</t>
  </si>
  <si>
    <t>h</t>
  </si>
  <si>
    <t>b=</t>
  </si>
  <si>
    <t>x^3-5x^2-8x+12</t>
  </si>
  <si>
    <t>n =</t>
  </si>
  <si>
    <t>a=</t>
  </si>
  <si>
    <t>i</t>
  </si>
  <si>
    <t>x</t>
  </si>
  <si>
    <t>f(x)</t>
  </si>
  <si>
    <t>hasil</t>
  </si>
  <si>
    <t>error</t>
  </si>
  <si>
    <t>hasil sesungguhnya</t>
  </si>
  <si>
    <t>Metode Integral Biasa</t>
  </si>
  <si>
    <t>Menggunakan Metode Biasa</t>
  </si>
  <si>
    <t xml:space="preserve">x^3-5x^2-8x+12 </t>
  </si>
  <si>
    <t>Hasil 2a (perhitungan integral biasa) adalah -24,75</t>
  </si>
  <si>
    <t>dan hasil 2b (perhitungan metode simpson) adalah -24.75</t>
  </si>
  <si>
    <t>sedangkan hasil 2b (perhitungan metode trapesium) adalah -24,85</t>
  </si>
  <si>
    <t>yang berasal dari hasil -24,76 + -0,09</t>
  </si>
  <si>
    <t xml:space="preserve">sehingga perbandingan 2a dengan 2b metode simpson hasilnya adalah sama, </t>
  </si>
  <si>
    <t xml:space="preserve">sedangkan 2a dengan 2b metode trapesium terdapat error -0,09 </t>
  </si>
  <si>
    <t>Rumus kesalahan pada sheet metode simpson adalah -(E3*E3*E3*E3/90)*0 sehingga error nya adalah 0</t>
  </si>
  <si>
    <t>Rumus kesalahan pada sheet metode trapesium adalah -(M3*M3/12)*((6*O3-10)-(6*O4-10)) sehingga error nya adalah -0,09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</si>
</sst>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0" fontId="3" fillId="3" borderId="2" xfId="0" applyFont="1" applyFill="1" applyBorder="1"/>
    <xf numFmtId="0" fontId="3" fillId="0" borderId="3" xfId="0" applyFont="1" applyBorder="1"/>
    <xf numFmtId="0" fontId="3" fillId="0" borderId="0" xfId="0" applyFont="1"/>
    <xf numFmtId="0" fontId="3" fillId="3" borderId="2" xfId="0" applyFont="1" applyFill="1" applyBorder="1" applyAlignment="1">
      <alignment horizontal="center"/>
    </xf>
    <xf numFmtId="0" fontId="3" fillId="0" borderId="9" xfId="0" applyFont="1" applyBorder="1"/>
    <xf numFmtId="0" fontId="3" fillId="5" borderId="0" xfId="0" applyFont="1" applyFill="1"/>
    <xf numFmtId="0" fontId="0" fillId="3" borderId="4" xfId="0" applyFill="1" applyBorder="1"/>
    <xf numFmtId="0" fontId="0" fillId="3" borderId="5" xfId="0" applyFill="1" applyBorder="1"/>
    <xf numFmtId="0" fontId="3" fillId="4" borderId="1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Alignment="1">
      <alignment horizontal="left" vertical="center"/>
    </xf>
    <xf numFmtId="0" fontId="3" fillId="5" borderId="2" xfId="0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0" fontId="0" fillId="6" borderId="0" xfId="0" applyFill="1"/>
    <xf numFmtId="0" fontId="3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5</xdr:row>
      <xdr:rowOff>9189</xdr:rowOff>
    </xdr:from>
    <xdr:ext cx="1542602" cy="463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Kotak Teks 1">
              <a:extLst>
                <a:ext uri="{FF2B5EF4-FFF2-40B4-BE49-F238E27FC236}">
                  <a16:creationId xmlns:a16="http://schemas.microsoft.com/office/drawing/2014/main" id="{89A4E136-FA09-4547-B8B6-BD565DB2DE86}"/>
                </a:ext>
              </a:extLst>
            </xdr:cNvPr>
            <xdr:cNvSpPr txBox="1"/>
          </xdr:nvSpPr>
          <xdr:spPr>
            <a:xfrm>
              <a:off x="133350" y="1014077"/>
              <a:ext cx="1542602" cy="463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grow m:val="on"/>
                        <m:ctrlPr>
                          <a:rPr lang="id-ID" sz="10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id-ID" sz="10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ID" sz="10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sSup>
                          <m:sSupPr>
                            <m:ctrlPr>
                              <a:rPr lang="id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d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ID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e>
                    </m:nary>
                    <m:r>
                      <a:rPr lang="id-ID" sz="10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D" sz="1000" b="0" i="1">
                        <a:latin typeface="Cambria Math" panose="02040503050406030204" pitchFamily="18" charset="0"/>
                      </a:rPr>
                      <m:t>5</m:t>
                    </m:r>
                    <m:sSup>
                      <m:sSupPr>
                        <m:ctrlPr>
                          <a:rPr lang="id-ID" sz="1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0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id-ID" sz="10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D" sz="1000" b="0" i="0">
                        <a:latin typeface="Cambria Math" panose="02040503050406030204" pitchFamily="18" charset="0"/>
                      </a:rPr>
                      <m:t>−8</m:t>
                    </m:r>
                    <m:r>
                      <a:rPr lang="id-ID" sz="10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ID" sz="1000" b="0" i="0">
                        <a:latin typeface="Cambria Math" panose="02040503050406030204" pitchFamily="18" charset="0"/>
                      </a:rPr>
                      <m:t>+12</m:t>
                    </m:r>
                    <m:r>
                      <a:rPr lang="id-ID" sz="10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ID" sz="1000" b="0" i="0">
                        <a:latin typeface="Cambria Math" panose="02040503050406030204" pitchFamily="18" charset="0"/>
                      </a:rPr>
                      <m:t>dx</m:t>
                    </m:r>
                    <m:r>
                      <a:rPr lang="id-ID" sz="10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id-ID" sz="1000"/>
            </a:p>
          </xdr:txBody>
        </xdr:sp>
      </mc:Choice>
      <mc:Fallback xmlns="">
        <xdr:sp macro="" textlink="">
          <xdr:nvSpPr>
            <xdr:cNvPr id="2" name="Kotak Teks 1">
              <a:extLst>
                <a:ext uri="{FF2B5EF4-FFF2-40B4-BE49-F238E27FC236}">
                  <a16:creationId xmlns:a16="http://schemas.microsoft.com/office/drawing/2014/main" id="{89A4E136-FA09-4547-B8B6-BD565DB2DE86}"/>
                </a:ext>
              </a:extLst>
            </xdr:cNvPr>
            <xdr:cNvSpPr txBox="1"/>
          </xdr:nvSpPr>
          <xdr:spPr>
            <a:xfrm>
              <a:off x="133350" y="1014077"/>
              <a:ext cx="1542602" cy="463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000" i="0">
                  <a:latin typeface="Cambria Math" panose="02040503050406030204" pitchFamily="18" charset="0"/>
                </a:rPr>
                <a:t>∫129_0^</a:t>
              </a:r>
              <a:r>
                <a:rPr lang="en-ID" sz="1000" b="0" i="0">
                  <a:latin typeface="Cambria Math" panose="02040503050406030204" pitchFamily="18" charset="0"/>
                </a:rPr>
                <a:t>3</a:t>
              </a:r>
              <a:r>
                <a:rPr lang="id-ID" sz="1000" b="0" i="0">
                  <a:latin typeface="Cambria Math" panose="02040503050406030204" pitchFamily="18" charset="0"/>
                </a:rPr>
                <a:t>▒</a:t>
              </a:r>
              <a:r>
                <a:rPr lang="id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d-ID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id-ID" sz="1000" i="0">
                  <a:latin typeface="Cambria Math" panose="02040503050406030204" pitchFamily="18" charset="0"/>
                </a:rPr>
                <a:t>−</a:t>
              </a:r>
              <a:r>
                <a:rPr lang="en-ID" sz="1000" b="0" i="0">
                  <a:latin typeface="Cambria Math" panose="02040503050406030204" pitchFamily="18" charset="0"/>
                </a:rPr>
                <a:t>5</a:t>
              </a:r>
              <a:r>
                <a:rPr lang="en-ID" sz="1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𝑥</a:t>
              </a:r>
              <a:r>
                <a:rPr lang="id-ID" sz="10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id-ID" sz="1000" i="0">
                  <a:latin typeface="Cambria Math" panose="02040503050406030204" pitchFamily="18" charset="0"/>
                </a:rPr>
                <a:t>2</a:t>
              </a:r>
              <a:r>
                <a:rPr lang="en-ID" sz="1000" b="0" i="0">
                  <a:latin typeface="Cambria Math" panose="02040503050406030204" pitchFamily="18" charset="0"/>
                </a:rPr>
                <a:t>−8</a:t>
              </a:r>
              <a:r>
                <a:rPr lang="id-ID" sz="1000" i="0">
                  <a:latin typeface="Cambria Math" panose="02040503050406030204" pitchFamily="18" charset="0"/>
                </a:rPr>
                <a:t>𝑥</a:t>
              </a:r>
              <a:r>
                <a:rPr lang="en-ID" sz="1000" b="0" i="0">
                  <a:latin typeface="Cambria Math" panose="02040503050406030204" pitchFamily="18" charset="0"/>
                </a:rPr>
                <a:t>+12</a:t>
              </a:r>
              <a:r>
                <a:rPr lang="id-ID" sz="1000" b="0" i="0">
                  <a:latin typeface="Cambria Math" panose="02040503050406030204" pitchFamily="18" charset="0"/>
                </a:rPr>
                <a:t> </a:t>
              </a:r>
              <a:r>
                <a:rPr lang="en-ID" sz="1000" b="0" i="0">
                  <a:latin typeface="Cambria Math" panose="02040503050406030204" pitchFamily="18" charset="0"/>
                </a:rPr>
                <a:t>dx</a:t>
              </a:r>
              <a:r>
                <a:rPr lang="id-ID" sz="1000" b="0" i="0">
                  <a:latin typeface="Cambria Math" panose="02040503050406030204" pitchFamily="18" charset="0"/>
                </a:rPr>
                <a:t>=</a:t>
              </a:r>
              <a:endParaRPr lang="id-ID" sz="1000"/>
            </a:p>
          </xdr:txBody>
        </xdr:sp>
      </mc:Fallback>
    </mc:AlternateContent>
    <xdr:clientData/>
  </xdr:oneCellAnchor>
  <xdr:oneCellAnchor>
    <xdr:from>
      <xdr:col>1</xdr:col>
      <xdr:colOff>459241</xdr:colOff>
      <xdr:row>7</xdr:row>
      <xdr:rowOff>55445</xdr:rowOff>
    </xdr:from>
    <xdr:ext cx="2759699" cy="286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Kotak Teks 3">
              <a:extLst>
                <a:ext uri="{FF2B5EF4-FFF2-40B4-BE49-F238E27FC236}">
                  <a16:creationId xmlns:a16="http://schemas.microsoft.com/office/drawing/2014/main" id="{DC116EA1-012A-4A3C-B886-7BA0C81C2165}"/>
                </a:ext>
              </a:extLst>
            </xdr:cNvPr>
            <xdr:cNvSpPr txBox="1"/>
          </xdr:nvSpPr>
          <xdr:spPr>
            <a:xfrm>
              <a:off x="1106941" y="1422283"/>
              <a:ext cx="2759699" cy="286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ID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D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D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81</m:t>
                            </m:r>
                          </m:num>
                          <m:den>
                            <m:r>
                              <a:rPr lang="en-ID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</m:e>
                    </m:d>
                    <m:r>
                      <a:rPr lang="en-ID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−45−36+36=</m:t>
                    </m:r>
                    <m:d>
                      <m:dPr>
                        <m:ctrlPr>
                          <a:rPr lang="en-ID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D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ID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D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99</m:t>
                            </m:r>
                          </m:num>
                          <m:den>
                            <m:r>
                              <a:rPr lang="en-ID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D" sz="1000" b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id-ID" sz="1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Kotak Teks 3">
              <a:extLst>
                <a:ext uri="{FF2B5EF4-FFF2-40B4-BE49-F238E27FC236}">
                  <a16:creationId xmlns:a16="http://schemas.microsoft.com/office/drawing/2014/main" id="{DC116EA1-012A-4A3C-B886-7BA0C81C2165}"/>
                </a:ext>
              </a:extLst>
            </xdr:cNvPr>
            <xdr:cNvSpPr txBox="1"/>
          </xdr:nvSpPr>
          <xdr:spPr>
            <a:xfrm>
              <a:off x="1106941" y="1422283"/>
              <a:ext cx="2759699" cy="286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d-ID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ID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(81/4)−45−36+36=(−99/4)</a:t>
              </a:r>
              <a:endParaRPr lang="en-ID" sz="1000" b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id-ID" sz="1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525859</xdr:colOff>
      <xdr:row>5</xdr:row>
      <xdr:rowOff>124029</xdr:rowOff>
    </xdr:from>
    <xdr:ext cx="2476216" cy="2877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Kotak Teks 4">
              <a:extLst>
                <a:ext uri="{FF2B5EF4-FFF2-40B4-BE49-F238E27FC236}">
                  <a16:creationId xmlns:a16="http://schemas.microsoft.com/office/drawing/2014/main" id="{92E8B7FA-5189-4CA4-9930-AB6CB4348C3B}"/>
                </a:ext>
              </a:extLst>
            </xdr:cNvPr>
            <xdr:cNvSpPr txBox="1"/>
          </xdr:nvSpPr>
          <xdr:spPr>
            <a:xfrm>
              <a:off x="1821259" y="1128917"/>
              <a:ext cx="2476216" cy="287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nary>
                    <m:naryPr>
                      <m:limLoc m:val="undOvr"/>
                      <m:grow m:val="on"/>
                      <m:ctrlPr>
                        <a:rPr lang="id-ID" sz="1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naryPr>
                    <m:sub>
                      <m:r>
                        <a:rPr lang="id-ID" sz="100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  <m:sup>
                      <m:r>
                        <a:rPr lang="en-ID" sz="1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3</m:t>
                      </m:r>
                    </m:sup>
                    <m:e>
                      <m:r>
                        <a:rPr lang="id-ID" sz="1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e>
                  </m:nary>
                  <m:sSup>
                    <m:sSupPr>
                      <m:ctrlPr>
                        <a:rPr lang="id-ID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id-ID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id-ID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r>
                <a:rPr lang="en-ID" sz="1000">
                  <a:latin typeface="Cambria Math" panose="02040503050406030204" pitchFamily="18" charset="0"/>
                  <a:ea typeface="Cambria Math" panose="02040503050406030204" pitchFamily="18" charset="0"/>
                </a:rPr>
                <a:t>d</a:t>
              </a:r>
              <a14:m>
                <m:oMath xmlns:m="http://schemas.openxmlformats.org/officeDocument/2006/math">
                  <m:r>
                    <a:rPr lang="id-ID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</m:oMath>
              </a14:m>
              <a:r>
                <a:rPr lang="en-ID" sz="1000">
                  <a:latin typeface="Cambria Math" panose="02040503050406030204" pitchFamily="18" charset="0"/>
                  <a:ea typeface="Cambria Math" panose="02040503050406030204" pitchFamily="18" charset="0"/>
                </a:rPr>
                <a:t> - </a:t>
              </a:r>
              <a14:m>
                <m:oMath xmlns:m="http://schemas.openxmlformats.org/officeDocument/2006/math">
                  <m:nary>
                    <m:naryPr>
                      <m:limLoc m:val="undOvr"/>
                      <m:grow m:val="on"/>
                      <m:ctrlPr>
                        <a:rPr lang="id-ID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id-ID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  <m:sup>
                      <m:r>
                        <a:rPr lang="en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  <m:e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nary>
                </m:oMath>
              </a14:m>
              <a:r>
                <a:rPr lang="en-ID" sz="1000">
                  <a:latin typeface="Cambria Math" panose="02040503050406030204" pitchFamily="18" charset="0"/>
                  <a:ea typeface="Cambria Math" panose="02040503050406030204" pitchFamily="18" charset="0"/>
                </a:rPr>
                <a:t>5</a:t>
              </a:r>
              <a14:m>
                <m:oMath xmlns:m="http://schemas.openxmlformats.org/officeDocument/2006/math">
                  <m:sSup>
                    <m:sSupPr>
                      <m:ctrlPr>
                        <a:rPr lang="id-ID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id-ID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id-ID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ID" sz="1000">
                  <a:latin typeface="Cambria Math" panose="02040503050406030204" pitchFamily="18" charset="0"/>
                  <a:ea typeface="Cambria Math" panose="02040503050406030204" pitchFamily="18" charset="0"/>
                </a:rPr>
                <a:t>dx</a:t>
              </a:r>
              <a:r>
                <a:rPr lang="en-ID" sz="10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- </a:t>
              </a:r>
              <a14:m>
                <m:oMath xmlns:m="http://schemas.openxmlformats.org/officeDocument/2006/math">
                  <m:nary>
                    <m:naryPr>
                      <m:limLoc m:val="undOvr"/>
                      <m:grow m:val="on"/>
                      <m:ctrlPr>
                        <a:rPr lang="id-ID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id-ID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  <m:sup>
                      <m:r>
                        <a:rPr lang="en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  <m:e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nary>
                  <m:r>
                    <a:rPr lang="en-ID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8</m:t>
                  </m:r>
                  <m:r>
                    <m:rPr>
                      <m:sty m:val="p"/>
                    </m:rPr>
                    <a:rPr lang="en-ID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x</m:t>
                  </m:r>
                </m:oMath>
              </a14:m>
              <a:r>
                <a:rPr lang="en-ID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dx</a:t>
              </a:r>
              <a:r>
                <a:rPr lang="en-ID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nary>
                    <m:naryPr>
                      <m:limLoc m:val="undOvr"/>
                      <m:grow m:val="on"/>
                      <m:ctrlPr>
                        <a:rPr lang="id-ID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id-ID" sz="110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  <m:sup>
                      <m:r>
                        <a:rPr lang="en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  <m:e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nary>
                  <m:r>
                    <a:rPr lang="en-ID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12</m:t>
                  </m:r>
                </m:oMath>
              </a14:m>
              <a:r>
                <a:rPr lang="en-ID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dx</a:t>
              </a:r>
              <a:r>
                <a:rPr lang="en-ID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id-ID" sz="1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Kotak Teks 4">
              <a:extLst>
                <a:ext uri="{FF2B5EF4-FFF2-40B4-BE49-F238E27FC236}">
                  <a16:creationId xmlns:a16="http://schemas.microsoft.com/office/drawing/2014/main" id="{92E8B7FA-5189-4CA4-9930-AB6CB4348C3B}"/>
                </a:ext>
              </a:extLst>
            </xdr:cNvPr>
            <xdr:cNvSpPr txBox="1"/>
          </xdr:nvSpPr>
          <xdr:spPr>
            <a:xfrm>
              <a:off x="1821259" y="1128917"/>
              <a:ext cx="2476216" cy="287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id-ID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∫129_0^</a:t>
              </a:r>
              <a:r>
                <a:rPr lang="en-ID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id-ID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ID" sz="1000">
                  <a:latin typeface="Cambria Math" panose="02040503050406030204" pitchFamily="18" charset="0"/>
                  <a:ea typeface="Cambria Math" panose="02040503050406030204" pitchFamily="18" charset="0"/>
                </a:rPr>
                <a:t>d</a:t>
              </a:r>
              <a:r>
                <a:rPr lang="id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ID" sz="1000">
                  <a:latin typeface="Cambria Math" panose="02040503050406030204" pitchFamily="18" charset="0"/>
                  <a:ea typeface="Cambria Math" panose="02040503050406030204" pitchFamily="18" charset="0"/>
                </a:rPr>
                <a:t> - </a:t>
              </a:r>
              <a:r>
                <a:rPr lang="id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∫129_0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^3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 </a:t>
              </a:r>
              <a:r>
                <a:rPr lang="en-ID" sz="1000">
                  <a:latin typeface="Cambria Math" panose="02040503050406030204" pitchFamily="18" charset="0"/>
                  <a:ea typeface="Cambria Math" panose="02040503050406030204" pitchFamily="18" charset="0"/>
                </a:rPr>
                <a:t>5</a:t>
              </a:r>
              <a:r>
                <a:rPr lang="id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D" sz="1000">
                  <a:latin typeface="Cambria Math" panose="02040503050406030204" pitchFamily="18" charset="0"/>
                  <a:ea typeface="Cambria Math" panose="02040503050406030204" pitchFamily="18" charset="0"/>
                </a:rPr>
                <a:t>dx</a:t>
              </a:r>
              <a:r>
                <a:rPr lang="en-ID" sz="10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- </a:t>
              </a:r>
              <a:r>
                <a:rPr lang="id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∫129_0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^3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 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8x</a:t>
              </a:r>
              <a:r>
                <a:rPr lang="en-ID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dx</a:t>
              </a:r>
              <a:r>
                <a:rPr lang="en-ID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id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∫129_0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^3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 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12</a:t>
              </a:r>
              <a:r>
                <a:rPr lang="en-ID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dx</a:t>
              </a:r>
              <a:r>
                <a:rPr lang="en-ID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id-ID" sz="1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25514</xdr:colOff>
      <xdr:row>5</xdr:row>
      <xdr:rowOff>21261</xdr:rowOff>
    </xdr:from>
    <xdr:ext cx="1305434" cy="280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Kotak Teks 3">
              <a:extLst>
                <a:ext uri="{FF2B5EF4-FFF2-40B4-BE49-F238E27FC236}">
                  <a16:creationId xmlns:a16="http://schemas.microsoft.com/office/drawing/2014/main" id="{A0779ACB-1CBD-4BCF-AC8C-837076DA2DE6}"/>
                </a:ext>
              </a:extLst>
            </xdr:cNvPr>
            <xdr:cNvSpPr txBox="1"/>
          </xdr:nvSpPr>
          <xdr:spPr>
            <a:xfrm>
              <a:off x="4688002" y="1026149"/>
              <a:ext cx="1305434" cy="280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d>
                    <m:dPr>
                      <m:ctrlPr>
                        <a:rPr lang="en-ID" sz="1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ID" sz="1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ID" sz="1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D" sz="1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99</m:t>
                          </m:r>
                        </m:num>
                        <m:den>
                          <m:r>
                            <a:rPr lang="en-ID" sz="1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4</m:t>
                          </m:r>
                        </m:den>
                      </m:f>
                    </m:e>
                  </m:d>
                </m:oMath>
              </a14:m>
              <a:r>
                <a:rPr lang="en-ID" sz="1000" b="0">
                  <a:latin typeface="Cambria Math" panose="02040503050406030204" pitchFamily="18" charset="0"/>
                  <a:ea typeface="Cambria Math" panose="02040503050406030204" pitchFamily="18" charset="0"/>
                </a:rPr>
                <a:t>= -24,75</a:t>
              </a:r>
            </a:p>
            <a:p>
              <a:endParaRPr lang="en-ID" sz="1000" b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id-ID" sz="1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Kotak Teks 3">
              <a:extLst>
                <a:ext uri="{FF2B5EF4-FFF2-40B4-BE49-F238E27FC236}">
                  <a16:creationId xmlns:a16="http://schemas.microsoft.com/office/drawing/2014/main" id="{A0779ACB-1CBD-4BCF-AC8C-837076DA2DE6}"/>
                </a:ext>
              </a:extLst>
            </xdr:cNvPr>
            <xdr:cNvSpPr txBox="1"/>
          </xdr:nvSpPr>
          <xdr:spPr>
            <a:xfrm>
              <a:off x="4688002" y="1026149"/>
              <a:ext cx="1305434" cy="280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D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(−99/4)</a:t>
              </a:r>
              <a:r>
                <a:rPr lang="en-ID" sz="1000" b="0">
                  <a:latin typeface="Cambria Math" panose="02040503050406030204" pitchFamily="18" charset="0"/>
                  <a:ea typeface="Cambria Math" panose="02040503050406030204" pitchFamily="18" charset="0"/>
                </a:rPr>
                <a:t>= -24,75</a:t>
              </a:r>
            </a:p>
            <a:p>
              <a:endParaRPr lang="en-ID" sz="1000" b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id-ID" sz="1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89F9-4209-46B9-B56C-55B9E6563D8E}">
  <dimension ref="A1:K19"/>
  <sheetViews>
    <sheetView workbookViewId="0">
      <selection activeCell="K14" sqref="K14"/>
    </sheetView>
  </sheetViews>
  <sheetFormatPr defaultRowHeight="14.25" x14ac:dyDescent="0.45"/>
  <cols>
    <col min="3" max="3" width="9.59765625" bestFit="1" customWidth="1"/>
    <col min="6" max="6" width="10.73046875" bestFit="1" customWidth="1"/>
    <col min="7" max="7" width="9.59765625" bestFit="1" customWidth="1"/>
    <col min="8" max="8" width="13.1328125" bestFit="1" customWidth="1"/>
    <col min="9" max="9" width="20.73046875" bestFit="1" customWidth="1"/>
    <col min="10" max="10" width="10" bestFit="1" customWidth="1"/>
    <col min="11" max="11" width="39.59765625" bestFit="1" customWidth="1"/>
  </cols>
  <sheetData>
    <row r="1" spans="1:11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11</v>
      </c>
    </row>
    <row r="2" spans="1:11" ht="15.4" x14ac:dyDescent="0.45">
      <c r="A2" s="22">
        <v>1</v>
      </c>
      <c r="B2" s="23">
        <v>0</v>
      </c>
      <c r="C2" s="23">
        <v>1</v>
      </c>
      <c r="D2" s="23">
        <f>(B2+C2)/2</f>
        <v>0.5</v>
      </c>
      <c r="E2" s="23">
        <f>C2-D2</f>
        <v>0.5</v>
      </c>
      <c r="F2" s="23">
        <f>EXP(C2)-5*C2^2</f>
        <v>-2.2817181715409549</v>
      </c>
      <c r="G2" s="23">
        <f>EXP(D2)-5*D2^2</f>
        <v>0.39872127070012819</v>
      </c>
      <c r="H2" s="23">
        <f>F2*G2</f>
        <v>-0.90976956873638259</v>
      </c>
      <c r="I2" s="23" t="str">
        <f>IF(E2&lt;=$J$2,"ttk yang dicari","bkn ttk yang dicari")</f>
        <v>bkn ttk yang dicari</v>
      </c>
      <c r="J2" s="23">
        <v>1.0000000000000001E-5</v>
      </c>
      <c r="K2" s="24" t="s">
        <v>10</v>
      </c>
    </row>
    <row r="3" spans="1:11" ht="15.4" x14ac:dyDescent="0.45">
      <c r="A3" s="22">
        <v>2</v>
      </c>
      <c r="B3" s="23">
        <f>IF(H2&lt;=0,D2,B2)</f>
        <v>0.5</v>
      </c>
      <c r="C3" s="23">
        <f>IF(H2&gt;=0,D2,C2)</f>
        <v>1</v>
      </c>
      <c r="D3" s="23">
        <f>(B3+C3)/2</f>
        <v>0.75</v>
      </c>
      <c r="E3" s="23">
        <f>C3-D3</f>
        <v>0.25</v>
      </c>
      <c r="F3" s="23">
        <f t="shared" ref="F3:F7" si="0">EXP(C3)-5*C3^2</f>
        <v>-2.2817181715409549</v>
      </c>
      <c r="G3" s="23">
        <f t="shared" ref="G3:G7" si="1">EXP(D3)-5*D3^2</f>
        <v>-0.69549998338732522</v>
      </c>
      <c r="H3" s="23">
        <f>F3*G3</f>
        <v>1.5869349504012922</v>
      </c>
      <c r="I3" s="23" t="str">
        <f>IF(E3&lt;=$J$2,"ttk yang dicari","bkn ttk yang dicari")</f>
        <v>bkn ttk yang dicari</v>
      </c>
    </row>
    <row r="4" spans="1:11" ht="15.4" x14ac:dyDescent="0.45">
      <c r="A4" s="22">
        <v>3</v>
      </c>
      <c r="B4" s="23">
        <f t="shared" ref="B4:B8" si="2">IF(H3&lt;=0,D3,B3)</f>
        <v>0.5</v>
      </c>
      <c r="C4" s="23">
        <f t="shared" ref="C4:C8" si="3">IF(H3&gt;=0,D3,C3)</f>
        <v>0.75</v>
      </c>
      <c r="D4" s="23">
        <f t="shared" ref="D4:D8" si="4">(B4+C4)/2</f>
        <v>0.625</v>
      </c>
      <c r="E4" s="23">
        <f t="shared" ref="E4:E8" si="5">C4-D4</f>
        <v>0.125</v>
      </c>
      <c r="F4" s="23">
        <f t="shared" si="0"/>
        <v>-0.69549998338732522</v>
      </c>
      <c r="G4" s="23">
        <f t="shared" si="1"/>
        <v>-8.4879042567777674E-2</v>
      </c>
      <c r="H4" s="23">
        <f t="shared" ref="H4:H8" si="6">F4*G4</f>
        <v>5.9033372695821443E-2</v>
      </c>
      <c r="I4" s="23" t="str">
        <f t="shared" ref="I4:I8" si="7">IF(E4&lt;=$J$2,"ttk yang dicari","bkn ttk yang dicari")</f>
        <v>bkn ttk yang dicari</v>
      </c>
    </row>
    <row r="5" spans="1:11" ht="15.4" x14ac:dyDescent="0.45">
      <c r="A5" s="22">
        <v>4</v>
      </c>
      <c r="B5" s="23">
        <f t="shared" si="2"/>
        <v>0.5</v>
      </c>
      <c r="C5" s="23">
        <f t="shared" si="3"/>
        <v>0.625</v>
      </c>
      <c r="D5" s="23">
        <f t="shared" si="4"/>
        <v>0.5625</v>
      </c>
      <c r="E5" s="23">
        <f t="shared" si="5"/>
        <v>6.25E-2</v>
      </c>
      <c r="F5" s="23">
        <f t="shared" si="0"/>
        <v>-8.4879042567777674E-2</v>
      </c>
      <c r="G5" s="23">
        <f t="shared" si="1"/>
        <v>0.1730234069602985</v>
      </c>
      <c r="H5" s="23">
        <f t="shared" si="6"/>
        <v>-1.4686061124605096E-2</v>
      </c>
      <c r="I5" s="23" t="str">
        <f t="shared" si="7"/>
        <v>bkn ttk yang dicari</v>
      </c>
    </row>
    <row r="6" spans="1:11" ht="15.4" x14ac:dyDescent="0.45">
      <c r="A6" s="22">
        <v>5</v>
      </c>
      <c r="B6" s="23">
        <f t="shared" si="2"/>
        <v>0.5625</v>
      </c>
      <c r="C6" s="23">
        <f t="shared" si="3"/>
        <v>0.625</v>
      </c>
      <c r="D6" s="23">
        <f t="shared" si="4"/>
        <v>0.59375</v>
      </c>
      <c r="E6" s="23">
        <f t="shared" si="5"/>
        <v>3.125E-2</v>
      </c>
      <c r="F6" s="23">
        <f t="shared" si="0"/>
        <v>-8.4879042567777674E-2</v>
      </c>
      <c r="G6" s="23">
        <f t="shared" si="1"/>
        <v>4.8070759619387227E-2</v>
      </c>
      <c r="H6" s="23">
        <f t="shared" si="6"/>
        <v>-4.0802000519993761E-3</v>
      </c>
      <c r="I6" s="23" t="str">
        <f t="shared" si="7"/>
        <v>bkn ttk yang dicari</v>
      </c>
    </row>
    <row r="7" spans="1:11" ht="15.4" x14ac:dyDescent="0.45">
      <c r="A7" s="22">
        <v>6</v>
      </c>
      <c r="B7" s="23">
        <f t="shared" si="2"/>
        <v>0.59375</v>
      </c>
      <c r="C7" s="23">
        <f t="shared" si="3"/>
        <v>0.625</v>
      </c>
      <c r="D7" s="23">
        <f t="shared" si="4"/>
        <v>0.609375</v>
      </c>
      <c r="E7" s="23">
        <f t="shared" si="5"/>
        <v>1.5625E-2</v>
      </c>
      <c r="F7" s="23">
        <f t="shared" si="0"/>
        <v>-8.4879042567777674E-2</v>
      </c>
      <c r="G7" s="23">
        <f t="shared" si="1"/>
        <v>-1.7407964583219249E-2</v>
      </c>
      <c r="H7" s="23">
        <f t="shared" si="6"/>
        <v>1.4775713668774327E-3</v>
      </c>
      <c r="I7" s="23" t="str">
        <f t="shared" si="7"/>
        <v>bkn ttk yang dicari</v>
      </c>
    </row>
    <row r="8" spans="1:11" ht="15.4" x14ac:dyDescent="0.45">
      <c r="A8" s="22">
        <v>7</v>
      </c>
      <c r="B8" s="23">
        <f t="shared" si="2"/>
        <v>0.59375</v>
      </c>
      <c r="C8" s="23">
        <f t="shared" si="3"/>
        <v>0.609375</v>
      </c>
      <c r="D8" s="23">
        <f t="shared" si="4"/>
        <v>0.6015625</v>
      </c>
      <c r="E8" s="23">
        <f t="shared" si="5"/>
        <v>7.8125E-3</v>
      </c>
      <c r="F8" s="23">
        <f t="shared" ref="F8:F19" si="8">EXP(C8)-5*C8^2</f>
        <v>-1.7407964583219249E-2</v>
      </c>
      <c r="G8" s="23">
        <f t="shared" ref="G8:G19" si="9">EXP(D8)-5*D8^2</f>
        <v>1.5580879409907489E-2</v>
      </c>
      <c r="H8" s="23">
        <f t="shared" si="6"/>
        <v>-2.7123139694307957E-4</v>
      </c>
      <c r="I8" s="23" t="str">
        <f t="shared" si="7"/>
        <v>bkn ttk yang dicari</v>
      </c>
    </row>
    <row r="9" spans="1:11" ht="15.4" x14ac:dyDescent="0.45">
      <c r="A9" s="22">
        <v>8</v>
      </c>
      <c r="B9" s="23">
        <f t="shared" ref="B9:B15" si="10">IF(H8&lt;=0,D8,B8)</f>
        <v>0.6015625</v>
      </c>
      <c r="C9" s="23">
        <f t="shared" ref="C9:C15" si="11">IF(H8&gt;=0,D8,C8)</f>
        <v>0.609375</v>
      </c>
      <c r="D9" s="23">
        <f t="shared" ref="D9:D15" si="12">(B9+C9)/2</f>
        <v>0.60546875</v>
      </c>
      <c r="E9" s="23">
        <f t="shared" ref="E9:E15" si="13">C9-D9</f>
        <v>3.90625E-3</v>
      </c>
      <c r="F9" s="23">
        <f t="shared" si="8"/>
        <v>-1.7407964583219249E-2</v>
      </c>
      <c r="G9" s="23">
        <f t="shared" si="9"/>
        <v>-8.512265553084486E-4</v>
      </c>
      <c r="H9" s="23">
        <f t="shared" ref="H9:H15" si="14">F9*G9</f>
        <v>1.4818121727105195E-5</v>
      </c>
      <c r="I9" s="23" t="str">
        <f t="shared" ref="I9:I15" si="15">IF(E9&lt;=$J$2,"ttk yang dicari","bkn ttk yang dicari")</f>
        <v>bkn ttk yang dicari</v>
      </c>
    </row>
    <row r="10" spans="1:11" ht="15.4" x14ac:dyDescent="0.45">
      <c r="A10" s="22">
        <v>9</v>
      </c>
      <c r="B10" s="23">
        <f t="shared" si="10"/>
        <v>0.6015625</v>
      </c>
      <c r="C10" s="23">
        <f t="shared" si="11"/>
        <v>0.60546875</v>
      </c>
      <c r="D10" s="23">
        <f t="shared" si="12"/>
        <v>0.603515625</v>
      </c>
      <c r="E10" s="23">
        <f t="shared" si="13"/>
        <v>1.953125E-3</v>
      </c>
      <c r="F10" s="23">
        <f t="shared" si="8"/>
        <v>-8.512265553084486E-4</v>
      </c>
      <c r="G10" s="23">
        <f t="shared" si="9"/>
        <v>7.3804122569549602E-3</v>
      </c>
      <c r="H10" s="23">
        <f t="shared" si="14"/>
        <v>-6.2824029022440233E-6</v>
      </c>
      <c r="I10" s="23" t="str">
        <f t="shared" si="15"/>
        <v>bkn ttk yang dicari</v>
      </c>
    </row>
    <row r="11" spans="1:11" ht="15.4" x14ac:dyDescent="0.45">
      <c r="A11" s="22">
        <v>10</v>
      </c>
      <c r="B11" s="23">
        <f t="shared" si="10"/>
        <v>0.603515625</v>
      </c>
      <c r="C11" s="23">
        <f t="shared" si="11"/>
        <v>0.60546875</v>
      </c>
      <c r="D11" s="23">
        <f t="shared" si="12"/>
        <v>0.6044921875</v>
      </c>
      <c r="E11" s="23">
        <f t="shared" si="13"/>
        <v>9.765625E-4</v>
      </c>
      <c r="F11" s="23">
        <f t="shared" si="8"/>
        <v>-8.512265553084486E-4</v>
      </c>
      <c r="G11" s="23">
        <f t="shared" si="9"/>
        <v>3.2684884565505889E-3</v>
      </c>
      <c r="H11" s="23">
        <f t="shared" si="14"/>
        <v>-2.7822241699349856E-6</v>
      </c>
      <c r="I11" s="23" t="str">
        <f t="shared" si="15"/>
        <v>bkn ttk yang dicari</v>
      </c>
    </row>
    <row r="12" spans="1:11" ht="15.4" x14ac:dyDescent="0.45">
      <c r="A12" s="22">
        <v>11</v>
      </c>
      <c r="B12" s="23">
        <f t="shared" si="10"/>
        <v>0.6044921875</v>
      </c>
      <c r="C12" s="23">
        <f t="shared" si="11"/>
        <v>0.60546875</v>
      </c>
      <c r="D12" s="23">
        <f t="shared" si="12"/>
        <v>0.60498046875</v>
      </c>
      <c r="E12" s="23">
        <f t="shared" si="13"/>
        <v>4.8828125E-4</v>
      </c>
      <c r="F12" s="23">
        <f t="shared" si="8"/>
        <v>-8.512265553084486E-4</v>
      </c>
      <c r="G12" s="23">
        <f t="shared" si="9"/>
        <v>1.2096047455012471E-3</v>
      </c>
      <c r="H12" s="23">
        <f t="shared" si="14"/>
        <v>-1.0296476807977793E-6</v>
      </c>
      <c r="I12" s="23" t="str">
        <f t="shared" si="15"/>
        <v>bkn ttk yang dicari</v>
      </c>
    </row>
    <row r="13" spans="1:11" ht="15.4" x14ac:dyDescent="0.45">
      <c r="A13" s="22">
        <v>12</v>
      </c>
      <c r="B13" s="23">
        <f t="shared" si="10"/>
        <v>0.60498046875</v>
      </c>
      <c r="C13" s="23">
        <f t="shared" si="11"/>
        <v>0.60546875</v>
      </c>
      <c r="D13" s="23">
        <f t="shared" si="12"/>
        <v>0.605224609375</v>
      </c>
      <c r="E13" s="23">
        <f t="shared" si="13"/>
        <v>2.44140625E-4</v>
      </c>
      <c r="F13" s="23">
        <f t="shared" si="8"/>
        <v>-8.512265553084486E-4</v>
      </c>
      <c r="G13" s="23">
        <f t="shared" si="9"/>
        <v>1.7943253049179653E-4</v>
      </c>
      <c r="H13" s="23">
        <f t="shared" si="14"/>
        <v>-1.5273773484081013E-7</v>
      </c>
      <c r="I13" s="23" t="str">
        <f t="shared" si="15"/>
        <v>bkn ttk yang dicari</v>
      </c>
    </row>
    <row r="14" spans="1:11" ht="15.4" x14ac:dyDescent="0.45">
      <c r="A14" s="22">
        <v>13</v>
      </c>
      <c r="B14" s="23">
        <f t="shared" si="10"/>
        <v>0.605224609375</v>
      </c>
      <c r="C14" s="23">
        <f t="shared" si="11"/>
        <v>0.60546875</v>
      </c>
      <c r="D14" s="23">
        <f t="shared" si="12"/>
        <v>0.6053466796875</v>
      </c>
      <c r="E14" s="23">
        <f t="shared" si="13"/>
        <v>1.220703125E-4</v>
      </c>
      <c r="F14" s="23">
        <f t="shared" si="8"/>
        <v>-8.512265553084486E-4</v>
      </c>
      <c r="G14" s="23">
        <f t="shared" si="9"/>
        <v>-3.3583615522547738E-4</v>
      </c>
      <c r="H14" s="23">
        <f t="shared" si="14"/>
        <v>2.8587265356061653E-7</v>
      </c>
      <c r="I14" s="23" t="str">
        <f t="shared" si="15"/>
        <v>bkn ttk yang dicari</v>
      </c>
    </row>
    <row r="15" spans="1:11" ht="15.4" x14ac:dyDescent="0.45">
      <c r="A15" s="22">
        <v>14</v>
      </c>
      <c r="B15" s="23">
        <f t="shared" si="10"/>
        <v>0.605224609375</v>
      </c>
      <c r="C15" s="23">
        <f t="shared" si="11"/>
        <v>0.6053466796875</v>
      </c>
      <c r="D15" s="23">
        <f t="shared" si="12"/>
        <v>0.60528564453125</v>
      </c>
      <c r="E15" s="23">
        <f t="shared" si="13"/>
        <v>6.103515625E-5</v>
      </c>
      <c r="F15" s="23">
        <f t="shared" si="8"/>
        <v>-3.3583615522547738E-4</v>
      </c>
      <c r="G15" s="23">
        <f t="shared" si="9"/>
        <v>-7.8186597862961449E-5</v>
      </c>
      <c r="H15" s="23">
        <f t="shared" si="14"/>
        <v>2.6257886416457499E-8</v>
      </c>
      <c r="I15" s="23" t="str">
        <f t="shared" si="15"/>
        <v>bkn ttk yang dicari</v>
      </c>
    </row>
    <row r="16" spans="1:11" ht="15.4" x14ac:dyDescent="0.45">
      <c r="A16" s="22">
        <v>15</v>
      </c>
      <c r="B16" s="23">
        <f>IF(H15&lt;=0,D15,B15)</f>
        <v>0.605224609375</v>
      </c>
      <c r="C16" s="23">
        <f>IF(H15&gt;=0,D15,C15)</f>
        <v>0.60528564453125</v>
      </c>
      <c r="D16" s="23">
        <f>(B16+C16)/2</f>
        <v>0.605255126953125</v>
      </c>
      <c r="E16" s="23">
        <f>C16-D16</f>
        <v>3.0517578125E-5</v>
      </c>
      <c r="F16" s="23">
        <f t="shared" si="8"/>
        <v>-7.8186597862961449E-5</v>
      </c>
      <c r="G16" s="23">
        <f t="shared" si="9"/>
        <v>5.0626769966477525E-5</v>
      </c>
      <c r="H16" s="23">
        <f>F16*G16</f>
        <v>-3.9583349044696322E-9</v>
      </c>
      <c r="I16" s="23" t="str">
        <f>IF(E16&lt;=$J$2,"ttk yang dicari","bkn ttk yang dicari")</f>
        <v>bkn ttk yang dicari</v>
      </c>
    </row>
    <row r="17" spans="1:9" ht="15.4" x14ac:dyDescent="0.45">
      <c r="A17" s="22">
        <v>16</v>
      </c>
      <c r="B17" s="23">
        <f t="shared" ref="B17" si="16">IF(H16&lt;=0,D16,B16)</f>
        <v>0.605255126953125</v>
      </c>
      <c r="C17" s="23">
        <f t="shared" ref="C17" si="17">IF(H16&gt;=0,D16,C16)</f>
        <v>0.60528564453125</v>
      </c>
      <c r="D17" s="23">
        <f t="shared" ref="D17" si="18">(B17+C17)/2</f>
        <v>0.6052703857421875</v>
      </c>
      <c r="E17" s="23">
        <f t="shared" ref="E17" si="19">C17-D17</f>
        <v>1.52587890625E-5</v>
      </c>
      <c r="F17" s="23">
        <f t="shared" si="8"/>
        <v>-7.8186597862961449E-5</v>
      </c>
      <c r="G17" s="23">
        <f t="shared" si="9"/>
        <v>-1.377896303833559E-5</v>
      </c>
      <c r="H17" s="23">
        <f t="shared" ref="H17" si="20">F17*G17</f>
        <v>1.0773302420469542E-9</v>
      </c>
      <c r="I17" s="23" t="str">
        <f t="shared" ref="I17" si="21">IF(E17&lt;=$J$2,"ttk yang dicari","bkn ttk yang dicari")</f>
        <v>bkn ttk yang dicari</v>
      </c>
    </row>
    <row r="18" spans="1:9" ht="15.4" x14ac:dyDescent="0.45">
      <c r="A18" s="22">
        <v>17</v>
      </c>
      <c r="B18" s="23">
        <f>IF(H17&lt;=0,D17,B17)</f>
        <v>0.605255126953125</v>
      </c>
      <c r="C18" s="23">
        <f>IF(H17&gt;=0,D17,C17)</f>
        <v>0.6052703857421875</v>
      </c>
      <c r="D18" s="23">
        <f>(B18+C18)/2</f>
        <v>0.60526275634765625</v>
      </c>
      <c r="E18" s="23">
        <f>C18-D18</f>
        <v>7.62939453125E-6</v>
      </c>
      <c r="F18" s="23">
        <f t="shared" si="8"/>
        <v>-1.377896303833559E-5</v>
      </c>
      <c r="G18" s="23">
        <f t="shared" si="9"/>
        <v>1.8424141191797361E-5</v>
      </c>
      <c r="H18" s="23">
        <f>F18*G18</f>
        <v>-2.5386556049485206E-10</v>
      </c>
      <c r="I18" s="23" t="str">
        <f>IF(E18&lt;=$J$2,"ttk yang dicari","bkn ttk yang dicari")</f>
        <v>ttk yang dicari</v>
      </c>
    </row>
    <row r="19" spans="1:9" ht="15.4" x14ac:dyDescent="0.45">
      <c r="A19" s="22">
        <v>18</v>
      </c>
      <c r="B19" s="23">
        <f>IF(H18&lt;=0,D18,B18)</f>
        <v>0.60526275634765625</v>
      </c>
      <c r="C19" s="23">
        <f>IF(H18&gt;=0,D18,C18)</f>
        <v>0.6052703857421875</v>
      </c>
      <c r="D19" s="23">
        <f>(B19+C19)/2</f>
        <v>0.60526657104492188</v>
      </c>
      <c r="E19" s="23">
        <f>C19-D19</f>
        <v>3.814697265625E-6</v>
      </c>
      <c r="F19" s="23">
        <f t="shared" si="8"/>
        <v>-1.377896303833559E-5</v>
      </c>
      <c r="G19" s="23">
        <f t="shared" si="9"/>
        <v>2.3226485086347282E-6</v>
      </c>
      <c r="H19" s="23">
        <f>F19*G19</f>
        <v>-3.2003687951523199E-11</v>
      </c>
      <c r="I19" s="23" t="str">
        <f>IF(E19&lt;=$J$2,"ttk yang dicari","bkn ttk yang dicari")</f>
        <v>ttk yang dicari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1867-C86B-4309-BD8E-911DD7E4C5D6}">
  <dimension ref="A1:I13"/>
  <sheetViews>
    <sheetView workbookViewId="0">
      <selection activeCell="G8" sqref="G8"/>
    </sheetView>
  </sheetViews>
  <sheetFormatPr defaultRowHeight="14.25" x14ac:dyDescent="0.45"/>
  <cols>
    <col min="1" max="1" width="12.3984375" bestFit="1" customWidth="1"/>
    <col min="2" max="3" width="10.1328125" bestFit="1" customWidth="1"/>
    <col min="4" max="4" width="12" bestFit="1" customWidth="1"/>
    <col min="5" max="5" width="26.3984375" bestFit="1" customWidth="1"/>
    <col min="6" max="6" width="17.265625" customWidth="1"/>
    <col min="7" max="7" width="26.265625" bestFit="1" customWidth="1"/>
  </cols>
  <sheetData>
    <row r="1" spans="1:9" ht="17.25" x14ac:dyDescent="0.4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11</v>
      </c>
      <c r="H1" s="3" t="s">
        <v>18</v>
      </c>
      <c r="I1" s="3" t="s">
        <v>19</v>
      </c>
    </row>
    <row r="2" spans="1:9" ht="17.649999999999999" x14ac:dyDescent="0.5">
      <c r="A2" s="19">
        <v>0</v>
      </c>
      <c r="B2" s="20">
        <v>0</v>
      </c>
      <c r="C2" s="20">
        <f>EXP(B2)-5*B2^2</f>
        <v>1</v>
      </c>
      <c r="D2" s="20"/>
      <c r="E2" s="19"/>
      <c r="F2" s="21">
        <v>1.0000000000000001E-5</v>
      </c>
      <c r="G2" s="19" t="s">
        <v>20</v>
      </c>
      <c r="H2" s="20">
        <v>0</v>
      </c>
      <c r="I2" s="20">
        <v>1</v>
      </c>
    </row>
    <row r="3" spans="1:9" ht="17.649999999999999" x14ac:dyDescent="0.5">
      <c r="A3" s="19">
        <v>1</v>
      </c>
      <c r="B3" s="20">
        <v>1</v>
      </c>
      <c r="C3" s="20">
        <f t="shared" ref="C3:C13" si="0">EXP(B3)-5*B3^2</f>
        <v>-2.2817181715409549</v>
      </c>
      <c r="D3" s="20">
        <f>ABS(B3-B2)</f>
        <v>1</v>
      </c>
      <c r="E3" s="19" t="str">
        <f>IF(D3&lt;=$F$2,"akar yang dicari"," bukan akar yang dicari")</f>
        <v xml:space="preserve"> bukan akar yang dicari</v>
      </c>
      <c r="F3" s="19"/>
      <c r="G3" s="4"/>
      <c r="H3" s="4"/>
      <c r="I3" s="4"/>
    </row>
    <row r="4" spans="1:9" ht="17.649999999999999" x14ac:dyDescent="0.5">
      <c r="A4" s="19">
        <v>2</v>
      </c>
      <c r="B4" s="20">
        <f>B3 - ((C3 * (B3 - B2)) / (C3 - C2))</f>
        <v>0.30471842727751441</v>
      </c>
      <c r="C4" s="20">
        <f t="shared" si="0"/>
        <v>0.89197646857206359</v>
      </c>
      <c r="D4" s="20">
        <f t="shared" ref="D4" si="1">ABS(B4-B3)</f>
        <v>0.69528157272248559</v>
      </c>
      <c r="E4" s="19" t="str">
        <f t="shared" ref="E4" si="2">IF(D4&lt;=$F$2,"akar yang dicari"," bukan akar yang dicari")</f>
        <v xml:space="preserve"> bukan akar yang dicari</v>
      </c>
      <c r="F4" s="19"/>
      <c r="G4" s="4"/>
      <c r="H4" s="4"/>
      <c r="I4" s="4"/>
    </row>
    <row r="5" spans="1:9" ht="17.649999999999999" x14ac:dyDescent="0.5">
      <c r="A5" s="19">
        <v>3</v>
      </c>
      <c r="B5" s="20">
        <f t="shared" ref="B5:B13" si="3">B4 - ((C4 * (B4 - B3)) / (C4 - C3))</f>
        <v>0.50012941422682844</v>
      </c>
      <c r="C5" s="20">
        <f t="shared" si="0"/>
        <v>0.39828749762130089</v>
      </c>
      <c r="D5" s="20">
        <f t="shared" ref="D5:D13" si="4">ABS(B5-B4)</f>
        <v>0.19541098694931403</v>
      </c>
      <c r="E5" s="19" t="str">
        <f t="shared" ref="E5:E13" si="5">IF(D5&lt;=$F$2,"akar yang dicari"," bukan akar yang dicari")</f>
        <v xml:space="preserve"> bukan akar yang dicari</v>
      </c>
      <c r="F5" s="19"/>
    </row>
    <row r="6" spans="1:9" ht="17.649999999999999" x14ac:dyDescent="0.5">
      <c r="A6" s="19">
        <v>4</v>
      </c>
      <c r="B6" s="20">
        <f t="shared" si="3"/>
        <v>0.65777877967622023</v>
      </c>
      <c r="C6" s="20">
        <f t="shared" si="0"/>
        <v>-0.23286511118879871</v>
      </c>
      <c r="D6" s="20">
        <f t="shared" si="4"/>
        <v>0.15764936544939179</v>
      </c>
      <c r="E6" s="19" t="str">
        <f t="shared" si="5"/>
        <v xml:space="preserve"> bukan akar yang dicari</v>
      </c>
      <c r="F6" s="19"/>
    </row>
    <row r="7" spans="1:9" ht="17.649999999999999" x14ac:dyDescent="0.5">
      <c r="A7" s="19">
        <v>5</v>
      </c>
      <c r="B7" s="20">
        <f t="shared" si="3"/>
        <v>0.59961370754980248</v>
      </c>
      <c r="C7" s="20">
        <f t="shared" si="0"/>
        <v>2.3732074178926643E-2</v>
      </c>
      <c r="D7" s="20">
        <f t="shared" si="4"/>
        <v>5.8165072126417749E-2</v>
      </c>
      <c r="E7" s="19" t="str">
        <f t="shared" si="5"/>
        <v xml:space="preserve"> bukan akar yang dicari</v>
      </c>
      <c r="F7" s="19"/>
    </row>
    <row r="8" spans="1:9" ht="17.649999999999999" x14ac:dyDescent="0.5">
      <c r="A8" s="19">
        <v>6</v>
      </c>
      <c r="B8" s="20">
        <f t="shared" si="3"/>
        <v>0.60499325917796465</v>
      </c>
      <c r="C8" s="20">
        <f t="shared" si="0"/>
        <v>1.1556465282562822E-3</v>
      </c>
      <c r="D8" s="20">
        <f t="shared" si="4"/>
        <v>5.3795516281621714E-3</v>
      </c>
      <c r="E8" s="19" t="str">
        <f t="shared" si="5"/>
        <v xml:space="preserve"> bukan akar yang dicari</v>
      </c>
      <c r="F8" s="19"/>
    </row>
    <row r="9" spans="1:9" ht="17.649999999999999" x14ac:dyDescent="0.5">
      <c r="A9" s="19">
        <v>7</v>
      </c>
      <c r="B9" s="20">
        <f t="shared" si="3"/>
        <v>0.60526862870315512</v>
      </c>
      <c r="C9" s="20">
        <f t="shared" si="0"/>
        <v>-6.362590433184323E-6</v>
      </c>
      <c r="D9" s="20">
        <f t="shared" si="4"/>
        <v>2.7536952519047198E-4</v>
      </c>
      <c r="E9" s="19" t="str">
        <f t="shared" si="5"/>
        <v xml:space="preserve"> bukan akar yang dicari</v>
      </c>
      <c r="F9" s="19"/>
    </row>
    <row r="10" spans="1:9" ht="17.649999999999999" x14ac:dyDescent="0.5">
      <c r="A10" s="19">
        <v>8</v>
      </c>
      <c r="B10" s="20">
        <f t="shared" si="3"/>
        <v>0.60526712091506774</v>
      </c>
      <c r="C10" s="20">
        <f t="shared" si="0"/>
        <v>1.686475625817252E-9</v>
      </c>
      <c r="D10" s="20">
        <f t="shared" si="4"/>
        <v>1.5077880873848315E-6</v>
      </c>
      <c r="E10" s="19" t="str">
        <f t="shared" si="5"/>
        <v>akar yang dicari</v>
      </c>
      <c r="F10" s="19"/>
    </row>
    <row r="11" spans="1:9" ht="17.649999999999999" x14ac:dyDescent="0.5">
      <c r="A11" s="19">
        <v>9</v>
      </c>
      <c r="B11" s="20">
        <f t="shared" si="3"/>
        <v>0.60526712131461791</v>
      </c>
      <c r="C11" s="20">
        <f t="shared" si="0"/>
        <v>2.4424906541753444E-15</v>
      </c>
      <c r="D11" s="20">
        <f t="shared" si="4"/>
        <v>3.9955017072657029E-10</v>
      </c>
      <c r="E11" s="19" t="str">
        <f t="shared" si="5"/>
        <v>akar yang dicari</v>
      </c>
      <c r="F11" s="19"/>
    </row>
    <row r="12" spans="1:9" ht="17.649999999999999" x14ac:dyDescent="0.5">
      <c r="A12" s="19">
        <v>10</v>
      </c>
      <c r="B12" s="20">
        <f t="shared" si="3"/>
        <v>0.60526712131461846</v>
      </c>
      <c r="C12" s="20">
        <f t="shared" si="0"/>
        <v>0</v>
      </c>
      <c r="D12" s="20">
        <f t="shared" si="4"/>
        <v>5.5511151231257827E-16</v>
      </c>
      <c r="E12" s="19" t="str">
        <f t="shared" si="5"/>
        <v>akar yang dicari</v>
      </c>
      <c r="F12" s="19"/>
    </row>
    <row r="13" spans="1:9" ht="17.649999999999999" x14ac:dyDescent="0.5">
      <c r="A13" s="19">
        <v>11</v>
      </c>
      <c r="B13" s="20">
        <f t="shared" si="3"/>
        <v>0.60526712131461846</v>
      </c>
      <c r="C13" s="20">
        <f t="shared" si="0"/>
        <v>0</v>
      </c>
      <c r="D13" s="20">
        <f t="shared" si="4"/>
        <v>0</v>
      </c>
      <c r="E13" s="19" t="str">
        <f t="shared" si="5"/>
        <v>akar yang dicari</v>
      </c>
      <c r="F13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4E6F-A2D1-41BB-8545-9B27B77B3970}">
  <dimension ref="A1:H10"/>
  <sheetViews>
    <sheetView zoomScale="112" zoomScaleNormal="112" workbookViewId="0">
      <selection activeCell="L15" sqref="L15"/>
    </sheetView>
  </sheetViews>
  <sheetFormatPr defaultRowHeight="14.25" x14ac:dyDescent="0.45"/>
  <cols>
    <col min="6" max="6" width="19.9296875" customWidth="1"/>
  </cols>
  <sheetData>
    <row r="1" spans="1:8" x14ac:dyDescent="0.45">
      <c r="A1" s="26" t="s">
        <v>35</v>
      </c>
      <c r="B1" s="27"/>
      <c r="C1" s="27"/>
      <c r="D1" s="27"/>
      <c r="E1" s="27"/>
      <c r="F1" s="27"/>
      <c r="G1" s="28"/>
    </row>
    <row r="2" spans="1:8" x14ac:dyDescent="0.45">
      <c r="A2" s="29"/>
      <c r="B2" s="30"/>
      <c r="C2" s="30"/>
      <c r="D2" s="30"/>
      <c r="E2" s="30"/>
      <c r="F2" s="30"/>
      <c r="G2" s="31"/>
    </row>
    <row r="3" spans="1:8" ht="17.649999999999999" x14ac:dyDescent="0.5">
      <c r="A3" s="32" t="s">
        <v>23</v>
      </c>
      <c r="B3" s="32"/>
      <c r="C3" s="32"/>
      <c r="D3" s="6" t="s">
        <v>25</v>
      </c>
      <c r="E3" s="7">
        <v>3</v>
      </c>
      <c r="F3" s="13"/>
      <c r="G3" s="14"/>
    </row>
    <row r="4" spans="1:8" ht="17.649999999999999" x14ac:dyDescent="0.5">
      <c r="A4" s="32" t="s">
        <v>26</v>
      </c>
      <c r="B4" s="32"/>
      <c r="C4" s="32"/>
      <c r="D4" s="15" t="s">
        <v>28</v>
      </c>
      <c r="E4" s="7">
        <v>0</v>
      </c>
      <c r="F4" s="16"/>
      <c r="G4" s="17"/>
    </row>
    <row r="5" spans="1:8" ht="15.4" x14ac:dyDescent="0.45">
      <c r="A5" s="33" t="s">
        <v>36</v>
      </c>
      <c r="B5" s="34"/>
      <c r="C5" s="34"/>
      <c r="D5" s="34"/>
      <c r="E5" s="34"/>
      <c r="F5" s="34"/>
      <c r="G5" s="34"/>
      <c r="H5" s="35"/>
    </row>
    <row r="6" spans="1:8" x14ac:dyDescent="0.45">
      <c r="A6" s="36"/>
      <c r="B6" s="37"/>
      <c r="C6" s="37"/>
      <c r="D6" s="37"/>
      <c r="E6" s="37"/>
      <c r="F6" s="37"/>
      <c r="G6" s="37"/>
      <c r="H6" s="37"/>
    </row>
    <row r="7" spans="1:8" x14ac:dyDescent="0.45">
      <c r="A7" s="36"/>
      <c r="B7" s="37"/>
      <c r="C7" s="37"/>
      <c r="D7" s="37"/>
      <c r="E7" s="37"/>
      <c r="F7" s="37"/>
      <c r="G7" s="37"/>
      <c r="H7" s="37"/>
    </row>
    <row r="8" spans="1:8" x14ac:dyDescent="0.45">
      <c r="A8" s="36"/>
      <c r="B8" s="37"/>
      <c r="C8" s="37"/>
      <c r="D8" s="37"/>
      <c r="E8" s="37"/>
      <c r="F8" s="37"/>
      <c r="G8" s="37"/>
      <c r="H8" s="37"/>
    </row>
    <row r="9" spans="1:8" x14ac:dyDescent="0.45">
      <c r="A9" s="38"/>
      <c r="B9" s="39"/>
      <c r="C9" s="39"/>
      <c r="D9" s="39"/>
      <c r="E9" s="39"/>
      <c r="F9" s="39"/>
      <c r="G9" s="37"/>
      <c r="H9" s="37"/>
    </row>
    <row r="10" spans="1:8" x14ac:dyDescent="0.45">
      <c r="D10" s="18"/>
    </row>
  </sheetData>
  <mergeCells count="6">
    <mergeCell ref="A1:G2"/>
    <mergeCell ref="A3:C3"/>
    <mergeCell ref="A4:C4"/>
    <mergeCell ref="A5:H5"/>
    <mergeCell ref="A6:F9"/>
    <mergeCell ref="G6:H9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7DBF-449A-42B7-A25D-D53D28921FCF}">
  <dimension ref="A1:O18"/>
  <sheetViews>
    <sheetView workbookViewId="0">
      <selection activeCell="G8" sqref="G8"/>
    </sheetView>
  </sheetViews>
  <sheetFormatPr defaultRowHeight="14.25" x14ac:dyDescent="0.45"/>
  <cols>
    <col min="4" max="4" width="12.1328125" customWidth="1"/>
    <col min="5" max="5" width="11.6640625" customWidth="1"/>
    <col min="12" max="12" width="12.59765625" customWidth="1"/>
    <col min="13" max="13" width="12.73046875" customWidth="1"/>
  </cols>
  <sheetData>
    <row r="1" spans="1:15" ht="14.25" customHeight="1" x14ac:dyDescent="0.45">
      <c r="A1" s="26" t="s">
        <v>21</v>
      </c>
      <c r="B1" s="27"/>
      <c r="C1" s="27"/>
      <c r="D1" s="27"/>
      <c r="E1" s="27"/>
      <c r="F1" s="27"/>
      <c r="G1" s="28"/>
      <c r="I1" s="26" t="s">
        <v>22</v>
      </c>
      <c r="J1" s="27"/>
      <c r="K1" s="27"/>
      <c r="L1" s="27"/>
      <c r="M1" s="27"/>
      <c r="N1" s="27"/>
      <c r="O1" s="28"/>
    </row>
    <row r="2" spans="1:15" x14ac:dyDescent="0.45">
      <c r="A2" s="29"/>
      <c r="B2" s="30"/>
      <c r="C2" s="30"/>
      <c r="D2" s="30"/>
      <c r="E2" s="30"/>
      <c r="F2" s="30"/>
      <c r="G2" s="31"/>
      <c r="I2" s="29"/>
      <c r="J2" s="30"/>
      <c r="K2" s="30"/>
      <c r="L2" s="30"/>
      <c r="M2" s="30"/>
      <c r="N2" s="30"/>
      <c r="O2" s="31"/>
    </row>
    <row r="3" spans="1:15" ht="17.649999999999999" x14ac:dyDescent="0.5">
      <c r="A3" s="32" t="s">
        <v>23</v>
      </c>
      <c r="B3" s="32"/>
      <c r="C3" s="32"/>
      <c r="D3" s="6" t="s">
        <v>24</v>
      </c>
      <c r="E3" s="7">
        <v>0.25</v>
      </c>
      <c r="F3" s="6" t="s">
        <v>25</v>
      </c>
      <c r="G3" s="7">
        <v>3</v>
      </c>
      <c r="I3" s="32" t="s">
        <v>23</v>
      </c>
      <c r="J3" s="32"/>
      <c r="K3" s="32"/>
      <c r="L3" s="6" t="s">
        <v>24</v>
      </c>
      <c r="M3" s="7">
        <v>0.25</v>
      </c>
      <c r="N3" s="6" t="s">
        <v>25</v>
      </c>
      <c r="O3" s="7">
        <v>3</v>
      </c>
    </row>
    <row r="4" spans="1:15" ht="17.649999999999999" x14ac:dyDescent="0.5">
      <c r="A4" s="32" t="s">
        <v>37</v>
      </c>
      <c r="B4" s="32"/>
      <c r="C4" s="32"/>
      <c r="D4" s="6" t="s">
        <v>27</v>
      </c>
      <c r="E4" s="7">
        <f>(G3-G4)/E3</f>
        <v>12</v>
      </c>
      <c r="F4" s="6" t="s">
        <v>28</v>
      </c>
      <c r="G4" s="7">
        <v>0</v>
      </c>
      <c r="I4" s="32" t="s">
        <v>26</v>
      </c>
      <c r="J4" s="32"/>
      <c r="K4" s="32"/>
      <c r="L4" s="6" t="s">
        <v>27</v>
      </c>
      <c r="M4" s="7">
        <f>(O3-O4)/M3</f>
        <v>12</v>
      </c>
      <c r="N4" s="6" t="s">
        <v>28</v>
      </c>
      <c r="O4" s="7">
        <v>0</v>
      </c>
    </row>
    <row r="5" spans="1:15" ht="17.649999999999999" x14ac:dyDescent="0.5">
      <c r="A5" s="5" t="s">
        <v>29</v>
      </c>
      <c r="B5" s="5" t="s">
        <v>30</v>
      </c>
      <c r="C5" s="5" t="s">
        <v>31</v>
      </c>
      <c r="D5" s="6" t="s">
        <v>32</v>
      </c>
      <c r="E5" s="7">
        <f>(E3/3)*(C6+4*C7+2*C8+4*C9+2*C10+4*C11+2*C12+4*C13+2*C14+4*C15+2*C16+4*C17+C18)</f>
        <v>-24.75</v>
      </c>
      <c r="F5" s="8"/>
      <c r="G5" s="9"/>
      <c r="I5" s="5" t="s">
        <v>29</v>
      </c>
      <c r="J5" s="5" t="s">
        <v>30</v>
      </c>
      <c r="K5" s="5" t="s">
        <v>31</v>
      </c>
      <c r="L5" s="6" t="s">
        <v>32</v>
      </c>
      <c r="M5" s="7">
        <f>(M3/2)*(K6+2*K7+2*K8+2*K9+2*K10+2*K11+2*K12+2*K13+2*K14+2*K15+2*K16+2*K17+K18)</f>
        <v>-24.765625</v>
      </c>
      <c r="N5" s="9"/>
      <c r="O5" s="9"/>
    </row>
    <row r="6" spans="1:15" ht="17.649999999999999" x14ac:dyDescent="0.5">
      <c r="A6" s="10">
        <v>0</v>
      </c>
      <c r="B6" s="10">
        <v>0</v>
      </c>
      <c r="C6" s="10">
        <f>B6^3-5*B6^2-8*B6+12</f>
        <v>12</v>
      </c>
      <c r="D6" s="6" t="s">
        <v>33</v>
      </c>
      <c r="E6" s="7">
        <f>-(E3*E3*E3*E3/90)*0</f>
        <v>0</v>
      </c>
      <c r="F6" s="11"/>
      <c r="G6" s="9"/>
      <c r="I6" s="10">
        <v>0</v>
      </c>
      <c r="J6" s="10">
        <v>0</v>
      </c>
      <c r="K6" s="10">
        <f>J6^3-5*J6^2-8*J6+12</f>
        <v>12</v>
      </c>
      <c r="L6" s="6" t="s">
        <v>33</v>
      </c>
      <c r="M6" s="7">
        <f>-(M3*M3/12)*((6*O3-10)-(6*O4-10))</f>
        <v>-9.375E-2</v>
      </c>
      <c r="N6" s="12"/>
      <c r="O6" s="9"/>
    </row>
    <row r="7" spans="1:15" ht="17.649999999999999" x14ac:dyDescent="0.5">
      <c r="A7" s="10">
        <v>1</v>
      </c>
      <c r="B7" s="10">
        <f>B6+$E$3</f>
        <v>0.25</v>
      </c>
      <c r="C7" s="10">
        <f t="shared" ref="C7:C18" si="0">B7^3-5*B7^2-8*B7+12</f>
        <v>9.703125</v>
      </c>
      <c r="D7" s="32" t="s">
        <v>34</v>
      </c>
      <c r="E7" s="32"/>
      <c r="F7" s="11"/>
      <c r="G7" s="9"/>
      <c r="I7" s="10">
        <v>1</v>
      </c>
      <c r="J7" s="10">
        <f>J6+$E$3</f>
        <v>0.25</v>
      </c>
      <c r="K7" s="10">
        <f t="shared" ref="K7:K18" si="1">J7^3-5*J7^2-8*J7+12</f>
        <v>9.703125</v>
      </c>
      <c r="L7" s="32" t="s">
        <v>34</v>
      </c>
      <c r="M7" s="32"/>
      <c r="N7" s="9"/>
      <c r="O7" s="9"/>
    </row>
    <row r="8" spans="1:15" ht="17.649999999999999" x14ac:dyDescent="0.5">
      <c r="A8" s="10">
        <v>2</v>
      </c>
      <c r="B8" s="10">
        <f t="shared" ref="B8:B18" si="2">B7+$E$3</f>
        <v>0.5</v>
      </c>
      <c r="C8" s="10">
        <f t="shared" si="0"/>
        <v>6.875</v>
      </c>
      <c r="D8" s="40">
        <f>E5+E6</f>
        <v>-24.75</v>
      </c>
      <c r="E8" s="40"/>
      <c r="F8" s="9"/>
      <c r="G8" s="9"/>
      <c r="I8" s="10">
        <v>2</v>
      </c>
      <c r="J8" s="10">
        <f>J7+$M$3</f>
        <v>0.5</v>
      </c>
      <c r="K8" s="10">
        <f t="shared" si="1"/>
        <v>6.875</v>
      </c>
      <c r="L8" s="40">
        <f>M5+M6</f>
        <v>-24.859375</v>
      </c>
      <c r="M8" s="40"/>
      <c r="N8" s="9"/>
      <c r="O8" s="9"/>
    </row>
    <row r="9" spans="1:15" ht="17.649999999999999" x14ac:dyDescent="0.5">
      <c r="A9" s="10">
        <v>3</v>
      </c>
      <c r="B9" s="10">
        <f t="shared" si="2"/>
        <v>0.75</v>
      </c>
      <c r="C9" s="10">
        <f t="shared" si="0"/>
        <v>3.609375</v>
      </c>
      <c r="D9" s="9"/>
      <c r="E9" s="9"/>
      <c r="F9" s="9"/>
      <c r="G9" s="9"/>
      <c r="I9" s="10">
        <v>3</v>
      </c>
      <c r="J9" s="10">
        <f t="shared" ref="J9" si="3">J8+$E$3</f>
        <v>0.75</v>
      </c>
      <c r="K9" s="10">
        <f t="shared" si="1"/>
        <v>3.609375</v>
      </c>
      <c r="L9" s="9"/>
      <c r="M9" s="9"/>
      <c r="N9" s="9"/>
      <c r="O9" s="9"/>
    </row>
    <row r="10" spans="1:15" ht="17.649999999999999" x14ac:dyDescent="0.5">
      <c r="A10" s="10">
        <v>4</v>
      </c>
      <c r="B10" s="10">
        <f t="shared" si="2"/>
        <v>1</v>
      </c>
      <c r="C10" s="10">
        <f t="shared" si="0"/>
        <v>0</v>
      </c>
      <c r="F10" s="9"/>
      <c r="G10" s="9"/>
      <c r="I10" s="10">
        <v>4</v>
      </c>
      <c r="J10" s="10">
        <f t="shared" ref="J10" si="4">J9+$M$3</f>
        <v>1</v>
      </c>
      <c r="K10" s="10">
        <f t="shared" si="1"/>
        <v>0</v>
      </c>
      <c r="N10" s="9"/>
      <c r="O10" s="9"/>
    </row>
    <row r="11" spans="1:15" ht="17.649999999999999" x14ac:dyDescent="0.5">
      <c r="A11" s="10">
        <v>5</v>
      </c>
      <c r="B11" s="10">
        <f t="shared" si="2"/>
        <v>1.25</v>
      </c>
      <c r="C11" s="10">
        <f t="shared" si="0"/>
        <v>-3.859375</v>
      </c>
      <c r="I11" s="10">
        <v>5</v>
      </c>
      <c r="J11" s="10">
        <f t="shared" ref="J11" si="5">J10+$E$3</f>
        <v>1.25</v>
      </c>
      <c r="K11" s="10">
        <f t="shared" si="1"/>
        <v>-3.859375</v>
      </c>
    </row>
    <row r="12" spans="1:15" ht="17.649999999999999" x14ac:dyDescent="0.5">
      <c r="A12" s="10">
        <v>6</v>
      </c>
      <c r="B12" s="10">
        <f t="shared" si="2"/>
        <v>1.5</v>
      </c>
      <c r="C12" s="10">
        <f t="shared" si="0"/>
        <v>-7.875</v>
      </c>
      <c r="I12" s="10">
        <v>6</v>
      </c>
      <c r="J12" s="10">
        <f t="shared" ref="J12" si="6">J11+$M$3</f>
        <v>1.5</v>
      </c>
      <c r="K12" s="10">
        <f t="shared" si="1"/>
        <v>-7.875</v>
      </c>
    </row>
    <row r="13" spans="1:15" ht="17.649999999999999" x14ac:dyDescent="0.5">
      <c r="A13" s="10">
        <v>7</v>
      </c>
      <c r="B13" s="10">
        <f t="shared" si="2"/>
        <v>1.75</v>
      </c>
      <c r="C13" s="10">
        <f t="shared" si="0"/>
        <v>-11.953125</v>
      </c>
      <c r="I13" s="10">
        <v>7</v>
      </c>
      <c r="J13" s="10">
        <f t="shared" ref="J13" si="7">J12+$E$3</f>
        <v>1.75</v>
      </c>
      <c r="K13" s="10">
        <f t="shared" si="1"/>
        <v>-11.953125</v>
      </c>
    </row>
    <row r="14" spans="1:15" ht="17.649999999999999" x14ac:dyDescent="0.5">
      <c r="A14" s="10">
        <v>8</v>
      </c>
      <c r="B14" s="10">
        <f t="shared" si="2"/>
        <v>2</v>
      </c>
      <c r="C14" s="10">
        <f t="shared" si="0"/>
        <v>-16</v>
      </c>
      <c r="I14" s="10">
        <v>8</v>
      </c>
      <c r="J14" s="10">
        <f t="shared" ref="J14" si="8">J13+$M$3</f>
        <v>2</v>
      </c>
      <c r="K14" s="10">
        <f t="shared" si="1"/>
        <v>-16</v>
      </c>
    </row>
    <row r="15" spans="1:15" ht="17.649999999999999" x14ac:dyDescent="0.5">
      <c r="A15" s="10">
        <v>9</v>
      </c>
      <c r="B15" s="10">
        <f t="shared" si="2"/>
        <v>2.25</v>
      </c>
      <c r="C15" s="10">
        <f t="shared" si="0"/>
        <v>-19.921875</v>
      </c>
      <c r="I15" s="10">
        <v>9</v>
      </c>
      <c r="J15" s="10">
        <f t="shared" ref="J15" si="9">J14+$E$3</f>
        <v>2.25</v>
      </c>
      <c r="K15" s="10">
        <f t="shared" si="1"/>
        <v>-19.921875</v>
      </c>
    </row>
    <row r="16" spans="1:15" ht="17.649999999999999" x14ac:dyDescent="0.5">
      <c r="A16" s="10">
        <v>10</v>
      </c>
      <c r="B16" s="10">
        <f t="shared" si="2"/>
        <v>2.5</v>
      </c>
      <c r="C16" s="10">
        <f t="shared" si="0"/>
        <v>-23.625</v>
      </c>
      <c r="I16" s="10">
        <v>10</v>
      </c>
      <c r="J16" s="10">
        <f t="shared" ref="J16" si="10">J15+$M$3</f>
        <v>2.5</v>
      </c>
      <c r="K16" s="10">
        <f t="shared" si="1"/>
        <v>-23.625</v>
      </c>
    </row>
    <row r="17" spans="1:11" ht="17.649999999999999" x14ac:dyDescent="0.5">
      <c r="A17" s="10">
        <v>11</v>
      </c>
      <c r="B17" s="10">
        <f t="shared" si="2"/>
        <v>2.75</v>
      </c>
      <c r="C17" s="10">
        <f t="shared" si="0"/>
        <v>-27.015625</v>
      </c>
      <c r="I17" s="10">
        <v>11</v>
      </c>
      <c r="J17" s="10">
        <f t="shared" ref="J17" si="11">J16+$E$3</f>
        <v>2.75</v>
      </c>
      <c r="K17" s="10">
        <f t="shared" si="1"/>
        <v>-27.015625</v>
      </c>
    </row>
    <row r="18" spans="1:11" ht="17.649999999999999" x14ac:dyDescent="0.5">
      <c r="A18" s="10">
        <v>12</v>
      </c>
      <c r="B18" s="10">
        <f t="shared" si="2"/>
        <v>3</v>
      </c>
      <c r="C18" s="10">
        <f t="shared" si="0"/>
        <v>-30</v>
      </c>
      <c r="I18" s="10">
        <v>12</v>
      </c>
      <c r="J18" s="10">
        <f t="shared" ref="J18" si="12">J17+$M$3</f>
        <v>3</v>
      </c>
      <c r="K18" s="10">
        <f t="shared" si="1"/>
        <v>-30</v>
      </c>
    </row>
  </sheetData>
  <mergeCells count="10">
    <mergeCell ref="D7:E7"/>
    <mergeCell ref="L7:M7"/>
    <mergeCell ref="D8:E8"/>
    <mergeCell ref="L8:M8"/>
    <mergeCell ref="A1:G2"/>
    <mergeCell ref="I1:O2"/>
    <mergeCell ref="A3:C3"/>
    <mergeCell ref="I3:K3"/>
    <mergeCell ref="A4:C4"/>
    <mergeCell ref="I4:K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D58D-D97F-4447-8BCA-7036176AAE14}">
  <dimension ref="B3:B8"/>
  <sheetViews>
    <sheetView workbookViewId="0">
      <selection activeCell="C16" sqref="C16"/>
    </sheetView>
  </sheetViews>
  <sheetFormatPr defaultRowHeight="14.25" x14ac:dyDescent="0.45"/>
  <cols>
    <col min="2" max="2" width="61.53125" customWidth="1"/>
  </cols>
  <sheetData>
    <row r="3" spans="2:2" x14ac:dyDescent="0.45">
      <c r="B3" s="25" t="s">
        <v>38</v>
      </c>
    </row>
    <row r="4" spans="2:2" x14ac:dyDescent="0.45">
      <c r="B4" s="25" t="s">
        <v>39</v>
      </c>
    </row>
    <row r="5" spans="2:2" x14ac:dyDescent="0.45">
      <c r="B5" s="25" t="s">
        <v>40</v>
      </c>
    </row>
    <row r="6" spans="2:2" x14ac:dyDescent="0.45">
      <c r="B6" s="25" t="s">
        <v>41</v>
      </c>
    </row>
    <row r="7" spans="2:2" x14ac:dyDescent="0.45">
      <c r="B7" s="25" t="s">
        <v>42</v>
      </c>
    </row>
    <row r="8" spans="2:2" x14ac:dyDescent="0.45">
      <c r="B8" s="25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F90F-0D32-4F5D-B4A0-A8A0E9FB4050}">
  <dimension ref="B3:M4"/>
  <sheetViews>
    <sheetView tabSelected="1" workbookViewId="0">
      <selection activeCell="C14" sqref="C14"/>
    </sheetView>
  </sheetViews>
  <sheetFormatPr defaultRowHeight="14.25" x14ac:dyDescent="0.45"/>
  <sheetData>
    <row r="3" spans="2:13" x14ac:dyDescent="0.45">
      <c r="B3" s="41" t="s">
        <v>44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2:13" x14ac:dyDescent="0.45">
      <c r="B4" s="41" t="s">
        <v>45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</sheetData>
  <mergeCells count="2">
    <mergeCell ref="B3:L3"/>
    <mergeCell ref="B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a Metode Bagi Dua</vt:lpstr>
      <vt:lpstr>2 b Metode Secant</vt:lpstr>
      <vt:lpstr>2 a Integral Biasa</vt:lpstr>
      <vt:lpstr>2b Metode Simpson dan Travesium</vt:lpstr>
      <vt:lpstr>2 c Perbandingan 2a dan 2b</vt:lpstr>
      <vt:lpstr>2 d Rumus Kesalahan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Kefwin R. I. Lenovo</dc:creator>
  <cp:lastModifiedBy>Arif Noer Wahidin</cp:lastModifiedBy>
  <dcterms:created xsi:type="dcterms:W3CDTF">2023-06-22T11:53:10Z</dcterms:created>
  <dcterms:modified xsi:type="dcterms:W3CDTF">2023-06-24T03:06:12Z</dcterms:modified>
</cp:coreProperties>
</file>