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Shared drives\AMP ALL\Client Files\04. Blank Test Reports\Blank Test Forms ATS 25\"/>
    </mc:Choice>
  </mc:AlternateContent>
  <xr:revisionPtr revIDLastSave="0" documentId="13_ncr:1_{6B2D0E2F-46A4-4EC0-ABFF-5265D2226775}" xr6:coauthVersionLast="47" xr6:coauthVersionMax="47" xr10:uidLastSave="{00000000-0000-0000-0000-000000000000}"/>
  <bookViews>
    <workbookView xWindow="21600" yWindow="-14610" windowWidth="21600" windowHeight="11175" xr2:uid="{00000000-000D-0000-FFFF-FFFF00000000}"/>
  </bookViews>
  <sheets>
    <sheet name="Test Sheet" sheetId="1" r:id="rId1"/>
  </sheets>
  <definedNames>
    <definedName name="_xlnm.Print_Area" localSheetId="0">'Test Sheet'!$A$1:$AM$61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8" i="1" l="1"/>
  <c r="U39" i="1"/>
  <c r="U40" i="1"/>
  <c r="Q39" i="1"/>
  <c r="Q40" i="1"/>
  <c r="AC40" i="1" l="1"/>
  <c r="AC39" i="1"/>
  <c r="AC38" i="1"/>
  <c r="AE40" i="1"/>
  <c r="AE39" i="1"/>
  <c r="AE38" i="1"/>
  <c r="X34" i="1"/>
  <c r="V40" i="1" l="1"/>
  <c r="AH40" i="1" s="1"/>
  <c r="V39" i="1"/>
  <c r="AH39" i="1" s="1"/>
  <c r="V38" i="1"/>
  <c r="AH38" i="1" s="1"/>
  <c r="R39" i="1"/>
  <c r="R40" i="1"/>
  <c r="R38" i="1"/>
  <c r="Q43" i="1" s="1"/>
  <c r="U38" i="1"/>
  <c r="J49" i="1"/>
  <c r="J48" i="1"/>
  <c r="U50" i="1"/>
  <c r="Y50" i="1" s="1"/>
  <c r="U48" i="1"/>
  <c r="Y48" i="1" s="1"/>
  <c r="U49" i="1"/>
  <c r="Y49" i="1" s="1"/>
  <c r="O50" i="1"/>
  <c r="O48" i="1"/>
  <c r="O49" i="1"/>
  <c r="P5" i="1"/>
  <c r="Y43" i="1" l="1"/>
  <c r="U43" i="1"/>
  <c r="AH43" i="1" s="1"/>
  <c r="J50" i="1"/>
  <c r="AC49" i="1"/>
  <c r="AG49" i="1" s="1"/>
</calcChain>
</file>

<file path=xl/sharedStrings.xml><?xml version="1.0" encoding="utf-8"?>
<sst xmlns="http://schemas.openxmlformats.org/spreadsheetml/2006/main" count="118" uniqueCount="100">
  <si>
    <t>Customer</t>
  </si>
  <si>
    <t>Address</t>
  </si>
  <si>
    <t>Technicians</t>
  </si>
  <si>
    <t>User</t>
  </si>
  <si>
    <t>Date</t>
  </si>
  <si>
    <t>Temp.</t>
  </si>
  <si>
    <t>°C</t>
  </si>
  <si>
    <t>Humidity</t>
  </si>
  <si>
    <t>%</t>
  </si>
  <si>
    <t>Eqpt. Location</t>
  </si>
  <si>
    <t>Manufacturer</t>
  </si>
  <si>
    <t>Serial Number</t>
  </si>
  <si>
    <t>Comments:</t>
  </si>
  <si>
    <t>Job #</t>
  </si>
  <si>
    <t>°F</t>
  </si>
  <si>
    <t>Visual and Mechanical Inspection</t>
  </si>
  <si>
    <t>PASS</t>
  </si>
  <si>
    <t>Units</t>
  </si>
  <si>
    <t>1000V</t>
  </si>
  <si>
    <t>Substation</t>
  </si>
  <si>
    <t>Identifier</t>
  </si>
  <si>
    <t>Test Equipment Used</t>
  </si>
  <si>
    <t>AMP ID:</t>
  </si>
  <si>
    <t>Megohmmeter:</t>
  </si>
  <si>
    <t>Serial Number:</t>
  </si>
  <si>
    <t>Nameplate Data</t>
  </si>
  <si>
    <t>Results</t>
  </si>
  <si>
    <t>NETA Section</t>
  </si>
  <si>
    <t>Catalog Number</t>
  </si>
  <si>
    <t>KVA</t>
  </si>
  <si>
    <t>/</t>
  </si>
  <si>
    <t xml:space="preserve">Temp. Rise </t>
  </si>
  <si>
    <t>Impendance</t>
  </si>
  <si>
    <t>Winding Material</t>
  </si>
  <si>
    <t>Primary</t>
  </si>
  <si>
    <t>Secondary</t>
  </si>
  <si>
    <t>Tap Voltages</t>
  </si>
  <si>
    <t>Tap Position</t>
  </si>
  <si>
    <t>Inspect physical and mechanical condition.</t>
  </si>
  <si>
    <t>Inspect anchorage, alignment, and grounding.</t>
  </si>
  <si>
    <t>Verify that resilient mounts are free and that any shipping brackets have been removed.</t>
  </si>
  <si>
    <t>Verify the unit is clean.</t>
  </si>
  <si>
    <t>Verify that as-left tap connections are as specified.</t>
  </si>
  <si>
    <t>7.2.1.1.A.1</t>
  </si>
  <si>
    <t>7.2.1.1.A.2</t>
  </si>
  <si>
    <t>7.2.1.1.A.3</t>
  </si>
  <si>
    <t>7.2.1.1.A.4</t>
  </si>
  <si>
    <t>7.2.1.1.A.5</t>
  </si>
  <si>
    <t>7.2.1.1.A.7</t>
  </si>
  <si>
    <t>Winding Under Test</t>
  </si>
  <si>
    <t>0.5 Min.</t>
  </si>
  <si>
    <t>1 Min.</t>
  </si>
  <si>
    <t>Primary to Ground</t>
  </si>
  <si>
    <t>Secondary to Ground</t>
  </si>
  <si>
    <t>Primary to Secondary</t>
  </si>
  <si>
    <t>V</t>
  </si>
  <si>
    <t>1</t>
  </si>
  <si>
    <t>2</t>
  </si>
  <si>
    <t>3</t>
  </si>
  <si>
    <t>TTR Test Set:</t>
  </si>
  <si>
    <t>5</t>
  </si>
  <si>
    <t>4</t>
  </si>
  <si>
    <t>Measured Values</t>
  </si>
  <si>
    <t>Calculated as:</t>
  </si>
  <si>
    <t>Pri to Sec</t>
  </si>
  <si>
    <t>Pri to Gnd</t>
  </si>
  <si>
    <t>Sec to Gnd</t>
  </si>
  <si>
    <t>1 Min. / 0.5 Min. Values</t>
  </si>
  <si>
    <t>Dielectric Absorption Ratio</t>
  </si>
  <si>
    <t>Tap Position Left:</t>
  </si>
  <si>
    <t>Voltages (V)</t>
  </si>
  <si>
    <t>Winding Connections</t>
  </si>
  <si>
    <t>Measured Ratio (MR)</t>
  </si>
  <si>
    <t>% Deviation from CR</t>
  </si>
  <si>
    <t>-</t>
  </si>
  <si>
    <t>Difference (%) between MR</t>
  </si>
  <si>
    <t>Compare equipment nameplate data with drawings.</t>
  </si>
  <si>
    <t>*Perform thermographic survey in accordance with Section 9.</t>
  </si>
  <si>
    <t>7.2.1.1.A.8</t>
  </si>
  <si>
    <t>7.2.1.1.A.6</t>
  </si>
  <si>
    <t>Secondary Winding Voltage:</t>
  </si>
  <si>
    <t>Primary Winding Voltage:</t>
  </si>
  <si>
    <t>Tap Under Test:</t>
  </si>
  <si>
    <t>Calculated Ratio (CR):</t>
  </si>
  <si>
    <t>Primary Winding</t>
  </si>
  <si>
    <t>Electrical - Insulation Resistance Tests</t>
  </si>
  <si>
    <t>Electrical - Turns Ratio Tests</t>
  </si>
  <si>
    <t>Verify tightness of accessible bolted electrical connections by calibrated torque-wrench method or in accordance with 7.2.1.1.B.1 (Low Resistance Ohmmeter).</t>
  </si>
  <si>
    <t>Temperature Corrected</t>
  </si>
  <si>
    <t>Insulation Temperature (°F):</t>
  </si>
  <si>
    <t>Temperature Correction Factor:</t>
  </si>
  <si>
    <t>Test Duration:</t>
  </si>
  <si>
    <t>1 min</t>
  </si>
  <si>
    <t>Value</t>
  </si>
  <si>
    <t>MΩ</t>
  </si>
  <si>
    <t>Table 100.5 Criteria</t>
  </si>
  <si>
    <t>≥</t>
  </si>
  <si>
    <t>Test Voltage (V):</t>
  </si>
  <si>
    <t>Result</t>
  </si>
  <si>
    <t>Criteria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</si>
</sst>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;@"/>
    <numFmt numFmtId="165" formatCode="0.000"/>
    <numFmt numFmtId="166" formatCode="0.0000"/>
    <numFmt numFmtId="167" formatCode="0.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u/>
      <sz val="10"/>
      <color rgb="FF351D13"/>
      <name val="Calibri"/>
      <family val="2"/>
      <scheme val="minor"/>
    </font>
    <font>
      <b/>
      <sz val="10"/>
      <color rgb="FF663300"/>
      <name val="Calibri"/>
      <family val="2"/>
      <scheme val="minor"/>
    </font>
    <font>
      <sz val="10"/>
      <color rgb="FF663300"/>
      <name val="Calibri"/>
      <family val="2"/>
      <scheme val="minor"/>
    </font>
    <font>
      <b/>
      <sz val="10"/>
      <color rgb="FF351D13"/>
      <name val="Calibri"/>
      <family val="2"/>
      <scheme val="minor"/>
    </font>
    <font>
      <sz val="10"/>
      <color rgb="FF351D13"/>
      <name val="Calibri"/>
      <family val="2"/>
      <scheme val="minor"/>
    </font>
    <font>
      <sz val="9"/>
      <color theme="1"/>
      <name val="Calibri"/>
      <family val="2"/>
    </font>
    <font>
      <sz val="11"/>
      <name val="Calibri"/>
      <family val="2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rgb="FFDAB56C"/>
      </bottom>
      <diagonal/>
    </border>
    <border>
      <left/>
      <right/>
      <top style="medium">
        <color rgb="FFDAB56C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6" fillId="2" borderId="8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vertical="center"/>
    </xf>
    <xf numFmtId="0" fontId="8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5" fillId="2" borderId="0" xfId="0" applyFont="1" applyFill="1" applyAlignment="1">
      <alignment vertical="center" wrapText="1"/>
    </xf>
    <xf numFmtId="0" fontId="6" fillId="2" borderId="0" xfId="0" applyFont="1" applyFill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vertical="center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6" fillId="0" borderId="9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49" fontId="3" fillId="2" borderId="10" xfId="0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right" vertical="center"/>
    </xf>
    <xf numFmtId="0" fontId="3" fillId="2" borderId="10" xfId="0" applyFont="1" applyFill="1" applyBorder="1" applyAlignment="1">
      <alignment horizontal="left" vertical="center"/>
    </xf>
    <xf numFmtId="0" fontId="9" fillId="2" borderId="11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2" fillId="2" borderId="11" xfId="0" applyFont="1" applyFill="1" applyBorder="1" applyAlignment="1">
      <alignment vertical="center"/>
    </xf>
    <xf numFmtId="0" fontId="13" fillId="2" borderId="11" xfId="0" applyFont="1" applyFill="1" applyBorder="1" applyAlignment="1">
      <alignment vertical="center"/>
    </xf>
    <xf numFmtId="0" fontId="11" fillId="2" borderId="11" xfId="0" applyFont="1" applyFill="1" applyBorder="1" applyAlignment="1">
      <alignment vertical="center"/>
    </xf>
    <xf numFmtId="0" fontId="6" fillId="0" borderId="15" xfId="0" applyFont="1" applyBorder="1" applyAlignment="1">
      <alignment horizontal="center"/>
    </xf>
    <xf numFmtId="0" fontId="3" fillId="0" borderId="10" xfId="0" applyFont="1" applyBorder="1" applyAlignment="1">
      <alignment vertical="center"/>
    </xf>
    <xf numFmtId="0" fontId="6" fillId="0" borderId="3" xfId="0" applyFont="1" applyBorder="1" applyAlignment="1">
      <alignment horizontal="right" vertical="center"/>
    </xf>
    <xf numFmtId="0" fontId="6" fillId="0" borderId="3" xfId="0" applyFont="1" applyBorder="1" applyAlignment="1" applyProtection="1">
      <alignment horizontal="right" vertical="center"/>
      <protection locked="0"/>
    </xf>
    <xf numFmtId="167" fontId="6" fillId="0" borderId="0" xfId="0" applyNumberFormat="1" applyFont="1" applyAlignment="1">
      <alignment vertical="center"/>
    </xf>
    <xf numFmtId="0" fontId="6" fillId="0" borderId="2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20" xfId="0" applyFont="1" applyBorder="1" applyAlignment="1">
      <alignment horizontal="center" vertical="center"/>
    </xf>
    <xf numFmtId="0" fontId="6" fillId="0" borderId="5" xfId="0" applyFont="1" applyBorder="1" applyAlignment="1" applyProtection="1">
      <alignment horizontal="center"/>
      <protection locked="0"/>
    </xf>
    <xf numFmtId="0" fontId="6" fillId="2" borderId="4" xfId="0" applyFont="1" applyFill="1" applyBorder="1" applyAlignment="1" applyProtection="1">
      <alignment horizontal="center" vertical="center"/>
      <protection locked="0"/>
    </xf>
    <xf numFmtId="0" fontId="6" fillId="2" borderId="5" xfId="0" applyFont="1" applyFill="1" applyBorder="1" applyAlignment="1" applyProtection="1">
      <alignment horizontal="center" vertical="center"/>
      <protection locked="0"/>
    </xf>
    <xf numFmtId="0" fontId="6" fillId="0" borderId="5" xfId="0" applyFont="1" applyBorder="1" applyAlignment="1">
      <alignment horizontal="right" vertical="center"/>
    </xf>
    <xf numFmtId="0" fontId="6" fillId="0" borderId="5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0" xfId="0" applyFont="1"/>
    <xf numFmtId="0" fontId="6" fillId="0" borderId="1" xfId="0" applyFont="1" applyBorder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center"/>
      <protection locked="0"/>
    </xf>
    <xf numFmtId="49" fontId="6" fillId="0" borderId="3" xfId="0" applyNumberFormat="1" applyFont="1" applyBorder="1" applyAlignment="1" applyProtection="1">
      <alignment horizontal="center"/>
      <protection locked="0"/>
    </xf>
    <xf numFmtId="49" fontId="6" fillId="0" borderId="2" xfId="0" applyNumberFormat="1" applyFont="1" applyBorder="1" applyAlignment="1" applyProtection="1">
      <alignment horizontal="center"/>
      <protection locked="0"/>
    </xf>
    <xf numFmtId="49" fontId="6" fillId="0" borderId="4" xfId="0" applyNumberFormat="1" applyFont="1" applyBorder="1" applyAlignment="1" applyProtection="1">
      <alignment horizontal="center"/>
      <protection locked="0"/>
    </xf>
    <xf numFmtId="0" fontId="8" fillId="0" borderId="1" xfId="0" applyFont="1" applyBorder="1" applyAlignment="1">
      <alignment horizontal="center"/>
    </xf>
    <xf numFmtId="0" fontId="6" fillId="0" borderId="3" xfId="0" applyFont="1" applyBorder="1" applyAlignment="1" applyProtection="1">
      <alignment horizontal="center"/>
      <protection locked="0"/>
    </xf>
    <xf numFmtId="0" fontId="6" fillId="0" borderId="4" xfId="0" applyFont="1" applyBorder="1" applyAlignment="1" applyProtection="1">
      <alignment horizontal="center"/>
      <protection locked="0"/>
    </xf>
    <xf numFmtId="0" fontId="8" fillId="0" borderId="0" xfId="0" applyFont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2" fontId="6" fillId="0" borderId="2" xfId="0" applyNumberFormat="1" applyFont="1" applyBorder="1" applyAlignment="1">
      <alignment horizontal="left" vertical="center"/>
    </xf>
    <xf numFmtId="2" fontId="6" fillId="0" borderId="4" xfId="0" applyNumberFormat="1" applyFont="1" applyBorder="1" applyAlignment="1">
      <alignment horizontal="left" vertical="center"/>
    </xf>
    <xf numFmtId="0" fontId="14" fillId="3" borderId="16" xfId="0" applyFont="1" applyFill="1" applyBorder="1" applyAlignment="1" applyProtection="1">
      <alignment horizontal="center" vertical="center"/>
      <protection locked="0"/>
    </xf>
    <xf numFmtId="0" fontId="15" fillId="0" borderId="17" xfId="0" applyFont="1" applyBorder="1" applyAlignment="1" applyProtection="1">
      <alignment horizontal="center" vertical="center"/>
      <protection locked="0"/>
    </xf>
    <xf numFmtId="0" fontId="15" fillId="0" borderId="18" xfId="0" applyFont="1" applyBorder="1" applyAlignment="1" applyProtection="1">
      <alignment horizontal="center" vertical="center"/>
      <protection locked="0"/>
    </xf>
    <xf numFmtId="0" fontId="6" fillId="2" borderId="19" xfId="0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6" fillId="2" borderId="0" xfId="0" applyFont="1" applyFill="1" applyAlignment="1">
      <alignment horizontal="right" vertical="center"/>
    </xf>
    <xf numFmtId="49" fontId="6" fillId="2" borderId="1" xfId="0" applyNumberFormat="1" applyFont="1" applyFill="1" applyBorder="1" applyAlignment="1" applyProtection="1">
      <alignment horizontal="center"/>
      <protection locked="0"/>
    </xf>
    <xf numFmtId="0" fontId="6" fillId="2" borderId="20" xfId="0" applyFont="1" applyFill="1" applyBorder="1" applyAlignment="1" applyProtection="1">
      <alignment horizontal="center" vertical="center"/>
      <protection locked="0"/>
    </xf>
    <xf numFmtId="166" fontId="6" fillId="0" borderId="3" xfId="0" applyNumberFormat="1" applyFont="1" applyBorder="1" applyAlignment="1">
      <alignment horizontal="center" vertical="center"/>
    </xf>
    <xf numFmtId="166" fontId="6" fillId="0" borderId="2" xfId="0" applyNumberFormat="1" applyFont="1" applyBorder="1" applyAlignment="1">
      <alignment horizontal="center" vertical="center"/>
    </xf>
    <xf numFmtId="166" fontId="6" fillId="0" borderId="4" xfId="0" applyNumberFormat="1" applyFont="1" applyBorder="1" applyAlignment="1">
      <alignment horizontal="center" vertical="center"/>
    </xf>
    <xf numFmtId="165" fontId="6" fillId="0" borderId="3" xfId="0" applyNumberFormat="1" applyFont="1" applyBorder="1" applyAlignment="1" applyProtection="1">
      <alignment horizontal="center"/>
      <protection locked="0"/>
    </xf>
    <xf numFmtId="165" fontId="6" fillId="0" borderId="2" xfId="0" applyNumberFormat="1" applyFont="1" applyBorder="1" applyAlignment="1" applyProtection="1">
      <alignment horizontal="center"/>
      <protection locked="0"/>
    </xf>
    <xf numFmtId="165" fontId="6" fillId="0" borderId="4" xfId="0" applyNumberFormat="1" applyFont="1" applyBorder="1" applyAlignment="1" applyProtection="1">
      <alignment horizontal="center"/>
      <protection locked="0"/>
    </xf>
    <xf numFmtId="2" fontId="6" fillId="0" borderId="14" xfId="0" applyNumberFormat="1" applyFont="1" applyBorder="1" applyAlignment="1">
      <alignment horizontal="right"/>
    </xf>
    <xf numFmtId="2" fontId="6" fillId="0" borderId="1" xfId="0" applyNumberFormat="1" applyFont="1" applyBorder="1" applyAlignment="1">
      <alignment horizontal="right"/>
    </xf>
    <xf numFmtId="166" fontId="6" fillId="0" borderId="5" xfId="0" applyNumberFormat="1" applyFont="1" applyBorder="1" applyAlignment="1">
      <alignment horizontal="center"/>
    </xf>
    <xf numFmtId="166" fontId="6" fillId="0" borderId="3" xfId="0" applyNumberFormat="1" applyFont="1" applyBorder="1" applyAlignment="1">
      <alignment horizontal="center"/>
    </xf>
    <xf numFmtId="166" fontId="6" fillId="0" borderId="2" xfId="0" applyNumberFormat="1" applyFont="1" applyBorder="1" applyAlignment="1">
      <alignment horizontal="center"/>
    </xf>
    <xf numFmtId="166" fontId="6" fillId="0" borderId="4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2" fontId="6" fillId="0" borderId="3" xfId="0" applyNumberFormat="1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6" fillId="0" borderId="3" xfId="0" applyFont="1" applyBorder="1" applyAlignment="1">
      <alignment horizontal="center" vertical="center"/>
    </xf>
    <xf numFmtId="0" fontId="6" fillId="2" borderId="5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0" fontId="6" fillId="2" borderId="4" xfId="0" applyFont="1" applyFill="1" applyBorder="1" applyAlignment="1">
      <alignment vertical="center" wrapText="1"/>
    </xf>
    <xf numFmtId="0" fontId="6" fillId="2" borderId="5" xfId="0" applyFont="1" applyFill="1" applyBorder="1" applyAlignment="1">
      <alignment vertical="center" wrapText="1"/>
    </xf>
    <xf numFmtId="0" fontId="6" fillId="0" borderId="5" xfId="0" applyFont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2" borderId="3" xfId="0" applyFont="1" applyFill="1" applyBorder="1" applyAlignment="1">
      <alignment horizontal="right" vertical="center"/>
    </xf>
    <xf numFmtId="0" fontId="6" fillId="2" borderId="2" xfId="0" applyFont="1" applyFill="1" applyBorder="1" applyAlignment="1">
      <alignment horizontal="right" vertical="center"/>
    </xf>
    <xf numFmtId="0" fontId="6" fillId="2" borderId="4" xfId="0" applyFont="1" applyFill="1" applyBorder="1" applyAlignment="1">
      <alignment horizontal="right" vertical="center"/>
    </xf>
    <xf numFmtId="0" fontId="6" fillId="2" borderId="3" xfId="0" applyFont="1" applyFill="1" applyBorder="1" applyAlignment="1" applyProtection="1">
      <alignment horizontal="center" vertical="center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3" fillId="2" borderId="11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6" fillId="2" borderId="6" xfId="0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center" vertical="center" wrapText="1"/>
      <protection locked="0"/>
    </xf>
    <xf numFmtId="0" fontId="6" fillId="2" borderId="6" xfId="0" applyFont="1" applyFill="1" applyBorder="1" applyAlignment="1" applyProtection="1">
      <alignment horizontal="center" vertical="center"/>
      <protection locked="0"/>
    </xf>
    <xf numFmtId="0" fontId="6" fillId="2" borderId="0" xfId="0" applyFont="1" applyFill="1" applyAlignment="1">
      <alignment vertical="center"/>
    </xf>
    <xf numFmtId="0" fontId="6" fillId="2" borderId="7" xfId="0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left" vertical="center"/>
    </xf>
    <xf numFmtId="0" fontId="6" fillId="2" borderId="3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6" fillId="0" borderId="15" xfId="0" applyFont="1" applyBorder="1" applyAlignment="1" applyProtection="1">
      <alignment horizontal="center"/>
      <protection locked="0"/>
    </xf>
    <xf numFmtId="0" fontId="6" fillId="0" borderId="14" xfId="0" applyFont="1" applyBorder="1" applyAlignment="1" applyProtection="1">
      <alignment horizontal="center"/>
      <protection locked="0"/>
    </xf>
    <xf numFmtId="0" fontId="6" fillId="0" borderId="0" xfId="0" applyFont="1" applyAlignment="1">
      <alignment horizontal="left"/>
    </xf>
    <xf numFmtId="0" fontId="6" fillId="2" borderId="5" xfId="0" applyFont="1" applyFill="1" applyBorder="1" applyAlignment="1">
      <alignment vertical="center"/>
    </xf>
    <xf numFmtId="0" fontId="6" fillId="2" borderId="5" xfId="0" applyFont="1" applyFill="1" applyBorder="1" applyAlignment="1">
      <alignment horizontal="right" vertical="center"/>
    </xf>
    <xf numFmtId="0" fontId="6" fillId="2" borderId="12" xfId="0" applyFont="1" applyFill="1" applyBorder="1" applyAlignment="1">
      <alignment horizontal="left" vertical="center" wrapText="1"/>
    </xf>
    <xf numFmtId="0" fontId="6" fillId="2" borderId="9" xfId="0" applyFont="1" applyFill="1" applyBorder="1" applyAlignment="1">
      <alignment horizontal="left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0" borderId="2" xfId="0" applyFont="1" applyBorder="1" applyAlignment="1" applyProtection="1">
      <alignment horizontal="left" vertical="center"/>
      <protection locked="0"/>
    </xf>
    <xf numFmtId="0" fontId="6" fillId="0" borderId="4" xfId="0" applyFont="1" applyBorder="1" applyAlignment="1" applyProtection="1">
      <alignment horizontal="left" vertical="center"/>
      <protection locked="0"/>
    </xf>
    <xf numFmtId="0" fontId="3" fillId="0" borderId="0" xfId="0" applyFont="1" applyAlignment="1" applyProtection="1">
      <alignment horizontal="left" vertical="top" wrapText="1"/>
      <protection locked="0"/>
    </xf>
    <xf numFmtId="0" fontId="3" fillId="0" borderId="10" xfId="0" applyFont="1" applyBorder="1" applyAlignment="1" applyProtection="1">
      <alignment horizontal="left" vertical="top" wrapText="1"/>
      <protection locked="0"/>
    </xf>
    <xf numFmtId="0" fontId="6" fillId="2" borderId="0" xfId="0" applyFont="1" applyFill="1" applyAlignment="1">
      <alignment horizontal="right" vertical="center" wrapText="1"/>
    </xf>
    <xf numFmtId="0" fontId="6" fillId="0" borderId="5" xfId="0" applyFont="1" applyBorder="1" applyAlignment="1">
      <alignment horizontal="left"/>
    </xf>
    <xf numFmtId="0" fontId="6" fillId="0" borderId="0" xfId="0" applyFont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2" fontId="6" fillId="0" borderId="3" xfId="0" applyNumberFormat="1" applyFont="1" applyBorder="1" applyAlignment="1">
      <alignment horizontal="right"/>
    </xf>
    <xf numFmtId="2" fontId="6" fillId="0" borderId="2" xfId="0" applyNumberFormat="1" applyFont="1" applyBorder="1" applyAlignment="1">
      <alignment horizontal="right"/>
    </xf>
  </cellXfs>
  <cellStyles count="1"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DAB56C"/>
      <color rgb="FF9C0006"/>
      <color rgb="FFFFC7CE"/>
      <color rgb="FFC6EFCE"/>
      <color rgb="FF006100"/>
      <color rgb="FF351D13"/>
      <color rgb="FF663300"/>
      <color rgb="FFF267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M61"/>
  <sheetViews>
    <sheetView showGridLines="0" tabSelected="1" view="pageLayout" topLeftCell="A23" zoomScale="115" zoomScaleNormal="100" zoomScalePageLayoutView="115" workbookViewId="0">
      <selection activeCell="AH30" sqref="AH30:AL30"/>
    </sheetView>
  </sheetViews>
  <sheetFormatPr defaultColWidth="2.54296875" defaultRowHeight="11.5" customHeight="1" x14ac:dyDescent="0.35"/>
  <cols>
    <col min="1" max="19" width="2.54296875" style="2"/>
    <col min="20" max="20" width="2.54296875" style="2" customWidth="1"/>
    <col min="21" max="16384" width="2.54296875" style="2"/>
  </cols>
  <sheetData>
    <row r="1" spans="1:39" ht="5.5" customHeight="1" x14ac:dyDescent="0.35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</row>
    <row r="2" spans="1:39" ht="11.5" customHeight="1" x14ac:dyDescent="0.35">
      <c r="B2" s="126" t="s">
        <v>0</v>
      </c>
      <c r="C2" s="126"/>
      <c r="D2" s="126"/>
      <c r="E2" s="126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3"/>
      <c r="Z2" s="121" t="s">
        <v>13</v>
      </c>
      <c r="AA2" s="121"/>
      <c r="AB2" s="121"/>
      <c r="AC2" s="121"/>
      <c r="AD2" s="121"/>
      <c r="AE2" s="80"/>
      <c r="AF2" s="80"/>
      <c r="AG2" s="80"/>
      <c r="AH2" s="80"/>
      <c r="AI2" s="4"/>
      <c r="AJ2" s="124" t="s">
        <v>16</v>
      </c>
      <c r="AK2" s="124"/>
      <c r="AL2" s="124"/>
      <c r="AM2" s="5"/>
    </row>
    <row r="3" spans="1:39" ht="11.5" customHeight="1" x14ac:dyDescent="0.35">
      <c r="B3" s="126" t="s">
        <v>1</v>
      </c>
      <c r="C3" s="126"/>
      <c r="D3" s="126"/>
      <c r="E3" s="126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3"/>
      <c r="Z3" s="121" t="s">
        <v>2</v>
      </c>
      <c r="AA3" s="121"/>
      <c r="AB3" s="121"/>
      <c r="AC3" s="121"/>
      <c r="AD3" s="121"/>
      <c r="AE3" s="118"/>
      <c r="AF3" s="118"/>
      <c r="AG3" s="118"/>
      <c r="AH3" s="118"/>
      <c r="AI3" s="4"/>
      <c r="AJ3" s="124"/>
      <c r="AK3" s="124"/>
      <c r="AL3" s="124"/>
      <c r="AM3" s="5"/>
    </row>
    <row r="4" spans="1:39" ht="11.5" customHeight="1" x14ac:dyDescent="0.35">
      <c r="B4" s="126" t="s">
        <v>3</v>
      </c>
      <c r="C4" s="126"/>
      <c r="D4" s="126"/>
      <c r="E4" s="126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124"/>
      <c r="AK4" s="124"/>
      <c r="AL4" s="124"/>
      <c r="AM4" s="5"/>
    </row>
    <row r="5" spans="1:39" ht="11.5" customHeight="1" x14ac:dyDescent="0.35">
      <c r="B5" s="126" t="s">
        <v>4</v>
      </c>
      <c r="C5" s="126"/>
      <c r="D5" s="126"/>
      <c r="E5" s="126"/>
      <c r="F5" s="123"/>
      <c r="G5" s="123"/>
      <c r="H5" s="123"/>
      <c r="I5" s="123"/>
      <c r="J5" s="4"/>
      <c r="K5" s="120" t="s">
        <v>5</v>
      </c>
      <c r="L5" s="120"/>
      <c r="M5" s="80"/>
      <c r="N5" s="80"/>
      <c r="O5" s="4" t="s">
        <v>14</v>
      </c>
      <c r="P5" s="122">
        <f>ROUND((M5-32)*5/9,1)</f>
        <v>-17.8</v>
      </c>
      <c r="Q5" s="122"/>
      <c r="R5" s="4" t="s">
        <v>6</v>
      </c>
      <c r="S5" s="120" t="s">
        <v>7</v>
      </c>
      <c r="T5" s="120"/>
      <c r="U5" s="120"/>
      <c r="V5" s="120"/>
      <c r="W5" s="1"/>
      <c r="X5" s="7" t="s">
        <v>8</v>
      </c>
      <c r="Y5" s="4"/>
      <c r="Z5" s="121" t="s">
        <v>19</v>
      </c>
      <c r="AA5" s="121"/>
      <c r="AB5" s="121"/>
      <c r="AC5" s="121"/>
      <c r="AD5" s="121"/>
      <c r="AE5" s="125"/>
      <c r="AF5" s="125"/>
      <c r="AG5" s="125"/>
      <c r="AH5" s="125"/>
      <c r="AI5" s="125"/>
      <c r="AJ5" s="125"/>
      <c r="AK5" s="125"/>
      <c r="AL5" s="125"/>
      <c r="AM5" s="4"/>
    </row>
    <row r="6" spans="1:39" ht="11.5" customHeight="1" x14ac:dyDescent="0.35">
      <c r="B6" s="126" t="s">
        <v>20</v>
      </c>
      <c r="C6" s="126"/>
      <c r="D6" s="126"/>
      <c r="E6" s="126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4"/>
      <c r="Z6" s="121" t="s">
        <v>9</v>
      </c>
      <c r="AA6" s="121"/>
      <c r="AB6" s="121"/>
      <c r="AC6" s="121"/>
      <c r="AD6" s="121"/>
      <c r="AE6" s="127"/>
      <c r="AF6" s="127"/>
      <c r="AG6" s="127"/>
      <c r="AH6" s="127"/>
      <c r="AI6" s="127"/>
      <c r="AJ6" s="127"/>
      <c r="AK6" s="127"/>
      <c r="AL6" s="127"/>
      <c r="AM6" s="4"/>
    </row>
    <row r="7" spans="1:39" ht="11.5" customHeight="1" thickBot="1" x14ac:dyDescent="0.4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</row>
    <row r="8" spans="1:39" ht="11.5" customHeight="1" x14ac:dyDescent="0.35">
      <c r="A8" s="9" t="s">
        <v>25</v>
      </c>
      <c r="B8" s="10"/>
      <c r="C8" s="10"/>
      <c r="D8" s="10"/>
      <c r="E8" s="10"/>
      <c r="F8" s="11"/>
      <c r="G8" s="12"/>
      <c r="H8" s="12"/>
      <c r="I8" s="12"/>
      <c r="J8" s="12"/>
      <c r="K8" s="12"/>
      <c r="L8" s="12"/>
      <c r="M8" s="12"/>
      <c r="N8" s="12"/>
      <c r="O8" s="12"/>
      <c r="U8" s="12"/>
      <c r="V8" s="12"/>
      <c r="W8" s="13"/>
      <c r="X8" s="12"/>
      <c r="Y8" s="13"/>
      <c r="AF8" s="13"/>
      <c r="AG8" s="13"/>
      <c r="AH8" s="13"/>
      <c r="AI8" s="13"/>
      <c r="AJ8" s="13"/>
      <c r="AK8" s="13"/>
      <c r="AL8" s="13"/>
      <c r="AM8" s="13"/>
    </row>
    <row r="9" spans="1:39" ht="11.5" customHeight="1" x14ac:dyDescent="0.35">
      <c r="A9" s="9"/>
      <c r="B9" s="10"/>
      <c r="C9" s="10"/>
      <c r="AL9" s="13"/>
      <c r="AM9" s="13"/>
    </row>
    <row r="10" spans="1:39" ht="11.5" customHeight="1" x14ac:dyDescent="0.3">
      <c r="A10" s="9"/>
      <c r="B10" s="128" t="s">
        <v>10</v>
      </c>
      <c r="C10" s="128"/>
      <c r="D10" s="128"/>
      <c r="E10" s="128"/>
      <c r="F10" s="104"/>
      <c r="G10" s="104"/>
      <c r="H10" s="104"/>
      <c r="I10" s="104"/>
      <c r="J10" s="104"/>
      <c r="K10" s="104"/>
      <c r="L10" s="104"/>
      <c r="M10" s="14"/>
      <c r="N10" s="134" t="s">
        <v>28</v>
      </c>
      <c r="O10" s="134"/>
      <c r="P10" s="134"/>
      <c r="Q10" s="134"/>
      <c r="R10" s="134"/>
      <c r="S10" s="59"/>
      <c r="T10" s="59"/>
      <c r="U10" s="59"/>
      <c r="V10" s="59"/>
      <c r="W10" s="59"/>
      <c r="X10" s="59"/>
      <c r="Y10" s="14"/>
      <c r="Z10" s="58" t="s">
        <v>11</v>
      </c>
      <c r="AA10" s="58"/>
      <c r="AB10" s="58"/>
      <c r="AC10" s="58"/>
      <c r="AD10" s="59"/>
      <c r="AE10" s="59"/>
      <c r="AF10" s="59"/>
      <c r="AG10" s="59"/>
      <c r="AH10" s="59"/>
      <c r="AI10" s="59"/>
      <c r="AM10" s="4"/>
    </row>
    <row r="11" spans="1:39" ht="11.5" customHeight="1" x14ac:dyDescent="0.3">
      <c r="B11" s="128" t="s">
        <v>29</v>
      </c>
      <c r="C11" s="128"/>
      <c r="D11" s="128"/>
      <c r="E11" s="128"/>
      <c r="F11" s="59"/>
      <c r="G11" s="59"/>
      <c r="H11" s="59"/>
      <c r="I11" s="15" t="s">
        <v>30</v>
      </c>
      <c r="J11" s="59"/>
      <c r="K11" s="59"/>
      <c r="L11" s="59"/>
      <c r="N11" s="134" t="s">
        <v>31</v>
      </c>
      <c r="O11" s="134"/>
      <c r="P11" s="134"/>
      <c r="Q11" s="134"/>
      <c r="R11" s="134"/>
      <c r="S11" s="60"/>
      <c r="T11" s="60"/>
      <c r="U11" s="60"/>
      <c r="V11" s="60"/>
      <c r="W11" s="60"/>
      <c r="X11" s="60"/>
      <c r="Y11" s="14"/>
      <c r="Z11" s="58" t="s">
        <v>32</v>
      </c>
      <c r="AA11" s="58"/>
      <c r="AB11" s="58"/>
      <c r="AC11" s="58"/>
      <c r="AD11" s="60"/>
      <c r="AE11" s="60"/>
      <c r="AF11" s="60"/>
      <c r="AG11" s="60"/>
      <c r="AH11" s="60"/>
      <c r="AI11" s="60"/>
    </row>
    <row r="12" spans="1:39" ht="11.5" customHeight="1" x14ac:dyDescent="0.3">
      <c r="AL12" s="14"/>
    </row>
    <row r="13" spans="1:39" ht="11.5" customHeight="1" x14ac:dyDescent="0.3">
      <c r="F13" s="64" t="s">
        <v>70</v>
      </c>
      <c r="G13" s="64"/>
      <c r="H13" s="64"/>
      <c r="I13" s="64"/>
      <c r="J13" s="64"/>
      <c r="K13" s="64"/>
      <c r="L13" s="64"/>
      <c r="M13" s="16"/>
      <c r="N13" s="64" t="s">
        <v>71</v>
      </c>
      <c r="O13" s="64"/>
      <c r="P13" s="64"/>
      <c r="Q13" s="64"/>
      <c r="R13" s="64"/>
      <c r="S13" s="64"/>
      <c r="T13" s="16"/>
      <c r="U13" s="67" t="s">
        <v>33</v>
      </c>
      <c r="V13" s="67"/>
      <c r="W13" s="67"/>
      <c r="X13" s="67"/>
      <c r="Y13" s="67"/>
      <c r="Z13" s="67"/>
    </row>
    <row r="14" spans="1:39" ht="11.5" customHeight="1" x14ac:dyDescent="0.3">
      <c r="B14" s="134" t="s">
        <v>34</v>
      </c>
      <c r="C14" s="134"/>
      <c r="D14" s="134"/>
      <c r="E14" s="134"/>
      <c r="F14" s="65"/>
      <c r="G14" s="60"/>
      <c r="H14" s="60"/>
      <c r="I14" s="17" t="s">
        <v>30</v>
      </c>
      <c r="J14" s="60"/>
      <c r="K14" s="60"/>
      <c r="L14" s="66"/>
      <c r="M14" s="14"/>
      <c r="N14" s="65"/>
      <c r="O14" s="60"/>
      <c r="P14" s="60"/>
      <c r="Q14" s="60"/>
      <c r="R14" s="60"/>
      <c r="S14" s="66"/>
      <c r="T14" s="14"/>
      <c r="U14" s="42"/>
      <c r="V14" s="42"/>
      <c r="W14" s="42"/>
      <c r="X14" s="42"/>
      <c r="Y14" s="42"/>
      <c r="Z14" s="42"/>
    </row>
    <row r="15" spans="1:39" ht="11.5" customHeight="1" x14ac:dyDescent="0.3">
      <c r="B15" s="134" t="s">
        <v>35</v>
      </c>
      <c r="C15" s="134"/>
      <c r="D15" s="134"/>
      <c r="E15" s="134"/>
      <c r="F15" s="133"/>
      <c r="G15" s="59"/>
      <c r="H15" s="59"/>
      <c r="I15" s="18" t="s">
        <v>30</v>
      </c>
      <c r="J15" s="59"/>
      <c r="K15" s="59"/>
      <c r="L15" s="132"/>
      <c r="M15" s="14"/>
      <c r="N15" s="65"/>
      <c r="O15" s="60"/>
      <c r="P15" s="60"/>
      <c r="Q15" s="60"/>
      <c r="R15" s="60"/>
      <c r="S15" s="66"/>
      <c r="T15" s="14"/>
      <c r="U15" s="42"/>
      <c r="V15" s="42"/>
      <c r="W15" s="42"/>
      <c r="X15" s="42"/>
      <c r="Y15" s="42"/>
      <c r="Z15" s="42"/>
    </row>
    <row r="16" spans="1:39" ht="11.5" customHeight="1" x14ac:dyDescent="0.35"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L16" s="4"/>
      <c r="AM16" s="4"/>
    </row>
    <row r="17" spans="1:39" ht="11.5" customHeight="1" x14ac:dyDescent="0.3">
      <c r="B17" s="58" t="s">
        <v>37</v>
      </c>
      <c r="C17" s="58"/>
      <c r="D17" s="58"/>
      <c r="E17" s="58"/>
      <c r="F17" s="61" t="s">
        <v>56</v>
      </c>
      <c r="G17" s="62"/>
      <c r="H17" s="63"/>
      <c r="I17" s="61" t="s">
        <v>57</v>
      </c>
      <c r="J17" s="62"/>
      <c r="K17" s="63"/>
      <c r="L17" s="61" t="s">
        <v>58</v>
      </c>
      <c r="M17" s="62"/>
      <c r="N17" s="63"/>
      <c r="O17" s="61" t="s">
        <v>61</v>
      </c>
      <c r="P17" s="62"/>
      <c r="Q17" s="63"/>
      <c r="R17" s="61" t="s">
        <v>60</v>
      </c>
      <c r="S17" s="62"/>
      <c r="T17" s="63"/>
      <c r="U17" s="61">
        <v>6</v>
      </c>
      <c r="V17" s="62"/>
      <c r="W17" s="63"/>
      <c r="X17" s="61">
        <v>7</v>
      </c>
      <c r="Y17" s="62"/>
      <c r="Z17" s="63"/>
      <c r="AA17" s="4"/>
      <c r="AB17" s="113" t="s">
        <v>69</v>
      </c>
      <c r="AC17" s="113"/>
      <c r="AD17" s="113"/>
      <c r="AE17" s="113"/>
      <c r="AF17" s="113"/>
      <c r="AG17" s="42"/>
      <c r="AH17" s="42"/>
      <c r="AI17" s="42"/>
    </row>
    <row r="18" spans="1:39" ht="11.5" customHeight="1" x14ac:dyDescent="0.3">
      <c r="B18" s="58" t="s">
        <v>36</v>
      </c>
      <c r="C18" s="58"/>
      <c r="D18" s="58"/>
      <c r="E18" s="58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 t="s">
        <v>74</v>
      </c>
      <c r="V18" s="42"/>
      <c r="W18" s="42"/>
      <c r="X18" s="42" t="s">
        <v>74</v>
      </c>
      <c r="Y18" s="42"/>
      <c r="Z18" s="42"/>
      <c r="AA18" s="4"/>
      <c r="AB18" s="4"/>
      <c r="AC18" s="4"/>
      <c r="AD18" s="4"/>
      <c r="AE18" s="4"/>
      <c r="AG18" s="61"/>
      <c r="AH18" s="62"/>
      <c r="AI18" s="63"/>
    </row>
    <row r="19" spans="1:39" ht="11.5" customHeight="1" thickBot="1" x14ac:dyDescent="0.4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8"/>
      <c r="X19" s="19"/>
      <c r="Y19" s="8"/>
      <c r="Z19" s="8"/>
      <c r="AA19" s="8"/>
      <c r="AB19" s="8"/>
      <c r="AC19" s="19"/>
      <c r="AD19" s="19"/>
      <c r="AE19" s="19"/>
      <c r="AF19" s="20"/>
      <c r="AG19" s="20"/>
      <c r="AH19" s="20"/>
      <c r="AI19" s="20"/>
      <c r="AJ19" s="20"/>
      <c r="AK19" s="20"/>
      <c r="AL19" s="20"/>
      <c r="AM19" s="20"/>
    </row>
    <row r="20" spans="1:39" ht="11.5" customHeight="1" x14ac:dyDescent="0.35">
      <c r="A20" s="9" t="s">
        <v>15</v>
      </c>
      <c r="B20" s="21"/>
      <c r="C20" s="21"/>
      <c r="D20" s="21"/>
      <c r="E20" s="21"/>
      <c r="F20" s="21"/>
      <c r="G20" s="21"/>
      <c r="H20" s="21"/>
      <c r="I20" s="21"/>
      <c r="J20" s="11"/>
      <c r="K20" s="11"/>
      <c r="L20" s="22"/>
      <c r="M20" s="13"/>
      <c r="N20" s="12"/>
      <c r="O20" s="12"/>
      <c r="P20" s="12"/>
      <c r="Q20" s="12"/>
      <c r="R20" s="12"/>
      <c r="S20" s="12"/>
      <c r="T20" s="12"/>
      <c r="U20" s="12"/>
      <c r="V20" s="23"/>
      <c r="W20" s="23"/>
      <c r="X20" s="23"/>
      <c r="Y20" s="22"/>
      <c r="Z20" s="22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</row>
    <row r="21" spans="1:39" ht="11.5" customHeight="1" x14ac:dyDescent="0.3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4"/>
    </row>
    <row r="22" spans="1:39" ht="11.5" customHeight="1" x14ac:dyDescent="0.35">
      <c r="B22" s="4" t="s">
        <v>27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78" t="s">
        <v>26</v>
      </c>
      <c r="AI22" s="78"/>
      <c r="AJ22" s="78"/>
      <c r="AK22" s="78"/>
      <c r="AL22" s="78"/>
    </row>
    <row r="23" spans="1:39" ht="11.5" customHeight="1" x14ac:dyDescent="0.35">
      <c r="B23" s="106" t="s">
        <v>43</v>
      </c>
      <c r="C23" s="106"/>
      <c r="D23" s="106"/>
      <c r="E23" s="106"/>
      <c r="F23" s="135" t="s">
        <v>76</v>
      </c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  <c r="AA23" s="135"/>
      <c r="AB23" s="135"/>
      <c r="AC23" s="135"/>
      <c r="AD23" s="135"/>
      <c r="AE23" s="135"/>
      <c r="AF23" s="135"/>
      <c r="AG23" s="135"/>
      <c r="AH23" s="75"/>
      <c r="AI23" s="76"/>
      <c r="AJ23" s="76"/>
      <c r="AK23" s="76"/>
      <c r="AL23" s="77"/>
      <c r="AM23" s="13"/>
    </row>
    <row r="24" spans="1:39" ht="11.5" customHeight="1" x14ac:dyDescent="0.35">
      <c r="B24" s="106" t="s">
        <v>44</v>
      </c>
      <c r="C24" s="106"/>
      <c r="D24" s="106"/>
      <c r="E24" s="106"/>
      <c r="F24" s="129" t="s">
        <v>38</v>
      </c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1"/>
      <c r="AH24" s="75"/>
      <c r="AI24" s="76"/>
      <c r="AJ24" s="76"/>
      <c r="AK24" s="76"/>
      <c r="AL24" s="77"/>
      <c r="AM24" s="13"/>
    </row>
    <row r="25" spans="1:39" ht="11.5" customHeight="1" x14ac:dyDescent="0.35">
      <c r="B25" s="106" t="s">
        <v>45</v>
      </c>
      <c r="C25" s="106"/>
      <c r="D25" s="106"/>
      <c r="E25" s="106"/>
      <c r="F25" s="129" t="s">
        <v>39</v>
      </c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1"/>
      <c r="AH25" s="75"/>
      <c r="AI25" s="76"/>
      <c r="AJ25" s="76"/>
      <c r="AK25" s="76"/>
      <c r="AL25" s="77"/>
      <c r="AM25" s="13"/>
    </row>
    <row r="26" spans="1:39" ht="11.5" customHeight="1" x14ac:dyDescent="0.35">
      <c r="B26" s="106" t="s">
        <v>46</v>
      </c>
      <c r="C26" s="106"/>
      <c r="D26" s="106"/>
      <c r="E26" s="106"/>
      <c r="F26" s="107" t="s">
        <v>40</v>
      </c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8"/>
      <c r="AE26" s="108"/>
      <c r="AF26" s="108"/>
      <c r="AG26" s="109"/>
      <c r="AH26" s="75"/>
      <c r="AI26" s="76"/>
      <c r="AJ26" s="76"/>
      <c r="AK26" s="76"/>
      <c r="AL26" s="77"/>
      <c r="AM26" s="13"/>
    </row>
    <row r="27" spans="1:39" ht="11.5" customHeight="1" x14ac:dyDescent="0.35">
      <c r="B27" s="106" t="s">
        <v>47</v>
      </c>
      <c r="C27" s="106"/>
      <c r="D27" s="106"/>
      <c r="E27" s="106"/>
      <c r="F27" s="110" t="s">
        <v>41</v>
      </c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75"/>
      <c r="AI27" s="76"/>
      <c r="AJ27" s="76"/>
      <c r="AK27" s="76"/>
      <c r="AL27" s="77"/>
      <c r="AM27" s="13"/>
    </row>
    <row r="28" spans="1:39" ht="22.5" customHeight="1" x14ac:dyDescent="0.35">
      <c r="B28" s="106" t="s">
        <v>79</v>
      </c>
      <c r="C28" s="106"/>
      <c r="D28" s="106"/>
      <c r="E28" s="106"/>
      <c r="F28" s="137" t="s">
        <v>87</v>
      </c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  <c r="AA28" s="138"/>
      <c r="AB28" s="138"/>
      <c r="AC28" s="138"/>
      <c r="AD28" s="138"/>
      <c r="AE28" s="138"/>
      <c r="AF28" s="138"/>
      <c r="AG28" s="139"/>
      <c r="AH28" s="75"/>
      <c r="AI28" s="76"/>
      <c r="AJ28" s="76"/>
      <c r="AK28" s="76"/>
      <c r="AL28" s="77"/>
      <c r="AM28" s="13"/>
    </row>
    <row r="29" spans="1:39" ht="11.5" customHeight="1" x14ac:dyDescent="0.35">
      <c r="B29" s="106" t="s">
        <v>48</v>
      </c>
      <c r="C29" s="106"/>
      <c r="D29" s="106"/>
      <c r="E29" s="106"/>
      <c r="F29" s="110" t="s">
        <v>42</v>
      </c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75"/>
      <c r="AI29" s="76"/>
      <c r="AJ29" s="76"/>
      <c r="AK29" s="76"/>
      <c r="AL29" s="77"/>
    </row>
    <row r="30" spans="1:39" ht="11.5" customHeight="1" x14ac:dyDescent="0.35">
      <c r="B30" s="106" t="s">
        <v>78</v>
      </c>
      <c r="C30" s="106"/>
      <c r="D30" s="106"/>
      <c r="E30" s="106"/>
      <c r="F30" s="110" t="s">
        <v>77</v>
      </c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110"/>
      <c r="AG30" s="110"/>
      <c r="AH30" s="75"/>
      <c r="AI30" s="76"/>
      <c r="AJ30" s="76"/>
      <c r="AK30" s="76"/>
      <c r="AL30" s="77"/>
    </row>
    <row r="31" spans="1:39" ht="11.5" customHeight="1" thickBot="1" x14ac:dyDescent="0.4">
      <c r="A31" s="24"/>
      <c r="B31" s="24"/>
      <c r="C31" s="24"/>
      <c r="D31" s="24"/>
      <c r="E31" s="24"/>
      <c r="F31" s="24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8"/>
      <c r="AL31" s="8"/>
      <c r="AM31" s="8"/>
    </row>
    <row r="32" spans="1:39" ht="11.5" customHeight="1" x14ac:dyDescent="0.35">
      <c r="A32" s="25" t="s">
        <v>85</v>
      </c>
      <c r="B32" s="26"/>
      <c r="C32" s="26"/>
      <c r="D32" s="26"/>
      <c r="E32" s="26"/>
      <c r="F32" s="26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</row>
    <row r="33" spans="1:39" ht="11.5" customHeight="1" x14ac:dyDescent="0.35">
      <c r="A33" s="9"/>
      <c r="B33" s="11"/>
      <c r="C33" s="11"/>
      <c r="D33" s="11"/>
      <c r="E33" s="11"/>
      <c r="F33" s="11"/>
      <c r="G33" s="13"/>
      <c r="H33" s="13"/>
      <c r="I33" s="13"/>
      <c r="J33" s="13"/>
      <c r="K33" s="13"/>
      <c r="L33" s="13"/>
      <c r="M33" s="13"/>
      <c r="N33" s="13"/>
      <c r="O33" s="45" t="s">
        <v>89</v>
      </c>
      <c r="P33" s="45"/>
      <c r="Q33" s="45"/>
      <c r="R33" s="45"/>
      <c r="S33" s="45"/>
      <c r="T33" s="45"/>
      <c r="U33" s="45"/>
      <c r="V33" s="45"/>
      <c r="W33" s="45"/>
      <c r="X33" s="46"/>
      <c r="Y33" s="46"/>
      <c r="Z33" s="46"/>
      <c r="AB33" s="114" t="s">
        <v>97</v>
      </c>
      <c r="AC33" s="115"/>
      <c r="AD33" s="115"/>
      <c r="AE33" s="115"/>
      <c r="AF33" s="116"/>
      <c r="AG33" s="117" t="s">
        <v>18</v>
      </c>
      <c r="AH33" s="118"/>
      <c r="AI33" s="43"/>
      <c r="AM33" s="13"/>
    </row>
    <row r="34" spans="1:39" ht="11.5" customHeight="1" x14ac:dyDescent="0.35">
      <c r="A34" s="4"/>
      <c r="B34" s="4"/>
      <c r="C34" s="4"/>
      <c r="O34" s="45" t="s">
        <v>90</v>
      </c>
      <c r="P34" s="45"/>
      <c r="Q34" s="45"/>
      <c r="R34" s="45"/>
      <c r="S34" s="45"/>
      <c r="T34" s="45"/>
      <c r="U34" s="45"/>
      <c r="V34" s="45"/>
      <c r="W34" s="45"/>
      <c r="X34" s="47">
        <f>ROUND(0.1758*EXP(0.0256*X33),3)</f>
        <v>0.17599999999999999</v>
      </c>
      <c r="Y34" s="47"/>
      <c r="Z34" s="48"/>
      <c r="AB34" s="136" t="s">
        <v>91</v>
      </c>
      <c r="AC34" s="136"/>
      <c r="AD34" s="136"/>
      <c r="AE34" s="136"/>
      <c r="AF34" s="136"/>
      <c r="AG34" s="46" t="s">
        <v>92</v>
      </c>
      <c r="AH34" s="46"/>
      <c r="AI34" s="46"/>
    </row>
    <row r="35" spans="1:39" ht="11.5" customHeight="1" x14ac:dyDescent="0.35">
      <c r="A35" s="4"/>
      <c r="B35" s="4"/>
      <c r="C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L35" s="4"/>
    </row>
    <row r="36" spans="1:39" ht="11.5" customHeight="1" x14ac:dyDescent="0.35">
      <c r="A36" s="4"/>
      <c r="B36" s="97" t="s">
        <v>49</v>
      </c>
      <c r="C36" s="97"/>
      <c r="D36" s="97"/>
      <c r="E36" s="97"/>
      <c r="F36" s="97"/>
      <c r="G36" s="97"/>
      <c r="H36" s="97"/>
      <c r="I36" s="105" t="s">
        <v>62</v>
      </c>
      <c r="J36" s="47"/>
      <c r="K36" s="47"/>
      <c r="L36" s="47"/>
      <c r="M36" s="47"/>
      <c r="N36" s="47"/>
      <c r="O36" s="47"/>
      <c r="P36" s="48"/>
      <c r="Q36" s="111" t="s">
        <v>88</v>
      </c>
      <c r="R36" s="111"/>
      <c r="S36" s="111"/>
      <c r="T36" s="111"/>
      <c r="U36" s="111"/>
      <c r="V36" s="111"/>
      <c r="W36" s="111"/>
      <c r="X36" s="111"/>
      <c r="Y36" s="112" t="s">
        <v>17</v>
      </c>
      <c r="Z36" s="112"/>
      <c r="AB36" s="148" t="s">
        <v>95</v>
      </c>
      <c r="AC36" s="148"/>
      <c r="AD36" s="148"/>
      <c r="AE36" s="148"/>
      <c r="AF36" s="148"/>
      <c r="AH36" s="111" t="s">
        <v>26</v>
      </c>
      <c r="AI36" s="111"/>
      <c r="AJ36" s="111"/>
    </row>
    <row r="37" spans="1:39" ht="11.5" customHeight="1" x14ac:dyDescent="0.35">
      <c r="A37" s="4"/>
      <c r="B37" s="97"/>
      <c r="C37" s="97"/>
      <c r="D37" s="97"/>
      <c r="E37" s="97"/>
      <c r="F37" s="97"/>
      <c r="G37" s="97"/>
      <c r="H37" s="97"/>
      <c r="I37" s="41" t="s">
        <v>50</v>
      </c>
      <c r="J37" s="41"/>
      <c r="K37" s="41"/>
      <c r="L37" s="41"/>
      <c r="M37" s="41" t="s">
        <v>51</v>
      </c>
      <c r="N37" s="41"/>
      <c r="O37" s="41"/>
      <c r="P37" s="41"/>
      <c r="Q37" s="41" t="s">
        <v>50</v>
      </c>
      <c r="R37" s="41"/>
      <c r="S37" s="41"/>
      <c r="T37" s="41"/>
      <c r="U37" s="41" t="s">
        <v>51</v>
      </c>
      <c r="V37" s="41"/>
      <c r="W37" s="41"/>
      <c r="X37" s="41"/>
      <c r="Y37" s="112"/>
      <c r="Z37" s="112"/>
      <c r="AB37" s="41" t="s">
        <v>93</v>
      </c>
      <c r="AC37" s="41"/>
      <c r="AD37" s="41"/>
      <c r="AE37" s="149" t="s">
        <v>17</v>
      </c>
      <c r="AF37" s="149"/>
      <c r="AH37" s="111"/>
      <c r="AI37" s="111"/>
      <c r="AJ37" s="111"/>
    </row>
    <row r="38" spans="1:39" ht="11.5" customHeight="1" x14ac:dyDescent="0.35">
      <c r="A38" s="4"/>
      <c r="B38" s="112" t="s">
        <v>52</v>
      </c>
      <c r="C38" s="112"/>
      <c r="D38" s="112"/>
      <c r="E38" s="112"/>
      <c r="F38" s="112"/>
      <c r="G38" s="112"/>
      <c r="H38" s="140"/>
      <c r="I38" s="37"/>
      <c r="J38" s="141"/>
      <c r="K38" s="141"/>
      <c r="L38" s="142"/>
      <c r="M38" s="37"/>
      <c r="N38" s="141"/>
      <c r="O38" s="141"/>
      <c r="P38" s="142"/>
      <c r="Q38" s="36" t="str">
        <f>IF(I38="","",IF(ISNUMBER(I38)=FALSE,I38,I38*$X$34))</f>
        <v/>
      </c>
      <c r="R38" s="39" t="str">
        <f>IF(J38="","",IF(ISNUMBER(J38)=FALSE,J38,J38*$X$34))</f>
        <v/>
      </c>
      <c r="S38" s="39"/>
      <c r="T38" s="40"/>
      <c r="U38" s="36" t="str">
        <f>IF(M38="","",IF(ISNUMBER(M38)=FALSE,M38,M38*$X$34))</f>
        <v/>
      </c>
      <c r="V38" s="39" t="str">
        <f>IF(N38="","",IF(ISNUMBER(N38)=FALSE,N38,N38*$X$34))</f>
        <v/>
      </c>
      <c r="W38" s="39"/>
      <c r="X38" s="40"/>
      <c r="Y38" s="43" t="s">
        <v>94</v>
      </c>
      <c r="Z38" s="44"/>
      <c r="AB38" s="36" t="s">
        <v>96</v>
      </c>
      <c r="AC38" s="39" t="str">
        <f>IF(F14="","",
IF(AND(F14&lt;=600,Y38="MΩ"),500,
IF(AND(F14&lt;=600,Y38="GΩ"),0.5,
IF(AND(F14&lt;=5000,Y38="MΩ"),5000,
IF(AND(F14&lt;=5000,Y38="GΩ"),5,
IF(AND(F14&gt;5000,Y38="MΩ"),25000,
IF(AND(F14&gt;5000,Y38="GΩ"),25
)))))))</f>
        <v/>
      </c>
      <c r="AD38" s="40"/>
      <c r="AE38" s="48" t="str">
        <f>IF(Y38="","",Y38)</f>
        <v>MΩ</v>
      </c>
      <c r="AF38" s="111"/>
      <c r="AH38" s="150" t="str">
        <f>IF(V38="","",IF(ISNUMBER(V38)=FALSE,"N/A",IF(V38&gt;=AC38,"PASS","FAIL")))</f>
        <v/>
      </c>
      <c r="AI38" s="150"/>
      <c r="AJ38" s="150"/>
    </row>
    <row r="39" spans="1:39" ht="11.5" customHeight="1" x14ac:dyDescent="0.35">
      <c r="A39" s="4"/>
      <c r="B39" s="112" t="s">
        <v>53</v>
      </c>
      <c r="C39" s="112"/>
      <c r="D39" s="112"/>
      <c r="E39" s="112"/>
      <c r="F39" s="112"/>
      <c r="G39" s="112"/>
      <c r="H39" s="140"/>
      <c r="I39" s="37"/>
      <c r="J39" s="141"/>
      <c r="K39" s="141"/>
      <c r="L39" s="142"/>
      <c r="M39" s="37"/>
      <c r="N39" s="141"/>
      <c r="O39" s="141"/>
      <c r="P39" s="142"/>
      <c r="Q39" s="36" t="str">
        <f t="shared" ref="Q39:Q40" si="0">IF(I39="","",IF(ISNUMBER(I39)=FALSE,I39,I39*$X$34))</f>
        <v/>
      </c>
      <c r="R39" s="39" t="str">
        <f t="shared" ref="R39:R40" si="1">IF(J39="","",IF(ISNUMBER(J39)=FALSE,J39,J39*$X$34))</f>
        <v/>
      </c>
      <c r="S39" s="39"/>
      <c r="T39" s="40"/>
      <c r="U39" s="36" t="str">
        <f t="shared" ref="U39:U40" si="2">IF(M39="","",IF(ISNUMBER(M39)=FALSE,M39,M39*$X$34))</f>
        <v/>
      </c>
      <c r="V39" s="39" t="str">
        <f t="shared" ref="V39:V40" si="3">IF(N39="","",IF(ISNUMBER(N39)=FALSE,N39,N39*$X$34))</f>
        <v/>
      </c>
      <c r="W39" s="39"/>
      <c r="X39" s="40"/>
      <c r="Y39" s="43" t="s">
        <v>94</v>
      </c>
      <c r="Z39" s="44"/>
      <c r="AB39" s="36" t="s">
        <v>96</v>
      </c>
      <c r="AC39" s="39" t="str">
        <f>IF(F15="","",
IF(AND(F15&lt;=600,Y39="MΩ"),500,
IF(AND(F15&lt;=600,Y39="GΩ"),0.5,
IF(AND(F15&lt;=5000,Y39="MΩ"),5000,
IF(AND(F15&lt;=5000,Y39="GΩ"),5,
IF(AND(F15&gt;5000,Y39="MΩ"),25000,
IF(AND(F15&gt;5000,Y39="GΩ"),25
)))))))</f>
        <v/>
      </c>
      <c r="AD39" s="40"/>
      <c r="AE39" s="48" t="str">
        <f>IF(Y39="","",Y39)</f>
        <v>MΩ</v>
      </c>
      <c r="AF39" s="111"/>
      <c r="AH39" s="150" t="str">
        <f>IF(V39="","",IF(ISNUMBER(V39)=FALSE,"N/A",IF(V39&gt;=AC39,"PASS","FAIL")))</f>
        <v/>
      </c>
      <c r="AI39" s="150"/>
      <c r="AJ39" s="150"/>
    </row>
    <row r="40" spans="1:39" ht="11.5" customHeight="1" x14ac:dyDescent="0.35">
      <c r="A40" s="4"/>
      <c r="B40" s="112" t="s">
        <v>54</v>
      </c>
      <c r="C40" s="112"/>
      <c r="D40" s="112"/>
      <c r="E40" s="112"/>
      <c r="F40" s="112"/>
      <c r="G40" s="112"/>
      <c r="H40" s="140"/>
      <c r="I40" s="37"/>
      <c r="J40" s="141"/>
      <c r="K40" s="141"/>
      <c r="L40" s="142"/>
      <c r="M40" s="37"/>
      <c r="N40" s="141"/>
      <c r="O40" s="141"/>
      <c r="P40" s="142"/>
      <c r="Q40" s="36" t="str">
        <f t="shared" si="0"/>
        <v/>
      </c>
      <c r="R40" s="39" t="str">
        <f t="shared" si="1"/>
        <v/>
      </c>
      <c r="S40" s="39"/>
      <c r="T40" s="40"/>
      <c r="U40" s="36" t="str">
        <f t="shared" si="2"/>
        <v/>
      </c>
      <c r="V40" s="39" t="str">
        <f t="shared" si="3"/>
        <v/>
      </c>
      <c r="W40" s="39"/>
      <c r="X40" s="40"/>
      <c r="Y40" s="43" t="s">
        <v>94</v>
      </c>
      <c r="Z40" s="44"/>
      <c r="AB40" s="36" t="s">
        <v>96</v>
      </c>
      <c r="AC40" s="39" t="str">
        <f>IF(F14="","",
IF(AND(F14&lt;=600,Y40="MΩ"),500,
IF(AND(F14&lt;=600,Y40="GΩ"),0.5,
IF(AND(F14&lt;=5000,Y40="MΩ"),5000,
IF(AND(F14&lt;=5000,Y40="GΩ"),5,
IF(AND(F14&gt;5000,Y40="MΩ"),25000,
IF(AND(F14&gt;5000,Y40="GΩ"),25
)))))))</f>
        <v/>
      </c>
      <c r="AD40" s="40"/>
      <c r="AE40" s="48" t="str">
        <f>IF(Y40="","",Y40)</f>
        <v>MΩ</v>
      </c>
      <c r="AF40" s="111"/>
      <c r="AH40" s="150" t="str">
        <f>IF(V40="","",IF(ISNUMBER(V40)=FALSE,"N/A",IF(V40&gt;=AC40,"PASS","FAIL")))</f>
        <v/>
      </c>
      <c r="AI40" s="150"/>
      <c r="AJ40" s="150"/>
    </row>
    <row r="41" spans="1:39" ht="11.5" customHeight="1" x14ac:dyDescent="0.35">
      <c r="A41" s="4"/>
      <c r="E41" s="6"/>
      <c r="F41" s="6"/>
      <c r="G41" s="6"/>
      <c r="H41" s="6"/>
      <c r="I41" s="6"/>
      <c r="J41" s="6"/>
      <c r="K41" s="6"/>
      <c r="L41" s="6"/>
      <c r="M41" s="6"/>
      <c r="N41" s="6"/>
      <c r="O41" s="30"/>
      <c r="P41" s="30"/>
      <c r="Q41" s="30"/>
      <c r="R41" s="30"/>
      <c r="S41" s="30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30"/>
      <c r="AI41" s="30"/>
      <c r="AJ41" s="30"/>
      <c r="AK41" s="30"/>
      <c r="AL41" s="6"/>
      <c r="AM41" s="4"/>
    </row>
    <row r="42" spans="1:39" ht="11.5" customHeight="1" x14ac:dyDescent="0.3">
      <c r="A42" s="4"/>
      <c r="B42" s="28"/>
      <c r="C42" s="28"/>
      <c r="D42" s="28"/>
      <c r="E42" s="28"/>
      <c r="F42" s="28"/>
      <c r="G42" s="28"/>
      <c r="I42" s="28"/>
      <c r="J42" s="147" t="s">
        <v>63</v>
      </c>
      <c r="K42" s="147"/>
      <c r="L42" s="147"/>
      <c r="M42" s="147"/>
      <c r="N42" s="147"/>
      <c r="O42" s="147"/>
      <c r="P42" s="147"/>
      <c r="Q42" s="113" t="s">
        <v>65</v>
      </c>
      <c r="R42" s="113"/>
      <c r="S42" s="113"/>
      <c r="T42" s="113"/>
      <c r="U42" s="113" t="s">
        <v>66</v>
      </c>
      <c r="V42" s="113"/>
      <c r="W42" s="113"/>
      <c r="X42" s="113"/>
      <c r="Y42" s="68" t="s">
        <v>64</v>
      </c>
      <c r="Z42" s="68"/>
      <c r="AA42" s="68"/>
      <c r="AB42" s="68"/>
      <c r="AC42" s="68" t="s">
        <v>99</v>
      </c>
      <c r="AD42" s="68"/>
      <c r="AE42" s="68"/>
      <c r="AF42" s="68"/>
      <c r="AH42" s="69" t="s">
        <v>98</v>
      </c>
      <c r="AI42" s="69"/>
      <c r="AJ42" s="69"/>
      <c r="AK42" s="14"/>
      <c r="AL42" s="28"/>
    </row>
    <row r="43" spans="1:39" ht="11.5" customHeight="1" x14ac:dyDescent="0.3">
      <c r="A43" s="4"/>
      <c r="B43" s="146" t="s">
        <v>68</v>
      </c>
      <c r="C43" s="146"/>
      <c r="D43" s="146"/>
      <c r="E43" s="146"/>
      <c r="F43" s="146"/>
      <c r="G43" s="146"/>
      <c r="H43" s="146"/>
      <c r="I43" s="146"/>
      <c r="J43" s="96" t="s">
        <v>67</v>
      </c>
      <c r="K43" s="96"/>
      <c r="L43" s="96"/>
      <c r="M43" s="96"/>
      <c r="N43" s="96"/>
      <c r="O43" s="96"/>
      <c r="P43" s="96"/>
      <c r="Q43" s="102" t="str">
        <f>IF(OR(R38 = "",V38=""),"",V38/R38)</f>
        <v/>
      </c>
      <c r="R43" s="103"/>
      <c r="S43" s="103"/>
      <c r="T43" s="103"/>
      <c r="U43" s="103" t="str">
        <f>IF(OR(R39 = "",V39=""),"",V39/R39)</f>
        <v/>
      </c>
      <c r="V43" s="103"/>
      <c r="W43" s="103"/>
      <c r="X43" s="103"/>
      <c r="Y43" s="100" t="str">
        <f>IF(OR(R40="",V40=""),"",V40/R40)</f>
        <v/>
      </c>
      <c r="Z43" s="101"/>
      <c r="AA43" s="101"/>
      <c r="AB43" s="102"/>
      <c r="AC43" s="36" t="s">
        <v>96</v>
      </c>
      <c r="AD43" s="73">
        <v>1</v>
      </c>
      <c r="AE43" s="73"/>
      <c r="AF43" s="74"/>
      <c r="AH43" s="70" t="str">
        <f>IF(OR(Q43="", U43="", Y43=""), "", IF(AND(Q43&gt;1, U43&gt;1, Y43&gt;1), "PASS", "FAIL"))</f>
        <v/>
      </c>
      <c r="AI43" s="71"/>
      <c r="AJ43" s="72"/>
      <c r="AK43" s="38"/>
    </row>
    <row r="44" spans="1:39" ht="11.5" customHeight="1" thickBot="1" x14ac:dyDescent="0.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</row>
    <row r="45" spans="1:39" ht="11.5" customHeight="1" x14ac:dyDescent="0.35">
      <c r="A45" s="25" t="s">
        <v>86</v>
      </c>
      <c r="B45" s="31"/>
      <c r="C45" s="31"/>
      <c r="D45" s="31"/>
      <c r="E45" s="31"/>
      <c r="F45" s="31"/>
      <c r="G45" s="32"/>
      <c r="H45" s="32"/>
      <c r="I45" s="32"/>
      <c r="J45" s="32"/>
      <c r="K45" s="32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</row>
    <row r="46" spans="1:39" ht="11.5" customHeight="1" x14ac:dyDescent="0.35">
      <c r="O46" s="97" t="s">
        <v>84</v>
      </c>
      <c r="P46" s="97"/>
      <c r="Q46" s="97"/>
      <c r="R46" s="49" t="s">
        <v>72</v>
      </c>
      <c r="S46" s="50"/>
      <c r="T46" s="51"/>
      <c r="U46" s="49" t="s">
        <v>73</v>
      </c>
      <c r="V46" s="50"/>
      <c r="W46" s="50"/>
      <c r="X46" s="51"/>
      <c r="Y46" s="97" t="s">
        <v>26</v>
      </c>
      <c r="Z46" s="97"/>
      <c r="AA46" s="97"/>
    </row>
    <row r="47" spans="1:39" ht="11.5" customHeight="1" x14ac:dyDescent="0.3">
      <c r="B47" s="98" t="s">
        <v>82</v>
      </c>
      <c r="C47" s="98"/>
      <c r="D47" s="98"/>
      <c r="E47" s="98"/>
      <c r="F47" s="98"/>
      <c r="G47" s="98"/>
      <c r="H47" s="98"/>
      <c r="I47" s="98"/>
      <c r="J47" s="83" t="s">
        <v>58</v>
      </c>
      <c r="K47" s="83"/>
      <c r="L47" s="83"/>
      <c r="M47" s="83"/>
      <c r="O47" s="97"/>
      <c r="P47" s="97"/>
      <c r="Q47" s="97"/>
      <c r="R47" s="52"/>
      <c r="S47" s="53"/>
      <c r="T47" s="54"/>
      <c r="U47" s="52"/>
      <c r="V47" s="53"/>
      <c r="W47" s="53"/>
      <c r="X47" s="54"/>
      <c r="Y47" s="97"/>
      <c r="Z47" s="97"/>
      <c r="AA47" s="97"/>
      <c r="AC47" s="49" t="s">
        <v>75</v>
      </c>
      <c r="AD47" s="50"/>
      <c r="AE47" s="50"/>
      <c r="AF47" s="51"/>
      <c r="AG47" s="49" t="s">
        <v>26</v>
      </c>
      <c r="AH47" s="50"/>
      <c r="AI47" s="51"/>
    </row>
    <row r="48" spans="1:39" ht="11.5" customHeight="1" x14ac:dyDescent="0.3">
      <c r="B48" s="98" t="s">
        <v>81</v>
      </c>
      <c r="C48" s="98"/>
      <c r="D48" s="98"/>
      <c r="E48" s="98"/>
      <c r="F48" s="98"/>
      <c r="G48" s="98"/>
      <c r="H48" s="98"/>
      <c r="I48" s="99"/>
      <c r="J48" s="151">
        <f>HLOOKUP(J47,F17:Z18,2,FALSE)</f>
        <v>0</v>
      </c>
      <c r="K48" s="152"/>
      <c r="L48" s="152"/>
      <c r="M48" s="29" t="s">
        <v>55</v>
      </c>
      <c r="O48" s="96" t="str">
        <f>IF(N14="Delta","H1-H2",IF(N14="Wye","H0-H1",IF(N14="Single Phase","H1-H2","-")))</f>
        <v>-</v>
      </c>
      <c r="P48" s="96"/>
      <c r="Q48" s="96"/>
      <c r="R48" s="87"/>
      <c r="S48" s="88"/>
      <c r="T48" s="89"/>
      <c r="U48" s="93" t="str">
        <f>IF(R48="","",IF(ISNUMBER(R48)=FALSE,R48,(($J$50-R48)/$J$50)*100))</f>
        <v/>
      </c>
      <c r="V48" s="94"/>
      <c r="W48" s="94"/>
      <c r="X48" s="95"/>
      <c r="Y48" s="96" t="str">
        <f>IF(U48="", "", IF(AND(U48&lt;=0.5, U48&gt;=-0.5), "Pass", "Fail"))</f>
        <v/>
      </c>
      <c r="Z48" s="96"/>
      <c r="AA48" s="96"/>
      <c r="AC48" s="52"/>
      <c r="AD48" s="53"/>
      <c r="AE48" s="53"/>
      <c r="AF48" s="54"/>
      <c r="AG48" s="52"/>
      <c r="AH48" s="53"/>
      <c r="AI48" s="54"/>
    </row>
    <row r="49" spans="1:39" ht="11.5" customHeight="1" x14ac:dyDescent="0.3">
      <c r="B49" s="98" t="s">
        <v>80</v>
      </c>
      <c r="C49" s="98"/>
      <c r="D49" s="98"/>
      <c r="E49" s="98"/>
      <c r="F49" s="98"/>
      <c r="G49" s="98"/>
      <c r="H49" s="98"/>
      <c r="I49" s="98"/>
      <c r="J49" s="90">
        <f>IF(N15="Wye",J15,F15)</f>
        <v>0</v>
      </c>
      <c r="K49" s="91"/>
      <c r="L49" s="91"/>
      <c r="M49" s="34" t="s">
        <v>55</v>
      </c>
      <c r="O49" s="96" t="str">
        <f>IF(N14="Delta","H2-H3",IF(N14="Wye","H0-H2",IF(N14="Single Phase","N/A","-")))</f>
        <v>-</v>
      </c>
      <c r="P49" s="96"/>
      <c r="Q49" s="96"/>
      <c r="R49" s="87"/>
      <c r="S49" s="88"/>
      <c r="T49" s="89"/>
      <c r="U49" s="93" t="str">
        <f>IF(R49="","",IF(ISNUMBER(R49)=FALSE,R49,(($J$50-R49)/$J$50)*100))</f>
        <v/>
      </c>
      <c r="V49" s="94"/>
      <c r="W49" s="94"/>
      <c r="X49" s="95"/>
      <c r="Y49" s="96" t="str">
        <f>IF(ISNUMBER(U49)=FALSE, U49, IF(AND(U49&lt;=0.5, U49&gt;=-0.5), "Pass", "Fail"))</f>
        <v/>
      </c>
      <c r="Z49" s="96"/>
      <c r="AA49" s="96"/>
      <c r="AC49" s="84" t="str">
        <f>IF(OR(ISNUMBER(U48)=FALSE,ISNUMBER(U49)=FALSE,ISNUMBER(U50)=FALSE),"N/A",MAX(U48:X50)-MIN(U48:X50))</f>
        <v>N/A</v>
      </c>
      <c r="AD49" s="85"/>
      <c r="AE49" s="85"/>
      <c r="AF49" s="86"/>
      <c r="AG49" s="55" t="str">
        <f>IF(ISNUMBER(AC49)=FALSE, "N/A", IF(AND(AC49&lt;=0.5, AC49&gt;=-0.5), "Pass", "Fail"))</f>
        <v>N/A</v>
      </c>
      <c r="AH49" s="56"/>
      <c r="AI49" s="57"/>
    </row>
    <row r="50" spans="1:39" ht="12" customHeight="1" x14ac:dyDescent="0.3">
      <c r="B50" s="98" t="s">
        <v>83</v>
      </c>
      <c r="C50" s="98"/>
      <c r="D50" s="98"/>
      <c r="E50" s="98"/>
      <c r="F50" s="98"/>
      <c r="G50" s="98"/>
      <c r="H50" s="98"/>
      <c r="I50" s="98"/>
      <c r="J50" s="92" t="e">
        <f>IF(N14="Wye",J14/J49,J48/J49)</f>
        <v>#DIV/0!</v>
      </c>
      <c r="K50" s="92"/>
      <c r="L50" s="92"/>
      <c r="M50" s="92"/>
      <c r="O50" s="92" t="str">
        <f>IF(N14="Delta","H3-H1",IF(N14="Wye","H0-H3",IF(N14="Single Phase","N/A","-")))</f>
        <v>-</v>
      </c>
      <c r="P50" s="92"/>
      <c r="Q50" s="92"/>
      <c r="R50" s="87"/>
      <c r="S50" s="88"/>
      <c r="T50" s="89"/>
      <c r="U50" s="93" t="str">
        <f>IF(R50="","",IF(ISNUMBER(R50)=FALSE,R50,(($J$50-R50)/$J$50)*100))</f>
        <v/>
      </c>
      <c r="V50" s="94"/>
      <c r="W50" s="94"/>
      <c r="X50" s="95"/>
      <c r="Y50" s="96" t="str">
        <f>IF(ISNUMBER(U50)=FALSE, U50, IF(AND(U50&lt;=0.5, U50&gt;=-0.5), "Pass", "Fail"))</f>
        <v/>
      </c>
      <c r="Z50" s="96"/>
      <c r="AA50" s="96"/>
    </row>
    <row r="51" spans="1:39" ht="11.5" customHeight="1" thickBot="1" x14ac:dyDescent="0.4">
      <c r="A51" s="8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8"/>
      <c r="AM51" s="8"/>
    </row>
    <row r="52" spans="1:39" ht="11.5" customHeight="1" x14ac:dyDescent="0.35">
      <c r="A52" s="9" t="s">
        <v>21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</row>
    <row r="53" spans="1:39" ht="11.5" customHeight="1" x14ac:dyDescent="0.35">
      <c r="A53" s="13"/>
      <c r="B53" s="13"/>
      <c r="C53" s="13"/>
      <c r="D53" s="13"/>
      <c r="E53" s="81" t="s">
        <v>23</v>
      </c>
      <c r="F53" s="81"/>
      <c r="G53" s="81"/>
      <c r="H53" s="81"/>
      <c r="I53" s="81"/>
      <c r="J53" s="81"/>
      <c r="K53" s="81"/>
      <c r="L53" s="81"/>
      <c r="M53" s="79"/>
      <c r="N53" s="79"/>
      <c r="O53" s="79"/>
      <c r="P53" s="79"/>
      <c r="Q53" s="79"/>
      <c r="R53" s="79"/>
      <c r="S53" s="79"/>
      <c r="T53" s="81" t="s">
        <v>24</v>
      </c>
      <c r="U53" s="81"/>
      <c r="V53" s="81"/>
      <c r="W53" s="81"/>
      <c r="X53" s="81"/>
      <c r="Y53" s="79"/>
      <c r="Z53" s="79"/>
      <c r="AA53" s="79"/>
      <c r="AB53" s="79"/>
      <c r="AC53" s="79"/>
      <c r="AD53" s="79"/>
      <c r="AE53" s="4"/>
      <c r="AF53" s="81" t="s">
        <v>22</v>
      </c>
      <c r="AG53" s="81"/>
      <c r="AH53" s="81"/>
      <c r="AI53" s="80"/>
      <c r="AJ53" s="80"/>
      <c r="AK53" s="80"/>
      <c r="AL53" s="80"/>
      <c r="AM53" s="13"/>
    </row>
    <row r="54" spans="1:39" ht="11.5" customHeight="1" x14ac:dyDescent="0.3">
      <c r="A54" s="13"/>
      <c r="E54" s="145" t="s">
        <v>59</v>
      </c>
      <c r="F54" s="145"/>
      <c r="G54" s="145"/>
      <c r="H54" s="145"/>
      <c r="I54" s="145"/>
      <c r="J54" s="145"/>
      <c r="K54" s="145"/>
      <c r="L54" s="145"/>
      <c r="M54" s="82"/>
      <c r="N54" s="82"/>
      <c r="O54" s="82"/>
      <c r="P54" s="82"/>
      <c r="Q54" s="82"/>
      <c r="R54" s="82"/>
      <c r="S54" s="82"/>
      <c r="T54" s="81" t="s">
        <v>24</v>
      </c>
      <c r="U54" s="81"/>
      <c r="V54" s="81"/>
      <c r="W54" s="81"/>
      <c r="X54" s="81"/>
      <c r="Y54" s="79"/>
      <c r="Z54" s="79"/>
      <c r="AA54" s="79"/>
      <c r="AB54" s="79"/>
      <c r="AC54" s="79"/>
      <c r="AD54" s="79"/>
      <c r="AE54" s="4"/>
      <c r="AF54" s="81" t="s">
        <v>22</v>
      </c>
      <c r="AG54" s="81"/>
      <c r="AH54" s="81"/>
      <c r="AI54" s="80"/>
      <c r="AJ54" s="80"/>
      <c r="AK54" s="80"/>
      <c r="AL54" s="80"/>
      <c r="AM54" s="13"/>
    </row>
    <row r="55" spans="1:39" ht="11.5" customHeight="1" thickBot="1" x14ac:dyDescent="0.4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</row>
    <row r="56" spans="1:39" ht="11.5" customHeight="1" x14ac:dyDescent="0.35">
      <c r="A56" s="9" t="s">
        <v>12</v>
      </c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</row>
    <row r="57" spans="1:39" ht="11.5" customHeight="1" x14ac:dyDescent="0.35">
      <c r="A57" s="21"/>
      <c r="B57" s="143"/>
      <c r="C57" s="143"/>
      <c r="D57" s="143"/>
      <c r="E57" s="143"/>
      <c r="F57" s="143"/>
      <c r="G57" s="143"/>
      <c r="H57" s="143"/>
      <c r="I57" s="143"/>
      <c r="J57" s="143"/>
      <c r="K57" s="143"/>
      <c r="L57" s="143"/>
      <c r="M57" s="143"/>
      <c r="N57" s="143"/>
      <c r="O57" s="143"/>
      <c r="P57" s="143"/>
      <c r="Q57" s="143"/>
      <c r="R57" s="143"/>
      <c r="S57" s="143"/>
      <c r="T57" s="143"/>
      <c r="U57" s="143"/>
      <c r="V57" s="143"/>
      <c r="W57" s="143"/>
      <c r="X57" s="143"/>
      <c r="Y57" s="143"/>
      <c r="Z57" s="143"/>
      <c r="AA57" s="143"/>
      <c r="AB57" s="143"/>
      <c r="AC57" s="143"/>
      <c r="AD57" s="143"/>
      <c r="AE57" s="143"/>
      <c r="AF57" s="143"/>
      <c r="AG57" s="143"/>
      <c r="AH57" s="143"/>
      <c r="AI57" s="143"/>
      <c r="AJ57" s="143"/>
      <c r="AK57" s="143"/>
      <c r="AL57" s="143"/>
      <c r="AM57" s="13"/>
    </row>
    <row r="58" spans="1:39" ht="11.5" customHeight="1" x14ac:dyDescent="0.35">
      <c r="A58" s="13"/>
      <c r="B58" s="143"/>
      <c r="C58" s="143"/>
      <c r="D58" s="143"/>
      <c r="E58" s="143"/>
      <c r="F58" s="143"/>
      <c r="G58" s="143"/>
      <c r="H58" s="143"/>
      <c r="I58" s="143"/>
      <c r="J58" s="143"/>
      <c r="K58" s="143"/>
      <c r="L58" s="143"/>
      <c r="M58" s="143"/>
      <c r="N58" s="143"/>
      <c r="O58" s="143"/>
      <c r="P58" s="143"/>
      <c r="Q58" s="143"/>
      <c r="R58" s="143"/>
      <c r="S58" s="143"/>
      <c r="T58" s="143"/>
      <c r="U58" s="143"/>
      <c r="V58" s="143"/>
      <c r="W58" s="143"/>
      <c r="X58" s="143"/>
      <c r="Y58" s="143"/>
      <c r="Z58" s="143"/>
      <c r="AA58" s="143"/>
      <c r="AB58" s="143"/>
      <c r="AC58" s="143"/>
      <c r="AD58" s="143"/>
      <c r="AE58" s="143"/>
      <c r="AF58" s="143"/>
      <c r="AG58" s="143"/>
      <c r="AH58" s="143"/>
      <c r="AI58" s="143"/>
      <c r="AJ58" s="143"/>
      <c r="AK58" s="143"/>
      <c r="AL58" s="143"/>
      <c r="AM58" s="13"/>
    </row>
    <row r="59" spans="1:39" ht="11.5" customHeight="1" x14ac:dyDescent="0.35">
      <c r="A59" s="13"/>
      <c r="B59" s="143"/>
      <c r="C59" s="143"/>
      <c r="D59" s="143"/>
      <c r="E59" s="143"/>
      <c r="F59" s="143"/>
      <c r="G59" s="143"/>
      <c r="H59" s="143"/>
      <c r="I59" s="143"/>
      <c r="J59" s="143"/>
      <c r="K59" s="143"/>
      <c r="L59" s="143"/>
      <c r="M59" s="143"/>
      <c r="N59" s="143"/>
      <c r="O59" s="143"/>
      <c r="P59" s="143"/>
      <c r="Q59" s="143"/>
      <c r="R59" s="143"/>
      <c r="S59" s="143"/>
      <c r="T59" s="143"/>
      <c r="U59" s="143"/>
      <c r="V59" s="143"/>
      <c r="W59" s="143"/>
      <c r="X59" s="143"/>
      <c r="Y59" s="143"/>
      <c r="Z59" s="143"/>
      <c r="AA59" s="143"/>
      <c r="AB59" s="143"/>
      <c r="AC59" s="143"/>
      <c r="AD59" s="143"/>
      <c r="AE59" s="143"/>
      <c r="AF59" s="143"/>
      <c r="AG59" s="143"/>
      <c r="AH59" s="143"/>
      <c r="AI59" s="143"/>
      <c r="AJ59" s="143"/>
      <c r="AK59" s="143"/>
      <c r="AL59" s="143"/>
      <c r="AM59" s="13"/>
    </row>
    <row r="60" spans="1:39" ht="11.5" customHeight="1" x14ac:dyDescent="0.35">
      <c r="A60" s="13"/>
      <c r="B60" s="143"/>
      <c r="C60" s="143"/>
      <c r="D60" s="143"/>
      <c r="E60" s="143"/>
      <c r="F60" s="143"/>
      <c r="G60" s="143"/>
      <c r="H60" s="143"/>
      <c r="I60" s="143"/>
      <c r="J60" s="143"/>
      <c r="K60" s="143"/>
      <c r="L60" s="143"/>
      <c r="M60" s="143"/>
      <c r="N60" s="143"/>
      <c r="O60" s="143"/>
      <c r="P60" s="143"/>
      <c r="Q60" s="143"/>
      <c r="R60" s="143"/>
      <c r="S60" s="143"/>
      <c r="T60" s="143"/>
      <c r="U60" s="143"/>
      <c r="V60" s="143"/>
      <c r="W60" s="143"/>
      <c r="X60" s="143"/>
      <c r="Y60" s="143"/>
      <c r="Z60" s="143"/>
      <c r="AA60" s="143"/>
      <c r="AB60" s="143"/>
      <c r="AC60" s="143"/>
      <c r="AD60" s="143"/>
      <c r="AE60" s="143"/>
      <c r="AF60" s="143"/>
      <c r="AG60" s="143"/>
      <c r="AH60" s="143"/>
      <c r="AI60" s="143"/>
      <c r="AJ60" s="143"/>
      <c r="AK60" s="143"/>
      <c r="AL60" s="143"/>
      <c r="AM60" s="13"/>
    </row>
    <row r="61" spans="1:39" ht="11.5" customHeight="1" thickBot="1" x14ac:dyDescent="0.4">
      <c r="A61" s="8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  <c r="T61" s="144"/>
      <c r="U61" s="144"/>
      <c r="V61" s="144"/>
      <c r="W61" s="144"/>
      <c r="X61" s="144"/>
      <c r="Y61" s="144"/>
      <c r="Z61" s="144"/>
      <c r="AA61" s="144"/>
      <c r="AB61" s="144"/>
      <c r="AC61" s="144"/>
      <c r="AD61" s="144"/>
      <c r="AE61" s="144"/>
      <c r="AF61" s="144"/>
      <c r="AG61" s="144"/>
      <c r="AH61" s="144"/>
      <c r="AI61" s="144"/>
      <c r="AJ61" s="144"/>
      <c r="AK61" s="144"/>
      <c r="AL61" s="144"/>
      <c r="AM61" s="8"/>
    </row>
  </sheetData>
  <sheetProtection algorithmName="SHA-512" hashValue="3Alm5v6rKtbn5m03Pygvs3nKZ3CEGS7W8cVDd2ftfzqcGwX7OrIJf8SNijXyoYGVhYjiqhdk1pT+QxtVxtSrmg==" saltValue="vIPMTLEPPDR4jO+kk5Md2g==" spinCount="100000" sheet="1" formatCells="0" selectLockedCells="1"/>
  <dataConsolidate/>
  <mergeCells count="195">
    <mergeCell ref="B57:AL61"/>
    <mergeCell ref="AH36:AJ37"/>
    <mergeCell ref="E53:L53"/>
    <mergeCell ref="E54:L54"/>
    <mergeCell ref="AF54:AH54"/>
    <mergeCell ref="B43:I43"/>
    <mergeCell ref="J43:P43"/>
    <mergeCell ref="J42:P42"/>
    <mergeCell ref="AB36:AF36"/>
    <mergeCell ref="AB37:AD37"/>
    <mergeCell ref="AE37:AF37"/>
    <mergeCell ref="Y38:Z38"/>
    <mergeCell ref="I37:L37"/>
    <mergeCell ref="AH38:AJ38"/>
    <mergeCell ref="AH39:AJ39"/>
    <mergeCell ref="AH40:AJ40"/>
    <mergeCell ref="Q37:T37"/>
    <mergeCell ref="U37:X37"/>
    <mergeCell ref="B50:I50"/>
    <mergeCell ref="J48:L48"/>
    <mergeCell ref="Q42:T42"/>
    <mergeCell ref="U42:X42"/>
    <mergeCell ref="Y48:AA48"/>
    <mergeCell ref="Y49:AA49"/>
    <mergeCell ref="AB34:AF34"/>
    <mergeCell ref="AG34:AI34"/>
    <mergeCell ref="B17:E17"/>
    <mergeCell ref="B11:E11"/>
    <mergeCell ref="F11:H11"/>
    <mergeCell ref="AE38:AF38"/>
    <mergeCell ref="AC39:AD39"/>
    <mergeCell ref="AE39:AF39"/>
    <mergeCell ref="AC40:AD40"/>
    <mergeCell ref="AE40:AF40"/>
    <mergeCell ref="AC38:AD38"/>
    <mergeCell ref="AH26:AL26"/>
    <mergeCell ref="F27:AG27"/>
    <mergeCell ref="F28:AG28"/>
    <mergeCell ref="J11:L11"/>
    <mergeCell ref="B38:H38"/>
    <mergeCell ref="B39:H39"/>
    <mergeCell ref="B40:H40"/>
    <mergeCell ref="J38:L38"/>
    <mergeCell ref="N38:P38"/>
    <mergeCell ref="J39:L39"/>
    <mergeCell ref="N39:P39"/>
    <mergeCell ref="J40:L40"/>
    <mergeCell ref="N40:P40"/>
    <mergeCell ref="B10:E10"/>
    <mergeCell ref="B25:E25"/>
    <mergeCell ref="B24:E24"/>
    <mergeCell ref="F24:AG24"/>
    <mergeCell ref="B23:E23"/>
    <mergeCell ref="F14:H14"/>
    <mergeCell ref="J14:L14"/>
    <mergeCell ref="J15:L15"/>
    <mergeCell ref="F15:H15"/>
    <mergeCell ref="F17:H17"/>
    <mergeCell ref="N10:R10"/>
    <mergeCell ref="N11:R11"/>
    <mergeCell ref="B15:E15"/>
    <mergeCell ref="B14:E14"/>
    <mergeCell ref="B18:E18"/>
    <mergeCell ref="I17:K17"/>
    <mergeCell ref="L17:N17"/>
    <mergeCell ref="X17:Z17"/>
    <mergeCell ref="F18:H18"/>
    <mergeCell ref="I18:K18"/>
    <mergeCell ref="L18:N18"/>
    <mergeCell ref="O18:Q18"/>
    <mergeCell ref="F25:AG25"/>
    <mergeCell ref="F23:AG23"/>
    <mergeCell ref="A1:AM1"/>
    <mergeCell ref="K5:L5"/>
    <mergeCell ref="S5:V5"/>
    <mergeCell ref="Z6:AD6"/>
    <mergeCell ref="Z2:AD2"/>
    <mergeCell ref="AE2:AH2"/>
    <mergeCell ref="M5:N5"/>
    <mergeCell ref="P5:Q5"/>
    <mergeCell ref="Z3:AD3"/>
    <mergeCell ref="F4:X4"/>
    <mergeCell ref="F5:I5"/>
    <mergeCell ref="F2:X2"/>
    <mergeCell ref="AJ2:AL4"/>
    <mergeCell ref="AE3:AH3"/>
    <mergeCell ref="Z5:AD5"/>
    <mergeCell ref="AE5:AL5"/>
    <mergeCell ref="B2:E2"/>
    <mergeCell ref="B3:E3"/>
    <mergeCell ref="B4:E4"/>
    <mergeCell ref="B5:E5"/>
    <mergeCell ref="B6:E6"/>
    <mergeCell ref="AE6:AL6"/>
    <mergeCell ref="F3:X3"/>
    <mergeCell ref="F6:X6"/>
    <mergeCell ref="F10:L10"/>
    <mergeCell ref="F13:L13"/>
    <mergeCell ref="R18:T18"/>
    <mergeCell ref="I36:P36"/>
    <mergeCell ref="B27:E27"/>
    <mergeCell ref="B28:E28"/>
    <mergeCell ref="B26:E26"/>
    <mergeCell ref="F26:AG26"/>
    <mergeCell ref="B29:E29"/>
    <mergeCell ref="F29:AG29"/>
    <mergeCell ref="B30:E30"/>
    <mergeCell ref="F30:AG30"/>
    <mergeCell ref="Q36:X36"/>
    <mergeCell ref="Y36:Z37"/>
    <mergeCell ref="AB17:AF17"/>
    <mergeCell ref="AB33:AF33"/>
    <mergeCell ref="AG33:AI33"/>
    <mergeCell ref="AH24:AL24"/>
    <mergeCell ref="AH25:AL25"/>
    <mergeCell ref="AH27:AL27"/>
    <mergeCell ref="AH28:AL28"/>
    <mergeCell ref="AH29:AL29"/>
    <mergeCell ref="AH23:AL23"/>
    <mergeCell ref="B36:H37"/>
    <mergeCell ref="Y46:AA47"/>
    <mergeCell ref="U46:X47"/>
    <mergeCell ref="U48:X48"/>
    <mergeCell ref="B49:I49"/>
    <mergeCell ref="B48:I48"/>
    <mergeCell ref="B47:I47"/>
    <mergeCell ref="O49:Q49"/>
    <mergeCell ref="O46:Q47"/>
    <mergeCell ref="Y42:AB42"/>
    <mergeCell ref="Y43:AB43"/>
    <mergeCell ref="Q43:T43"/>
    <mergeCell ref="U43:X43"/>
    <mergeCell ref="M53:S53"/>
    <mergeCell ref="Y53:AD53"/>
    <mergeCell ref="Y54:AD54"/>
    <mergeCell ref="AI54:AL54"/>
    <mergeCell ref="AI53:AL53"/>
    <mergeCell ref="AG17:AI17"/>
    <mergeCell ref="AF53:AH53"/>
    <mergeCell ref="T54:X54"/>
    <mergeCell ref="T53:X53"/>
    <mergeCell ref="M54:S54"/>
    <mergeCell ref="J47:M47"/>
    <mergeCell ref="AC47:AF48"/>
    <mergeCell ref="AC49:AF49"/>
    <mergeCell ref="R46:T47"/>
    <mergeCell ref="R48:T48"/>
    <mergeCell ref="R49:T49"/>
    <mergeCell ref="R50:T50"/>
    <mergeCell ref="J49:L49"/>
    <mergeCell ref="J50:M50"/>
    <mergeCell ref="U50:X50"/>
    <mergeCell ref="O50:Q50"/>
    <mergeCell ref="Y50:AA50"/>
    <mergeCell ref="U49:X49"/>
    <mergeCell ref="O48:Q48"/>
    <mergeCell ref="AG47:AI48"/>
    <mergeCell ref="AG49:AI49"/>
    <mergeCell ref="Z10:AC10"/>
    <mergeCell ref="Z11:AC11"/>
    <mergeCell ref="S10:X10"/>
    <mergeCell ref="S11:X11"/>
    <mergeCell ref="AD10:AI10"/>
    <mergeCell ref="AD11:AI11"/>
    <mergeCell ref="AG18:AI18"/>
    <mergeCell ref="N13:S13"/>
    <mergeCell ref="N14:S14"/>
    <mergeCell ref="N15:S15"/>
    <mergeCell ref="U13:Z13"/>
    <mergeCell ref="U14:Z14"/>
    <mergeCell ref="U15:Z15"/>
    <mergeCell ref="O17:Q17"/>
    <mergeCell ref="R17:T17"/>
    <mergeCell ref="U17:W17"/>
    <mergeCell ref="AC42:AF42"/>
    <mergeCell ref="AH42:AJ42"/>
    <mergeCell ref="AH43:AJ43"/>
    <mergeCell ref="AD43:AF43"/>
    <mergeCell ref="AH30:AL30"/>
    <mergeCell ref="AH22:AL22"/>
    <mergeCell ref="R38:T38"/>
    <mergeCell ref="R39:T39"/>
    <mergeCell ref="R40:T40"/>
    <mergeCell ref="V38:X38"/>
    <mergeCell ref="V39:X39"/>
    <mergeCell ref="V40:X40"/>
    <mergeCell ref="M37:P37"/>
    <mergeCell ref="X18:Z18"/>
    <mergeCell ref="U18:W18"/>
    <mergeCell ref="Y39:Z39"/>
    <mergeCell ref="Y40:Z40"/>
    <mergeCell ref="O33:W33"/>
    <mergeCell ref="X33:Z33"/>
    <mergeCell ref="O34:W34"/>
    <mergeCell ref="X34:Z34"/>
  </mergeCells>
  <phoneticPr fontId="2" type="noConversion"/>
  <conditionalFormatting sqref="Y48:Y50">
    <cfRule type="cellIs" dxfId="15" priority="23" operator="equal">
      <formula>"Fail"</formula>
    </cfRule>
    <cfRule type="cellIs" dxfId="14" priority="26" operator="equal">
      <formula>"Pass"</formula>
    </cfRule>
  </conditionalFormatting>
  <conditionalFormatting sqref="AG49">
    <cfRule type="cellIs" dxfId="13" priority="5" operator="equal">
      <formula>"Fail"</formula>
    </cfRule>
    <cfRule type="cellIs" dxfId="12" priority="6" operator="equal">
      <formula>"Pass"</formula>
    </cfRule>
  </conditionalFormatting>
  <conditionalFormatting sqref="AH38:AH40">
    <cfRule type="cellIs" dxfId="11" priority="1" operator="equal">
      <formula>"LIMITED SERVICE"</formula>
    </cfRule>
    <cfRule type="cellIs" dxfId="10" priority="2" operator="equal">
      <formula>"Fail"</formula>
    </cfRule>
    <cfRule type="cellIs" dxfId="9" priority="3" operator="equal">
      <formula>"Pass"</formula>
    </cfRule>
    <cfRule type="cellIs" dxfId="8" priority="4" operator="equal">
      <formula>"""PASS"""</formula>
    </cfRule>
  </conditionalFormatting>
  <conditionalFormatting sqref="AH43">
    <cfRule type="cellIs" dxfId="7" priority="7" operator="equal">
      <formula>"LIMITED SERVICE"</formula>
    </cfRule>
    <cfRule type="cellIs" dxfId="6" priority="8" operator="equal">
      <formula>"Fail"</formula>
    </cfRule>
    <cfRule type="cellIs" dxfId="5" priority="9" operator="equal">
      <formula>"Pass"</formula>
    </cfRule>
    <cfRule type="cellIs" dxfId="4" priority="10" operator="equal">
      <formula>"""PASS"""</formula>
    </cfRule>
  </conditionalFormatting>
  <conditionalFormatting sqref="AJ2">
    <cfRule type="cellIs" dxfId="3" priority="27" operator="equal">
      <formula>"LIMITED SERVICE"</formula>
    </cfRule>
    <cfRule type="cellIs" dxfId="2" priority="28" operator="equal">
      <formula>"FAIL"</formula>
    </cfRule>
    <cfRule type="cellIs" dxfId="1" priority="29" operator="equal">
      <formula>"PASS"</formula>
    </cfRule>
    <cfRule type="cellIs" dxfId="0" priority="30" operator="equal">
      <formula>"""PASS"""</formula>
    </cfRule>
  </conditionalFormatting>
  <dataValidations count="8">
    <dataValidation type="list" errorStyle="warning" allowBlank="1" showInputMessage="1" showErrorMessage="1" sqref="AH23:AL30" xr:uid="{6EEF4E07-8C3A-4411-B37D-774BCC384790}">
      <formula1>",Satisfactory, Unsatisfactory,Cleaned,See Comments,Not Applicable, By Others"</formula1>
    </dataValidation>
    <dataValidation type="list" allowBlank="1" showInputMessage="1" showErrorMessage="1" sqref="AG33" xr:uid="{BF6CD450-E81F-40CC-B93E-27F6DD3F1C83}">
      <formula1>"250V, 500V, 1000V, 2500V, 5000V"</formula1>
    </dataValidation>
    <dataValidation type="list" allowBlank="1" showInputMessage="1" showErrorMessage="1" sqref="N14:N15" xr:uid="{B505F7B2-538F-4CD5-95E1-90F4507742A3}">
      <formula1>"Delta, Wye, Single Phase"</formula1>
    </dataValidation>
    <dataValidation type="list" allowBlank="1" showInputMessage="1" showErrorMessage="1" sqref="U14:U15" xr:uid="{E97AD4D3-4B22-4F9B-A376-BCB2964931C0}">
      <formula1>"Copper, Aluminum"</formula1>
    </dataValidation>
    <dataValidation type="list" allowBlank="1" showInputMessage="1" showErrorMessage="1" sqref="AM2:AM4 AJ2 K41" xr:uid="{FD88D42F-4C2C-4489-B3FE-AA52572567EE}">
      <formula1>#REF!</formula1>
    </dataValidation>
    <dataValidation type="list" allowBlank="1" showInputMessage="1" showErrorMessage="1" sqref="J47" xr:uid="{6E284658-9AEE-4319-9144-C303981EE31B}">
      <formula1>$F$17:$Z$17</formula1>
    </dataValidation>
    <dataValidation type="list" allowBlank="1" showInputMessage="1" showErrorMessage="1" sqref="Y38:Z40" xr:uid="{F42931E0-ECA5-4812-9DB1-695BA97769EE}">
      <formula1>"MΩ,GΩ"</formula1>
    </dataValidation>
    <dataValidation type="list" allowBlank="1" showInputMessage="1" showErrorMessage="1" sqref="I38:I40 M38:M40" xr:uid="{C79074A0-DC76-4F3B-A283-7EE2832A5665}">
      <formula1>"&gt;,&lt;"</formula1>
    </dataValidation>
  </dataValidations>
  <printOptions horizontalCentered="1"/>
  <pageMargins left="0.5" right="0.5" top="1" bottom="0.5" header="0.3" footer="0.3"/>
  <pageSetup scale="96" fitToHeight="0" orientation="portrait" r:id="rId1"/>
  <headerFooter>
    <oddHeader xml:space="preserve">&amp;L  &amp;G
                &amp;C&amp;"-,Bold"&amp;13Small Low Voltage Dry-Type
Transfomer Test&amp;R&amp;"-,Bold"&amp;12&amp;K000000&amp;G
ATS 7.2.1.1
2025 Edition      
&amp;14 </oddHeader>
    <oddFooter>&amp;L&amp;8&amp;K00-042AMPQES.COM&amp;C&amp;"Arial,Regular"&amp;9Sheet &amp;P of &amp;N&amp;R&amp;8 &amp;K00-042256-513-8255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Test Sheet</vt:lpstr>
      <vt:lpstr>'Test Sheet'!Print_Area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Rodgers</dc:creator>
  <cp:lastModifiedBy>Ethan Thoenes</cp:lastModifiedBy>
  <cp:lastPrinted>2024-12-03T21:22:19Z</cp:lastPrinted>
  <dcterms:created xsi:type="dcterms:W3CDTF">2009-06-02T15:38:13Z</dcterms:created>
  <dcterms:modified xsi:type="dcterms:W3CDTF">2025-08-08T15:07:40Z</dcterms:modified>
</cp:coreProperties>
</file>