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24226"/>
  <mc:AlternateContent xmlns:mc="http://schemas.openxmlformats.org/markup-compatibility/2006">
    <mc:Choice Requires="x15">
      <x15ac:absPath xmlns:x15ac="http://schemas.microsoft.com/office/spreadsheetml/2010/11/ac" url="G:\Shared drives\AMP ALL\Client Files\04. Blank Test Reports\Blank Test Forms ATS 25\"/>
    </mc:Choice>
  </mc:AlternateContent>
  <xr:revisionPtr revIDLastSave="0" documentId="13_ncr:1_{56E81D02-08B5-4F95-BEC4-E1C3B776E60E}" xr6:coauthVersionLast="47" xr6:coauthVersionMax="47" xr10:uidLastSave="{00000000-0000-0000-0000-000000000000}"/>
  <bookViews>
    <workbookView xWindow="100" yWindow="170" windowWidth="25350" windowHeight="14830" xr2:uid="{00000000-000D-0000-FFFF-FFFF00000000}"/>
  </bookViews>
  <sheets>
    <sheet name="Test Sheet" sheetId="1" r:id="rId1"/>
  </sheets>
  <definedNames>
    <definedName name="_xlnm.Print_Area" localSheetId="0">'Test Sheet'!$A$1:$AM$114</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3" i="1" l="1"/>
  <c r="AJ70" i="1"/>
  <c r="AJ71" i="1"/>
  <c r="AJ72" i="1"/>
  <c r="AJ73" i="1"/>
  <c r="AJ74" i="1"/>
  <c r="AJ75" i="1"/>
  <c r="AJ76" i="1"/>
  <c r="AJ69" i="1"/>
  <c r="L73" i="1"/>
  <c r="M63" i="1"/>
  <c r="M62" i="1"/>
  <c r="Z34" i="1"/>
  <c r="Z33" i="1"/>
  <c r="L34" i="1"/>
  <c r="L33" i="1"/>
  <c r="B70" i="1"/>
  <c r="B69" i="1"/>
  <c r="L76" i="1"/>
  <c r="O76" i="1" s="1"/>
  <c r="L70" i="1"/>
  <c r="L72" i="1"/>
  <c r="O72" i="1" s="1"/>
  <c r="L74" i="1"/>
  <c r="R74" i="1" s="1"/>
  <c r="AE53" i="1"/>
  <c r="AE54" i="1"/>
  <c r="AE52" i="1"/>
  <c r="R76" i="1" l="1"/>
  <c r="O74" i="1"/>
  <c r="R72" i="1"/>
  <c r="AJ47" i="1"/>
  <c r="Z42" i="1"/>
  <c r="Y54" i="1"/>
  <c r="Y53" i="1"/>
  <c r="Y52" i="1"/>
  <c r="V54" i="1"/>
  <c r="V53" i="1"/>
  <c r="V52" i="1"/>
  <c r="S53" i="1"/>
  <c r="S54" i="1"/>
  <c r="S52" i="1"/>
  <c r="AA48" i="1"/>
  <c r="AG53" i="1"/>
  <c r="AG54" i="1"/>
  <c r="AG52" i="1"/>
  <c r="Q5" i="1"/>
  <c r="U52" i="1"/>
  <c r="X52" i="1"/>
  <c r="U53" i="1"/>
  <c r="X53" i="1"/>
  <c r="U54" i="1"/>
  <c r="X54" i="1"/>
  <c r="R52" i="1"/>
  <c r="R54" i="1"/>
  <c r="R53" i="1"/>
  <c r="X74" i="1"/>
  <c r="AH74" i="1"/>
  <c r="AC74" i="1"/>
  <c r="L75" i="1"/>
  <c r="L71" i="1"/>
  <c r="L69" i="1"/>
  <c r="AJ54" i="1" l="1"/>
  <c r="AJ52" i="1"/>
  <c r="AJ53" i="1"/>
</calcChain>
</file>

<file path=xl/sharedStrings.xml><?xml version="1.0" encoding="utf-8"?>
<sst xmlns="http://schemas.openxmlformats.org/spreadsheetml/2006/main" count="228" uniqueCount="170">
  <si>
    <t>Customer</t>
  </si>
  <si>
    <t>Address</t>
  </si>
  <si>
    <t>Technicians</t>
  </si>
  <si>
    <t>User</t>
  </si>
  <si>
    <t>Date</t>
  </si>
  <si>
    <t>Temp.</t>
  </si>
  <si>
    <t>°C</t>
  </si>
  <si>
    <t>Humidity</t>
  </si>
  <si>
    <t>%</t>
  </si>
  <si>
    <t>Manufacturer</t>
  </si>
  <si>
    <t>Comments:</t>
  </si>
  <si>
    <t>Job #</t>
  </si>
  <si>
    <t>°F</t>
  </si>
  <si>
    <t>Visual and Mechanical Inspection</t>
  </si>
  <si>
    <t>PASS</t>
  </si>
  <si>
    <t>Units</t>
  </si>
  <si>
    <t>MΩ</t>
  </si>
  <si>
    <t>Substation</t>
  </si>
  <si>
    <t>Test Equipment Used</t>
  </si>
  <si>
    <t>AMP ID:</t>
  </si>
  <si>
    <t>Megohmmeter:</t>
  </si>
  <si>
    <t>Serial Number:</t>
  </si>
  <si>
    <t>Results</t>
  </si>
  <si>
    <t>NETA Section</t>
  </si>
  <si>
    <t>Catalog Number</t>
  </si>
  <si>
    <t>Serial Number</t>
  </si>
  <si>
    <t>I.C. Rating (kA)</t>
  </si>
  <si>
    <t>Nameplate Data</t>
  </si>
  <si>
    <t>Inspect physical and mechanical condition.</t>
  </si>
  <si>
    <t>Verify the unit is clean.</t>
  </si>
  <si>
    <t>Electrical Tests - Contact/Pole Resistance</t>
  </si>
  <si>
    <t>Electrical Tests - Insulation Resistance</t>
  </si>
  <si>
    <t>Pole to Pole</t>
  </si>
  <si>
    <t>Closed</t>
  </si>
  <si>
    <t>Pole to Frame</t>
  </si>
  <si>
    <t>Line to Load</t>
  </si>
  <si>
    <t>Open</t>
  </si>
  <si>
    <t>Tolerance</t>
  </si>
  <si>
    <t>Frame Size (A)</t>
  </si>
  <si>
    <t>Trip Unit Type</t>
  </si>
  <si>
    <t>Rating Plug (A)</t>
  </si>
  <si>
    <t>Curve No.</t>
  </si>
  <si>
    <t>Operation</t>
  </si>
  <si>
    <t>Mounting</t>
  </si>
  <si>
    <t>Zone Interlock</t>
  </si>
  <si>
    <t>Thermal Memory</t>
  </si>
  <si>
    <t>Device Settings</t>
  </si>
  <si>
    <t>Settings As Found</t>
  </si>
  <si>
    <t>Setting</t>
  </si>
  <si>
    <t>Delay</t>
  </si>
  <si>
    <r>
      <t>I</t>
    </r>
    <r>
      <rPr>
        <vertAlign val="superscript"/>
        <sz val="10"/>
        <color theme="1"/>
        <rFont val="Calibri"/>
        <family val="2"/>
        <scheme val="minor"/>
      </rPr>
      <t>2</t>
    </r>
    <r>
      <rPr>
        <sz val="10"/>
        <color theme="1"/>
        <rFont val="Calibri"/>
        <family val="2"/>
        <scheme val="minor"/>
      </rPr>
      <t>t</t>
    </r>
  </si>
  <si>
    <t>Instantaneous</t>
  </si>
  <si>
    <t>Tested Settings</t>
  </si>
  <si>
    <t>Function</t>
  </si>
  <si>
    <t>Multiplier %</t>
  </si>
  <si>
    <t>Test Amperes</t>
  </si>
  <si>
    <t>Pole 1</t>
  </si>
  <si>
    <t>Pole 2</t>
  </si>
  <si>
    <t>Pole 3</t>
  </si>
  <si>
    <t>Min</t>
  </si>
  <si>
    <t>Max</t>
  </si>
  <si>
    <t>sec.</t>
  </si>
  <si>
    <t>A</t>
  </si>
  <si>
    <t>Primary Injection Test Set:</t>
  </si>
  <si>
    <t>Ground Fault</t>
  </si>
  <si>
    <t>Settings As Left</t>
  </si>
  <si>
    <t>P1 (P1-P2)</t>
  </si>
  <si>
    <t>Measured Values</t>
  </si>
  <si>
    <t>Temperature Corrected</t>
  </si>
  <si>
    <t>P2 (P2-P3)</t>
  </si>
  <si>
    <t>P3 (P3-P1)</t>
  </si>
  <si>
    <t>Coordination Study</t>
  </si>
  <si>
    <t>No./ID.</t>
  </si>
  <si>
    <t>Rev.</t>
  </si>
  <si>
    <t>Measured</t>
  </si>
  <si>
    <t>Criteria</t>
  </si>
  <si>
    <t>Result</t>
  </si>
  <si>
    <t>&lt;50%</t>
  </si>
  <si>
    <t>Resistance Measurements</t>
  </si>
  <si>
    <t>µΩ</t>
  </si>
  <si>
    <t>Value Deviation</t>
  </si>
  <si>
    <t>Breaker Position</t>
  </si>
  <si>
    <t>Test Points</t>
  </si>
  <si>
    <t>Value</t>
  </si>
  <si>
    <t>Compare equipment nameplate data with drawings.</t>
  </si>
  <si>
    <t>Operate the circuit breaker to ensure smooth operation.</t>
  </si>
  <si>
    <t>Verify tightness of accessible bolted electrical connections by calibrated torque-wrench method. Torque values shall be in accordance with manufacturer’s published data. In the absence of manufacturer’s data, use Table 100.12.</t>
  </si>
  <si>
    <t>Perform adjustments for final protective device settings in accordance with the coordination study.</t>
  </si>
  <si>
    <t>*Perform thermographic survey in accordance with Section 9.</t>
  </si>
  <si>
    <t>Trip Type:</t>
  </si>
  <si>
    <t>Breaker Type</t>
  </si>
  <si>
    <t>7.6.1.1.1.A.1</t>
  </si>
  <si>
    <t>7.6.1.1.1.A.2</t>
  </si>
  <si>
    <t>7.6.1.1.1.A.3</t>
  </si>
  <si>
    <t>7.6.1.1.1.A.4</t>
  </si>
  <si>
    <t>7.6.1.1.1.A.5</t>
  </si>
  <si>
    <t>7.6.1.1.1.A.6</t>
  </si>
  <si>
    <t>7.6.1.1.1.A.7</t>
  </si>
  <si>
    <t>Circuit / Cell No.</t>
  </si>
  <si>
    <t>Breaker Identifier</t>
  </si>
  <si>
    <t>Eqpt. Identifer</t>
  </si>
  <si>
    <t>Temperature Correction Factor:</t>
  </si>
  <si>
    <t>Insulation Temperature (°F):</t>
  </si>
  <si>
    <t>Test Duration:</t>
  </si>
  <si>
    <t>1 min</t>
  </si>
  <si>
    <t>Rated Voltage (V)</t>
  </si>
  <si>
    <t>Operating Voltage (V)</t>
  </si>
  <si>
    <t>Test Voltage (V):</t>
  </si>
  <si>
    <t>&gt;</t>
  </si>
  <si>
    <t>Table 100.1 Criteria</t>
  </si>
  <si>
    <t>≥</t>
  </si>
  <si>
    <t>Electrical Tests - Current Sensing</t>
  </si>
  <si>
    <t>Test Type</t>
  </si>
  <si>
    <t>LSIG</t>
  </si>
  <si>
    <t>STPU</t>
  </si>
  <si>
    <t>STD</t>
  </si>
  <si>
    <t>GFPU</t>
  </si>
  <si>
    <t>GFD</t>
  </si>
  <si>
    <t>Setting Amperes</t>
  </si>
  <si>
    <t>INST-D</t>
  </si>
  <si>
    <t>INST-PU</t>
  </si>
  <si>
    <t>LSI</t>
  </si>
  <si>
    <t>TMF</t>
  </si>
  <si>
    <t>Trip Type Legend:</t>
  </si>
  <si>
    <t>Primary Injection</t>
  </si>
  <si>
    <t>TMD</t>
  </si>
  <si>
    <t>TMA</t>
  </si>
  <si>
    <t>TF</t>
  </si>
  <si>
    <t>MF</t>
  </si>
  <si>
    <t>TA</t>
  </si>
  <si>
    <t>LI</t>
  </si>
  <si>
    <t>LIG</t>
  </si>
  <si>
    <t>LS</t>
  </si>
  <si>
    <t>LSG</t>
  </si>
  <si>
    <t>G</t>
  </si>
  <si>
    <t>MA</t>
  </si>
  <si>
    <t>Long-Time, Instantaneous</t>
  </si>
  <si>
    <t>Long Time, Short Time</t>
  </si>
  <si>
    <t>Fixed Magnetic</t>
  </si>
  <si>
    <t>Adjustable Magnetic</t>
  </si>
  <si>
    <t>Adjustable Thermal</t>
  </si>
  <si>
    <t>Fixed Thermal</t>
  </si>
  <si>
    <t>Fixed Thermal, Fixed Magnetic</t>
  </si>
  <si>
    <t>AdjustableThermal, Fixed Magnetic</t>
  </si>
  <si>
    <t>Fixed Thermal, Adjustable Magnetic</t>
  </si>
  <si>
    <t>Long Time, Short Time, Ground Fault</t>
  </si>
  <si>
    <t xml:space="preserve">Long Time, Short Time, </t>
  </si>
  <si>
    <t>Long Time, Instantaneous, Ground Fault</t>
  </si>
  <si>
    <t>Long Time, Short Time, Instantaneous, Ground Fault</t>
  </si>
  <si>
    <t>Function Legend:</t>
  </si>
  <si>
    <t>Long Time Delay</t>
  </si>
  <si>
    <t>Long Time Pick-up</t>
  </si>
  <si>
    <t>Short Time Delay</t>
  </si>
  <si>
    <t>Short Time Pick-up</t>
  </si>
  <si>
    <t>Instantaneous Delay</t>
  </si>
  <si>
    <t>Instantaneous Pick-up</t>
  </si>
  <si>
    <t>Ground Fault Delay</t>
  </si>
  <si>
    <t>Ground Fault Pick-up</t>
  </si>
  <si>
    <t>Thermal</t>
  </si>
  <si>
    <t>Magnetic</t>
  </si>
  <si>
    <t xml:space="preserve">Overload protection element </t>
  </si>
  <si>
    <t>Short circuit protection element</t>
  </si>
  <si>
    <t>Digital Low-Resistance Ohmmeter:</t>
  </si>
  <si>
    <t>LTPU Indicator?</t>
  </si>
  <si>
    <t>Yes</t>
  </si>
  <si>
    <t>LTD</t>
  </si>
  <si>
    <t>LTPU</t>
  </si>
  <si>
    <t>Fixed</t>
  </si>
  <si>
    <t>N/a</t>
  </si>
  <si>
    <t>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</si>
</sst>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b/>
      <u/>
      <sz val="10"/>
      <color theme="1"/>
      <name val="Calibri"/>
      <family val="2"/>
      <scheme val="minor"/>
    </font>
    <font>
      <b/>
      <sz val="9"/>
      <color theme="1"/>
      <name val="Calibri"/>
      <family val="2"/>
      <scheme val="minor"/>
    </font>
    <font>
      <b/>
      <u/>
      <sz val="10"/>
      <color rgb="FF351D13"/>
      <name val="Calibri"/>
      <family val="2"/>
      <scheme val="minor"/>
    </font>
    <font>
      <b/>
      <sz val="10"/>
      <color rgb="FF663300"/>
      <name val="Calibri"/>
      <family val="2"/>
      <scheme val="minor"/>
    </font>
    <font>
      <vertAlign val="superscript"/>
      <sz val="10"/>
      <color theme="1"/>
      <name val="Calibri"/>
      <family val="2"/>
      <scheme val="minor"/>
    </font>
    <font>
      <sz val="9"/>
      <color theme="1"/>
      <name val="Calibri"/>
      <family val="2"/>
    </font>
    <font>
      <sz val="11"/>
      <name val="Calibri"/>
      <family val="2"/>
    </font>
    <font>
      <sz val="10"/>
      <color theme="1"/>
      <name val="Calibri"/>
      <family val="2"/>
    </font>
    <font>
      <sz val="8"/>
      <color theme="1"/>
      <name val="Calibri"/>
      <family val="2"/>
      <scheme val="minor"/>
    </font>
    <font>
      <b/>
      <u/>
      <sz val="9"/>
      <color rgb="FF351D1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bgColor theme="0"/>
      </patternFill>
    </fill>
  </fills>
  <borders count="23">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theme="1"/>
      </bottom>
      <diagonal/>
    </border>
    <border>
      <left/>
      <right/>
      <top style="thin">
        <color theme="1"/>
      </top>
      <bottom style="thin">
        <color theme="1"/>
      </bottom>
      <diagonal/>
    </border>
    <border>
      <left/>
      <right/>
      <top style="thin">
        <color indexed="64"/>
      </top>
      <bottom style="thin">
        <color theme="1"/>
      </bottom>
      <diagonal/>
    </border>
    <border>
      <left/>
      <right/>
      <top style="thin">
        <color indexed="64"/>
      </top>
      <bottom/>
      <diagonal/>
    </border>
    <border>
      <left/>
      <right/>
      <top/>
      <bottom style="medium">
        <color rgb="FFDAB56C"/>
      </bottom>
      <diagonal/>
    </border>
    <border>
      <left/>
      <right/>
      <top style="medium">
        <color rgb="FFDAB56C"/>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top/>
      <bottom style="thin">
        <color rgb="FF000000"/>
      </bottom>
      <diagonal/>
    </border>
    <border>
      <left style="thin">
        <color indexed="64"/>
      </left>
      <right/>
      <top/>
      <bottom/>
      <diagonal/>
    </border>
  </borders>
  <cellStyleXfs count="1">
    <xf numFmtId="0" fontId="0" fillId="0" borderId="0"/>
  </cellStyleXfs>
  <cellXfs count="185">
    <xf numFmtId="0" fontId="0" fillId="0" borderId="0" xfId="0"/>
    <xf numFmtId="49" fontId="5" fillId="2" borderId="8" xfId="0" applyNumberFormat="1" applyFont="1" applyFill="1" applyBorder="1" applyAlignment="1" applyProtection="1">
      <alignment horizontal="center" vertical="center"/>
      <protection locked="0"/>
    </xf>
    <xf numFmtId="0" fontId="3" fillId="0" borderId="0" xfId="0" applyFont="1" applyAlignment="1">
      <alignment vertical="center"/>
    </xf>
    <xf numFmtId="0" fontId="5" fillId="2" borderId="0" xfId="0" applyFont="1" applyFill="1" applyAlignment="1">
      <alignment vertical="center"/>
    </xf>
    <xf numFmtId="0" fontId="7" fillId="2" borderId="0" xfId="0" applyFont="1" applyFill="1" applyAlignment="1">
      <alignment vertical="center"/>
    </xf>
    <xf numFmtId="0" fontId="5" fillId="2" borderId="8" xfId="0" applyFont="1" applyFill="1" applyBorder="1" applyAlignment="1">
      <alignment horizontal="center" vertical="center"/>
    </xf>
    <xf numFmtId="0" fontId="3" fillId="2" borderId="10" xfId="0" applyFont="1" applyFill="1" applyBorder="1" applyAlignment="1">
      <alignment vertical="center"/>
    </xf>
    <xf numFmtId="0" fontId="8" fillId="2" borderId="0" xfId="0" applyFont="1" applyFill="1" applyAlignment="1">
      <alignment vertical="center"/>
    </xf>
    <xf numFmtId="0" fontId="9" fillId="2" borderId="0" xfId="0" applyFont="1" applyFill="1" applyAlignment="1">
      <alignment vertical="center"/>
    </xf>
    <xf numFmtId="0" fontId="4" fillId="2" borderId="0" xfId="0" applyFont="1" applyFill="1" applyAlignment="1">
      <alignment vertical="center"/>
    </xf>
    <xf numFmtId="0" fontId="3" fillId="2" borderId="0" xfId="0" applyFont="1" applyFill="1" applyAlignment="1">
      <alignment horizontal="center" vertical="center"/>
    </xf>
    <xf numFmtId="0" fontId="3" fillId="2" borderId="0" xfId="0" applyFont="1" applyFill="1" applyAlignment="1">
      <alignment vertical="center"/>
    </xf>
    <xf numFmtId="49" fontId="3" fillId="2" borderId="0" xfId="0" applyNumberFormat="1" applyFont="1" applyFill="1" applyAlignment="1">
      <alignment horizontal="center" vertical="center"/>
    </xf>
    <xf numFmtId="0" fontId="4" fillId="2" borderId="0" xfId="0" applyFont="1" applyFill="1" applyAlignment="1">
      <alignment horizontal="left" vertical="center"/>
    </xf>
    <xf numFmtId="0" fontId="6" fillId="2" borderId="0" xfId="0" applyFont="1" applyFill="1" applyAlignment="1">
      <alignment vertical="center"/>
    </xf>
    <xf numFmtId="0" fontId="3" fillId="2" borderId="0" xfId="0" applyFont="1" applyFill="1" applyAlignment="1">
      <alignment horizontal="left" vertical="center"/>
    </xf>
    <xf numFmtId="0" fontId="3" fillId="2" borderId="0" xfId="0" applyFont="1" applyFill="1" applyAlignment="1">
      <alignment horizontal="right" vertical="center"/>
    </xf>
    <xf numFmtId="0" fontId="3" fillId="0" borderId="10" xfId="0" applyFont="1" applyBorder="1" applyAlignment="1">
      <alignment vertical="center"/>
    </xf>
    <xf numFmtId="0" fontId="3" fillId="2" borderId="10" xfId="0" applyFont="1" applyFill="1" applyBorder="1" applyAlignment="1">
      <alignment horizontal="left" vertical="center"/>
    </xf>
    <xf numFmtId="0" fontId="5" fillId="2" borderId="10" xfId="0" applyFont="1" applyFill="1" applyBorder="1" applyAlignment="1">
      <alignment horizontal="left" vertical="center" wrapText="1"/>
    </xf>
    <xf numFmtId="0" fontId="5" fillId="2" borderId="10" xfId="0" applyFont="1" applyFill="1" applyBorder="1" applyAlignment="1">
      <alignment vertical="center"/>
    </xf>
    <xf numFmtId="0" fontId="3" fillId="0" borderId="0" xfId="0" applyFont="1" applyAlignment="1">
      <alignment horizontal="center" vertical="center"/>
    </xf>
    <xf numFmtId="0" fontId="3" fillId="2" borderId="0" xfId="0" applyFont="1" applyFill="1" applyAlignment="1">
      <alignment vertical="center" wrapText="1"/>
    </xf>
    <xf numFmtId="0" fontId="3" fillId="2" borderId="10" xfId="0" applyFont="1" applyFill="1" applyBorder="1" applyAlignment="1">
      <alignment horizontal="center" vertical="center"/>
    </xf>
    <xf numFmtId="0" fontId="8" fillId="2" borderId="11" xfId="0" applyFont="1" applyFill="1" applyBorder="1" applyAlignment="1">
      <alignment vertical="center"/>
    </xf>
    <xf numFmtId="0" fontId="4" fillId="2" borderId="11" xfId="0" applyFont="1" applyFill="1" applyBorder="1" applyAlignment="1">
      <alignment vertical="center"/>
    </xf>
    <xf numFmtId="0" fontId="3" fillId="2" borderId="11" xfId="0" applyFont="1" applyFill="1" applyBorder="1" applyAlignment="1">
      <alignment vertical="center"/>
    </xf>
    <xf numFmtId="49" fontId="3" fillId="0" borderId="0" xfId="0" applyNumberFormat="1" applyFont="1" applyAlignment="1">
      <alignment vertical="center"/>
    </xf>
    <xf numFmtId="0" fontId="3" fillId="2" borderId="0" xfId="0" applyFont="1" applyFill="1" applyAlignment="1">
      <alignment horizontal="right" vertical="center" wrapText="1"/>
    </xf>
    <xf numFmtId="49" fontId="3" fillId="2" borderId="0" xfId="0" applyNumberFormat="1" applyFont="1" applyFill="1" applyAlignment="1">
      <alignment horizontal="center"/>
    </xf>
    <xf numFmtId="0" fontId="5" fillId="0" borderId="0" xfId="0" applyFont="1" applyAlignment="1">
      <alignment vertical="center"/>
    </xf>
    <xf numFmtId="49" fontId="5" fillId="2" borderId="3" xfId="0" applyNumberFormat="1" applyFont="1" applyFill="1" applyBorder="1" applyAlignment="1" applyProtection="1">
      <alignment horizontal="right" vertical="center"/>
      <protection locked="0"/>
    </xf>
    <xf numFmtId="164" fontId="5" fillId="2" borderId="3" xfId="0" applyNumberFormat="1" applyFont="1" applyFill="1" applyBorder="1" applyAlignment="1">
      <alignment horizontal="right" vertical="center"/>
    </xf>
    <xf numFmtId="164" fontId="5" fillId="2" borderId="14" xfId="0" applyNumberFormat="1" applyFont="1" applyFill="1" applyBorder="1" applyAlignment="1">
      <alignment horizontal="right" vertical="center"/>
    </xf>
    <xf numFmtId="0" fontId="5" fillId="2" borderId="1" xfId="0" applyFont="1" applyFill="1" applyBorder="1" applyAlignment="1">
      <alignment vertical="center"/>
    </xf>
    <xf numFmtId="0" fontId="5" fillId="2" borderId="0" xfId="0" applyFont="1" applyFill="1" applyAlignment="1">
      <alignment horizontal="left" vertical="center"/>
    </xf>
    <xf numFmtId="0" fontId="5" fillId="0" borderId="3" xfId="0" applyFont="1" applyBorder="1" applyAlignment="1">
      <alignment horizontal="right" vertical="center"/>
    </xf>
    <xf numFmtId="0" fontId="5" fillId="2" borderId="0" xfId="0" applyFont="1" applyFill="1" applyAlignment="1">
      <alignment horizontal="center" vertical="center"/>
    </xf>
    <xf numFmtId="0" fontId="3" fillId="0" borderId="22" xfId="0" applyFont="1" applyBorder="1" applyAlignment="1">
      <alignment vertical="center"/>
    </xf>
    <xf numFmtId="0" fontId="15" fillId="2" borderId="0" xfId="0" applyFont="1" applyFill="1" applyAlignment="1">
      <alignment vertical="center"/>
    </xf>
    <xf numFmtId="49" fontId="5" fillId="0" borderId="0" xfId="0" applyNumberFormat="1" applyFont="1" applyAlignment="1">
      <alignment horizontal="left" vertical="center" wrapText="1"/>
    </xf>
    <xf numFmtId="49" fontId="3" fillId="0" borderId="0" xfId="0" applyNumberFormat="1" applyFont="1" applyAlignment="1">
      <alignment horizontal="left" vertical="top" wrapText="1"/>
    </xf>
    <xf numFmtId="49" fontId="5" fillId="2" borderId="0" xfId="0" applyNumberFormat="1" applyFont="1" applyFill="1" applyAlignment="1">
      <alignment vertical="center"/>
    </xf>
    <xf numFmtId="0" fontId="3" fillId="0" borderId="0" xfId="0" applyFont="1" applyAlignment="1">
      <alignment horizontal="center"/>
    </xf>
    <xf numFmtId="0" fontId="13" fillId="4" borderId="0" xfId="0" applyFont="1" applyFill="1" applyAlignment="1">
      <alignment horizontal="center" vertical="center"/>
    </xf>
    <xf numFmtId="10" fontId="13" fillId="4" borderId="0" xfId="0" applyNumberFormat="1" applyFont="1" applyFill="1" applyAlignment="1">
      <alignment horizontal="center" vertical="center"/>
    </xf>
    <xf numFmtId="0" fontId="3" fillId="2" borderId="0" xfId="0" applyFont="1" applyFill="1" applyAlignment="1">
      <alignment horizontal="center" vertical="center" wrapText="1"/>
    </xf>
    <xf numFmtId="0" fontId="5" fillId="2" borderId="0" xfId="0" applyFont="1" applyFill="1" applyAlignment="1">
      <alignment vertical="center" wrapText="1"/>
    </xf>
    <xf numFmtId="0" fontId="11" fillId="4" borderId="0" xfId="0" applyFont="1" applyFill="1" applyAlignment="1">
      <alignment horizontal="center" vertical="center"/>
    </xf>
    <xf numFmtId="0" fontId="12" fillId="0" borderId="0" xfId="0" applyFont="1" applyAlignment="1">
      <alignment horizontal="center" vertical="center"/>
    </xf>
    <xf numFmtId="0" fontId="3" fillId="0" borderId="5" xfId="0" applyFont="1" applyBorder="1" applyAlignment="1">
      <alignment horizontal="center" vertical="center"/>
    </xf>
    <xf numFmtId="0" fontId="3" fillId="0" borderId="5" xfId="0" applyFont="1" applyBorder="1" applyAlignment="1" applyProtection="1">
      <alignment horizontal="center" vertical="center"/>
      <protection locked="0"/>
    </xf>
    <xf numFmtId="0" fontId="3" fillId="2" borderId="0" xfId="0" applyFont="1" applyFill="1" applyAlignment="1">
      <alignment horizontal="right" vertical="center"/>
    </xf>
    <xf numFmtId="0" fontId="3" fillId="0" borderId="2" xfId="0" applyFont="1" applyBorder="1" applyAlignment="1">
      <alignment horizontal="center"/>
    </xf>
    <xf numFmtId="0" fontId="3" fillId="0" borderId="4" xfId="0" applyFont="1" applyBorder="1" applyAlignment="1">
      <alignment horizontal="center"/>
    </xf>
    <xf numFmtId="1" fontId="5" fillId="2" borderId="2" xfId="0" applyNumberFormat="1" applyFont="1" applyFill="1" applyBorder="1" applyAlignment="1">
      <alignment horizontal="left" vertical="center"/>
    </xf>
    <xf numFmtId="1" fontId="5" fillId="2" borderId="4" xfId="0" applyNumberFormat="1" applyFont="1" applyFill="1" applyBorder="1" applyAlignment="1">
      <alignment horizontal="left" vertical="center"/>
    </xf>
    <xf numFmtId="0" fontId="5" fillId="0" borderId="2" xfId="0" applyFont="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14" fillId="0" borderId="5" xfId="0" applyFont="1" applyBorder="1" applyAlignment="1">
      <alignment horizontal="center" vertical="center"/>
    </xf>
    <xf numFmtId="0" fontId="5" fillId="0" borderId="16" xfId="0" applyFont="1" applyBorder="1" applyAlignment="1">
      <alignment horizontal="center" vertical="center"/>
    </xf>
    <xf numFmtId="0" fontId="5" fillId="0" borderId="20" xfId="0" applyFont="1" applyBorder="1" applyAlignment="1">
      <alignment horizontal="center" vertical="center"/>
    </xf>
    <xf numFmtId="0" fontId="3" fillId="0" borderId="3" xfId="0" applyFont="1" applyBorder="1" applyAlignment="1">
      <alignment horizontal="center"/>
    </xf>
    <xf numFmtId="0" fontId="3" fillId="0" borderId="3" xfId="0" applyFont="1" applyBorder="1" applyAlignment="1" applyProtection="1">
      <alignment horizontal="center"/>
      <protection locked="0"/>
    </xf>
    <xf numFmtId="0" fontId="3" fillId="0" borderId="2" xfId="0" applyFont="1" applyBorder="1" applyAlignment="1" applyProtection="1">
      <alignment horizontal="center"/>
      <protection locked="0"/>
    </xf>
    <xf numFmtId="49" fontId="5" fillId="0" borderId="5" xfId="0" applyNumberFormat="1" applyFont="1" applyBorder="1" applyAlignment="1">
      <alignment horizontal="center" vertical="top" wrapText="1"/>
    </xf>
    <xf numFmtId="0" fontId="13" fillId="4" borderId="5" xfId="0" applyFont="1" applyFill="1" applyBorder="1" applyAlignment="1" applyProtection="1">
      <alignment horizontal="center" vertical="center"/>
      <protection locked="0"/>
    </xf>
    <xf numFmtId="0" fontId="5" fillId="0" borderId="5" xfId="0" applyFont="1" applyBorder="1" applyAlignment="1">
      <alignment horizontal="center" vertical="center" wrapText="1"/>
    </xf>
    <xf numFmtId="49" fontId="5" fillId="0" borderId="16" xfId="0" applyNumberFormat="1" applyFont="1" applyBorder="1" applyAlignment="1">
      <alignment horizontal="center" vertical="center"/>
    </xf>
    <xf numFmtId="0" fontId="5" fillId="0" borderId="12" xfId="0" applyFont="1" applyBorder="1" applyAlignment="1">
      <alignment horizontal="center" vertical="center"/>
    </xf>
    <xf numFmtId="0" fontId="5" fillId="0" borderId="9"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1" xfId="0" applyFont="1" applyBorder="1" applyAlignment="1">
      <alignment horizontal="center" vertical="center"/>
    </xf>
    <xf numFmtId="0" fontId="5" fillId="0" borderId="15" xfId="0" applyFont="1" applyBorder="1" applyAlignment="1">
      <alignment horizontal="center" vertical="center"/>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2" xfId="0" applyFont="1" applyFill="1" applyBorder="1" applyAlignment="1" applyProtection="1">
      <alignment horizontal="left" vertical="center"/>
      <protection locked="0"/>
    </xf>
    <xf numFmtId="2" fontId="5" fillId="2" borderId="4" xfId="0" applyNumberFormat="1" applyFont="1" applyFill="1" applyBorder="1" applyAlignment="1" applyProtection="1">
      <alignment horizontal="left" vertical="center"/>
      <protection locked="0"/>
    </xf>
    <xf numFmtId="9" fontId="3" fillId="0" borderId="3" xfId="0" applyNumberFormat="1" applyFont="1" applyBorder="1" applyAlignment="1" applyProtection="1">
      <alignment horizontal="center"/>
      <protection locked="0"/>
    </xf>
    <xf numFmtId="9" fontId="3" fillId="0" borderId="4" xfId="0" applyNumberFormat="1" applyFont="1" applyBorder="1" applyAlignment="1" applyProtection="1">
      <alignment horizontal="center"/>
      <protection locked="0"/>
    </xf>
    <xf numFmtId="49" fontId="3" fillId="2" borderId="1" xfId="0" applyNumberFormat="1" applyFont="1" applyFill="1" applyBorder="1" applyAlignment="1" applyProtection="1">
      <alignment horizontal="center" vertical="center"/>
      <protection locked="0"/>
    </xf>
    <xf numFmtId="0" fontId="3" fillId="0" borderId="4" xfId="0" applyFont="1" applyBorder="1" applyAlignment="1" applyProtection="1">
      <alignment horizontal="center"/>
      <protection locked="0"/>
    </xf>
    <xf numFmtId="9" fontId="3" fillId="0" borderId="2" xfId="0" applyNumberFormat="1" applyFont="1" applyBorder="1" applyAlignment="1" applyProtection="1">
      <alignment horizontal="center"/>
      <protection locked="0"/>
    </xf>
    <xf numFmtId="0" fontId="3" fillId="0" borderId="0" xfId="0" applyFont="1" applyAlignment="1" applyProtection="1">
      <alignment horizontal="left" vertical="top"/>
      <protection locked="0"/>
    </xf>
    <xf numFmtId="49" fontId="3" fillId="2" borderId="1" xfId="0" applyNumberFormat="1" applyFont="1" applyFill="1" applyBorder="1" applyAlignment="1" applyProtection="1">
      <alignment horizontal="center"/>
      <protection locked="0"/>
    </xf>
    <xf numFmtId="0" fontId="5" fillId="2" borderId="5" xfId="0" applyFont="1" applyFill="1" applyBorder="1" applyAlignment="1">
      <alignment horizontal="center" vertical="center"/>
    </xf>
    <xf numFmtId="0" fontId="5" fillId="2" borderId="5" xfId="0" applyFont="1" applyFill="1" applyBorder="1" applyAlignment="1">
      <alignment horizontal="center" vertical="center" wrapText="1"/>
    </xf>
    <xf numFmtId="49" fontId="3" fillId="0" borderId="5" xfId="0" applyNumberFormat="1" applyFont="1" applyBorder="1" applyAlignment="1" applyProtection="1">
      <alignment horizontal="center" vertical="center"/>
      <protection locked="0"/>
    </xf>
    <xf numFmtId="0" fontId="3" fillId="2" borderId="12"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5" fillId="0" borderId="5" xfId="0" applyFont="1" applyBorder="1" applyAlignment="1" applyProtection="1">
      <alignment horizontal="center" vertical="center"/>
      <protection locked="0"/>
    </xf>
    <xf numFmtId="0" fontId="5" fillId="0" borderId="5" xfId="0" applyFont="1" applyBorder="1" applyAlignment="1">
      <alignment horizontal="right" vertical="center"/>
    </xf>
    <xf numFmtId="0" fontId="5" fillId="2" borderId="5" xfId="0" applyFont="1" applyFill="1" applyBorder="1" applyAlignment="1">
      <alignment horizontal="right" vertical="center"/>
    </xf>
    <xf numFmtId="0" fontId="3" fillId="0" borderId="5" xfId="0" applyFont="1" applyBorder="1" applyAlignment="1">
      <alignment horizontal="center"/>
    </xf>
    <xf numFmtId="0" fontId="11" fillId="4" borderId="5" xfId="0" applyFont="1" applyFill="1" applyBorder="1" applyAlignment="1" applyProtection="1">
      <alignment horizontal="center" vertical="center"/>
      <protection locked="0"/>
    </xf>
    <xf numFmtId="0" fontId="13" fillId="0" borderId="5" xfId="0" applyFont="1" applyBorder="1" applyAlignment="1">
      <alignment horizontal="center" vertical="center" wrapText="1"/>
    </xf>
    <xf numFmtId="0" fontId="11" fillId="4" borderId="4" xfId="0" applyFont="1" applyFill="1" applyBorder="1" applyAlignment="1" applyProtection="1">
      <alignment horizontal="center" vertical="center"/>
      <protection locked="0"/>
    </xf>
    <xf numFmtId="0" fontId="5" fillId="2" borderId="5" xfId="0" applyFont="1" applyFill="1" applyBorder="1" applyAlignment="1">
      <alignment vertical="center" wrapText="1"/>
    </xf>
    <xf numFmtId="0" fontId="5" fillId="2" borderId="5" xfId="0" applyFont="1" applyFill="1" applyBorder="1" applyAlignment="1">
      <alignment vertical="center"/>
    </xf>
    <xf numFmtId="0" fontId="11" fillId="4" borderId="17" xfId="0" applyFont="1" applyFill="1" applyBorder="1" applyAlignment="1" applyProtection="1">
      <alignment horizontal="center" vertical="center"/>
      <protection locked="0"/>
    </xf>
    <xf numFmtId="0" fontId="12" fillId="0" borderId="18" xfId="0" applyFont="1" applyBorder="1" applyAlignment="1" applyProtection="1">
      <alignment horizontal="center" vertical="center"/>
      <protection locked="0"/>
    </xf>
    <xf numFmtId="0" fontId="12" fillId="0" borderId="19" xfId="0" applyFont="1" applyBorder="1" applyAlignment="1" applyProtection="1">
      <alignment horizontal="center" vertical="center"/>
      <protection locked="0"/>
    </xf>
    <xf numFmtId="49" fontId="3" fillId="3" borderId="5" xfId="0" applyNumberFormat="1" applyFont="1" applyFill="1" applyBorder="1" applyAlignment="1" applyProtection="1">
      <alignment horizontal="center" vertical="center"/>
      <protection locked="0"/>
    </xf>
    <xf numFmtId="0" fontId="5" fillId="0" borderId="0" xfId="0" applyFont="1" applyAlignment="1">
      <alignment vertical="center"/>
    </xf>
    <xf numFmtId="49" fontId="5" fillId="2" borderId="2" xfId="0" applyNumberFormat="1" applyFont="1" applyFill="1" applyBorder="1" applyAlignment="1" applyProtection="1">
      <alignment horizontal="center" vertical="center"/>
      <protection locked="0"/>
    </xf>
    <xf numFmtId="0" fontId="5" fillId="2" borderId="0" xfId="0" applyFont="1" applyFill="1" applyAlignment="1">
      <alignment horizontal="right" vertical="center"/>
    </xf>
    <xf numFmtId="0" fontId="5" fillId="2" borderId="0" xfId="0" applyFont="1" applyFill="1" applyAlignment="1">
      <alignment horizontal="left" vertical="center"/>
    </xf>
    <xf numFmtId="0" fontId="5" fillId="2" borderId="0" xfId="0" applyFont="1" applyFill="1" applyAlignment="1">
      <alignment vertical="center"/>
    </xf>
    <xf numFmtId="0" fontId="3" fillId="0" borderId="20" xfId="0" applyFont="1" applyBorder="1" applyAlignment="1">
      <alignment horizontal="center" vertical="center"/>
    </xf>
    <xf numFmtId="0" fontId="3" fillId="0" borderId="0" xfId="0" applyFont="1" applyAlignment="1">
      <alignment horizontal="center" vertical="center"/>
    </xf>
    <xf numFmtId="10" fontId="13" fillId="4" borderId="5" xfId="0" applyNumberFormat="1" applyFont="1" applyFill="1" applyBorder="1" applyAlignment="1">
      <alignment horizontal="center" vertical="center"/>
    </xf>
    <xf numFmtId="0" fontId="3" fillId="0" borderId="12" xfId="0" applyFont="1" applyBorder="1" applyAlignment="1">
      <alignment horizontal="center" vertical="center"/>
    </xf>
    <xf numFmtId="0" fontId="3" fillId="0" borderId="9"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 xfId="0" applyFont="1" applyBorder="1" applyAlignment="1">
      <alignment horizontal="center" vertical="center"/>
    </xf>
    <xf numFmtId="0" fontId="3" fillId="0" borderId="15"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3" fillId="2" borderId="11" xfId="0" applyFont="1" applyFill="1" applyBorder="1" applyAlignment="1">
      <alignment horizontal="center" vertical="center"/>
    </xf>
    <xf numFmtId="0" fontId="5" fillId="2" borderId="0" xfId="0" applyFont="1" applyFill="1" applyAlignment="1">
      <alignment horizontal="center" vertical="center"/>
    </xf>
    <xf numFmtId="49" fontId="5" fillId="2" borderId="1" xfId="0" applyNumberFormat="1" applyFont="1" applyFill="1" applyBorder="1" applyAlignment="1" applyProtection="1">
      <alignment horizontal="center" vertical="center"/>
      <protection locked="0"/>
    </xf>
    <xf numFmtId="0" fontId="5" fillId="2" borderId="1" xfId="0" applyFont="1" applyFill="1" applyBorder="1" applyAlignment="1" applyProtection="1">
      <alignment horizontal="center" vertical="center"/>
      <protection locked="0"/>
    </xf>
    <xf numFmtId="0" fontId="5" fillId="2" borderId="6" xfId="0" applyFont="1" applyFill="1" applyBorder="1" applyAlignment="1">
      <alignment horizontal="center" vertical="center"/>
    </xf>
    <xf numFmtId="14" fontId="5" fillId="2" borderId="1" xfId="0" applyNumberFormat="1" applyFont="1" applyFill="1" applyBorder="1" applyAlignment="1" applyProtection="1">
      <alignment horizontal="center" vertical="center"/>
      <protection locked="0"/>
    </xf>
    <xf numFmtId="0" fontId="1" fillId="2" borderId="0" xfId="0" applyFont="1" applyFill="1" applyAlignment="1" applyProtection="1">
      <alignment horizontal="center" vertical="center" wrapText="1"/>
      <protection locked="0"/>
    </xf>
    <xf numFmtId="49" fontId="5" fillId="2" borderId="6" xfId="0" applyNumberFormat="1" applyFont="1" applyFill="1" applyBorder="1" applyAlignment="1" applyProtection="1">
      <alignment horizontal="center" vertical="center"/>
      <protection locked="0"/>
    </xf>
    <xf numFmtId="49" fontId="5" fillId="2" borderId="2" xfId="0" applyNumberFormat="1" applyFont="1" applyFill="1" applyBorder="1" applyAlignment="1" applyProtection="1">
      <alignment vertical="center"/>
      <protection locked="0"/>
    </xf>
    <xf numFmtId="49" fontId="5" fillId="2" borderId="7" xfId="0" applyNumberFormat="1" applyFont="1" applyFill="1" applyBorder="1" applyAlignment="1" applyProtection="1">
      <alignment horizontal="center" vertical="center"/>
      <protection locked="0"/>
    </xf>
    <xf numFmtId="0" fontId="3" fillId="2" borderId="3" xfId="0" applyFont="1" applyFill="1" applyBorder="1" applyAlignment="1" applyProtection="1">
      <alignment horizontal="center"/>
      <protection locked="0"/>
    </xf>
    <xf numFmtId="0" fontId="3" fillId="2" borderId="2"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9" fontId="3" fillId="2" borderId="3" xfId="0" applyNumberFormat="1" applyFont="1" applyFill="1" applyBorder="1" applyAlignment="1" applyProtection="1">
      <alignment horizontal="center"/>
      <protection locked="0"/>
    </xf>
    <xf numFmtId="9" fontId="3" fillId="2" borderId="4" xfId="0" applyNumberFormat="1" applyFont="1" applyFill="1" applyBorder="1" applyAlignment="1" applyProtection="1">
      <alignment horizontal="center"/>
      <protection locked="0"/>
    </xf>
    <xf numFmtId="0" fontId="3" fillId="2" borderId="3" xfId="0" applyFont="1" applyFill="1" applyBorder="1" applyAlignment="1">
      <alignment horizontal="center"/>
    </xf>
    <xf numFmtId="0" fontId="3" fillId="2" borderId="2"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vertical="center"/>
    </xf>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49" fontId="5" fillId="2" borderId="1" xfId="0" applyNumberFormat="1" applyFont="1" applyFill="1" applyBorder="1" applyAlignment="1" applyProtection="1">
      <alignment vertical="center"/>
      <protection locked="0"/>
    </xf>
    <xf numFmtId="0" fontId="5" fillId="0" borderId="2" xfId="0" applyFont="1" applyBorder="1" applyAlignment="1" applyProtection="1">
      <alignment horizontal="center" vertical="center"/>
      <protection locked="0"/>
    </xf>
    <xf numFmtId="0" fontId="5" fillId="0" borderId="2" xfId="0" applyFont="1" applyBorder="1" applyAlignment="1" applyProtection="1">
      <alignment vertical="center"/>
      <protection locked="0"/>
    </xf>
    <xf numFmtId="0" fontId="5" fillId="2" borderId="21" xfId="0" applyFont="1" applyFill="1" applyBorder="1" applyAlignment="1">
      <alignment horizontal="center" vertical="center"/>
    </xf>
    <xf numFmtId="49" fontId="5" fillId="0" borderId="1" xfId="0" applyNumberFormat="1" applyFont="1" applyBorder="1" applyAlignment="1" applyProtection="1">
      <alignment horizontal="center" vertical="center"/>
      <protection locked="0"/>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2" borderId="0" xfId="0" applyFont="1" applyFill="1" applyAlignment="1">
      <alignment horizontal="center" vertical="center"/>
    </xf>
    <xf numFmtId="0" fontId="3" fillId="2" borderId="5" xfId="0" applyFont="1" applyFill="1" applyBorder="1" applyAlignment="1">
      <alignment horizontal="center" vertical="center" wrapText="1"/>
    </xf>
    <xf numFmtId="49" fontId="5" fillId="0" borderId="5" xfId="0" applyNumberFormat="1" applyFont="1" applyBorder="1" applyAlignment="1">
      <alignment vertical="top" wrapText="1"/>
    </xf>
    <xf numFmtId="0" fontId="5" fillId="0" borderId="3" xfId="0" applyFont="1" applyBorder="1" applyAlignment="1">
      <alignment vertical="center"/>
    </xf>
    <xf numFmtId="0" fontId="5" fillId="0" borderId="2" xfId="0" applyFont="1" applyBorder="1" applyAlignment="1">
      <alignment vertical="center"/>
    </xf>
    <xf numFmtId="0" fontId="5" fillId="0" borderId="4" xfId="0" applyFont="1" applyBorder="1" applyAlignment="1">
      <alignment vertical="center"/>
    </xf>
    <xf numFmtId="49" fontId="5" fillId="0" borderId="3" xfId="0" applyNumberFormat="1" applyFont="1" applyBorder="1" applyAlignment="1">
      <alignment vertical="top" wrapText="1"/>
    </xf>
    <xf numFmtId="49" fontId="5" fillId="0" borderId="2" xfId="0" applyNumberFormat="1" applyFont="1" applyBorder="1" applyAlignment="1">
      <alignment vertical="top" wrapText="1"/>
    </xf>
    <xf numFmtId="49" fontId="5" fillId="0" borderId="4" xfId="0" applyNumberFormat="1" applyFont="1" applyBorder="1" applyAlignment="1">
      <alignment vertical="top"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2" borderId="3" xfId="0" applyFont="1" applyFill="1" applyBorder="1" applyAlignment="1">
      <alignment vertical="center"/>
    </xf>
    <xf numFmtId="0" fontId="5" fillId="2" borderId="2" xfId="0" applyFont="1" applyFill="1" applyBorder="1" applyAlignment="1">
      <alignment vertical="center"/>
    </xf>
    <xf numFmtId="0" fontId="5" fillId="2" borderId="4" xfId="0" applyFont="1" applyFill="1" applyBorder="1" applyAlignment="1">
      <alignment vertical="center"/>
    </xf>
    <xf numFmtId="49" fontId="5" fillId="0" borderId="3" xfId="0" applyNumberFormat="1" applyFont="1" applyBorder="1" applyAlignment="1">
      <alignment vertical="center" wrapText="1"/>
    </xf>
    <xf numFmtId="49" fontId="5" fillId="0" borderId="2" xfId="0" applyNumberFormat="1" applyFont="1" applyBorder="1" applyAlignment="1">
      <alignment vertical="center" wrapText="1"/>
    </xf>
    <xf numFmtId="49" fontId="5" fillId="0" borderId="4" xfId="0" applyNumberFormat="1" applyFont="1" applyBorder="1" applyAlignment="1">
      <alignment vertical="center" wrapText="1"/>
    </xf>
  </cellXfs>
  <cellStyles count="1">
    <cellStyle name="Normal" xfId="0" builtinId="0"/>
  </cellStyles>
  <dxfs count="77">
    <dxf>
      <border>
        <right style="thin">
          <color auto="1"/>
        </right>
        <vertical/>
        <horizontal/>
      </border>
    </dxf>
    <dxf>
      <border>
        <left/>
        <right style="thin">
          <color auto="1"/>
        </right>
      </border>
    </dxf>
    <dxf>
      <border>
        <right style="thin">
          <color auto="1"/>
        </right>
        <vertical/>
        <horizontal/>
      </border>
    </dxf>
    <dxf>
      <border>
        <right style="thin">
          <color auto="1"/>
        </right>
        <vertical/>
        <horizontal/>
      </border>
    </dxf>
    <dxf>
      <border>
        <right style="thin">
          <color auto="1"/>
        </right>
        <vertical/>
        <horizontal/>
      </border>
    </dxf>
    <dxf>
      <border>
        <right style="thin">
          <color auto="1"/>
        </right>
        <vertical/>
        <horizontal/>
      </border>
    </dxf>
    <dxf>
      <border>
        <top style="thin">
          <color auto="1"/>
        </top>
        <vertical/>
        <horizontal/>
      </border>
    </dxf>
    <dxf>
      <numFmt numFmtId="165" formatCode=";;;"/>
      <fill>
        <patternFill>
          <bgColor theme="0" tint="-0.14996795556505021"/>
        </patternFill>
      </fill>
      <border>
        <left/>
        <right/>
        <top/>
        <bottom/>
      </border>
    </dxf>
    <dxf>
      <border>
        <bottom style="thin">
          <color auto="1"/>
        </bottom>
        <vertical/>
        <horizontal/>
      </border>
    </dxf>
    <dxf>
      <border>
        <right style="thin">
          <color auto="1"/>
        </right>
        <vertical/>
        <horizontal/>
      </border>
    </dxf>
    <dxf>
      <font>
        <color rgb="FF9C0006"/>
      </font>
      <numFmt numFmtId="0" formatCode="General"/>
      <fill>
        <patternFill>
          <bgColor rgb="FFFFC7CE"/>
        </patternFill>
      </fill>
    </dxf>
    <dxf>
      <font>
        <color rgb="FF006100"/>
      </font>
      <numFmt numFmtId="0" formatCode="General"/>
      <fill>
        <patternFill>
          <bgColor rgb="FFC6EFCE"/>
        </patternFill>
      </fill>
    </dxf>
    <dxf>
      <border>
        <right style="thin">
          <color auto="1"/>
        </right>
        <vertical/>
        <horizontal/>
      </border>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numFmt numFmtId="165" formatCode=";;;"/>
      <border>
        <left/>
        <right/>
        <top/>
        <bottom/>
        <vertical/>
        <horizontal/>
      </border>
    </dxf>
    <dxf>
      <numFmt numFmtId="165" formatCode=";;;"/>
      <fill>
        <patternFill>
          <bgColor theme="0"/>
        </patternFill>
      </fill>
      <border>
        <left/>
        <right/>
        <top/>
        <bottom/>
      </border>
    </dxf>
    <dxf>
      <border>
        <top style="thin">
          <color auto="1"/>
        </top>
        <vertical/>
        <horizontal/>
      </border>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border>
        <top style="thin">
          <color auto="1"/>
        </top>
        <vertical/>
        <horizontal/>
      </border>
    </dxf>
    <dxf>
      <fill>
        <patternFill>
          <bgColor theme="0" tint="-0.14996795556505021"/>
        </patternFill>
      </fill>
      <border>
        <left style="thin">
          <color auto="1"/>
        </left>
        <right style="thin">
          <color auto="1"/>
        </right>
        <top style="thin">
          <color auto="1"/>
        </top>
        <bottom style="thin">
          <color auto="1"/>
        </bottom>
        <vertical/>
        <horizontal/>
      </border>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14996795556505021"/>
        </patternFill>
      </fill>
      <border>
        <left style="thin">
          <color auto="1"/>
        </left>
        <right style="thin">
          <color auto="1"/>
        </right>
        <top style="thin">
          <color auto="1"/>
        </top>
        <bottom style="thin">
          <color auto="1"/>
        </bottom>
        <vertical/>
        <horizontal/>
      </border>
    </dxf>
    <dxf>
      <fill>
        <patternFill>
          <bgColor theme="0" tint="-0.14996795556505021"/>
        </patternFill>
      </fill>
      <border>
        <left style="thin">
          <color auto="1"/>
        </left>
        <right style="thin">
          <color auto="1"/>
        </right>
        <top style="thin">
          <color auto="1"/>
        </top>
        <bottom style="thin">
          <color auto="1"/>
        </bottom>
        <vertical/>
        <horizontal/>
      </border>
    </dxf>
    <dxf>
      <fill>
        <patternFill>
          <bgColor theme="0" tint="-0.14996795556505021"/>
        </patternFill>
      </fill>
      <border>
        <left style="thin">
          <color auto="1"/>
        </left>
        <right style="thin">
          <color auto="1"/>
        </right>
        <top style="thin">
          <color auto="1"/>
        </top>
        <bottom style="thin">
          <color auto="1"/>
        </bottom>
        <vertical/>
        <horizontal/>
      </border>
    </dxf>
    <dxf>
      <fill>
        <patternFill>
          <bgColor theme="0" tint="-0.14996795556505021"/>
        </patternFill>
      </fill>
      <border>
        <left style="thin">
          <color auto="1"/>
        </left>
        <right style="thin">
          <color auto="1"/>
        </right>
        <top style="thin">
          <color auto="1"/>
        </top>
        <bottom style="thin">
          <color auto="1"/>
        </bottom>
        <vertical/>
        <horizontal/>
      </border>
    </dxf>
    <dxf>
      <fill>
        <patternFill>
          <bgColor theme="0" tint="-0.14996795556505021"/>
        </patternFill>
      </fill>
      <border>
        <left style="thin">
          <color auto="1"/>
        </left>
        <right style="thin">
          <color auto="1"/>
        </right>
        <top style="thin">
          <color auto="1"/>
        </top>
        <bottom style="thin">
          <color auto="1"/>
        </bottom>
        <vertical/>
        <horizontal/>
      </border>
    </dxf>
    <dxf>
      <fill>
        <patternFill>
          <bgColor theme="0" tint="-0.14996795556505021"/>
        </patternFill>
      </fill>
      <border>
        <left style="thin">
          <color auto="1"/>
        </left>
        <right style="thin">
          <color auto="1"/>
        </right>
        <top style="thin">
          <color auto="1"/>
        </top>
        <bottom style="thin">
          <color auto="1"/>
        </bottom>
        <vertical/>
        <horizontal/>
      </border>
    </dxf>
    <dxf>
      <numFmt numFmtId="165" formatCode=";;;"/>
      <fill>
        <patternFill>
          <bgColor theme="0"/>
        </patternFill>
      </fill>
      <border>
        <left/>
        <right/>
        <top/>
        <bottom/>
      </border>
    </dxf>
    <dxf>
      <border>
        <top style="thin">
          <color auto="1"/>
        </top>
        <vertical/>
        <horizontal/>
      </border>
    </dxf>
    <dxf>
      <numFmt numFmtId="165" formatCode=";;;"/>
      <fill>
        <patternFill>
          <bgColor theme="0"/>
        </patternFill>
      </fill>
      <border>
        <left/>
        <right/>
        <top/>
        <bottom/>
      </border>
    </dxf>
    <dxf>
      <border>
        <top style="thin">
          <color auto="1"/>
        </top>
        <vertical/>
        <horizontal/>
      </border>
    </dxf>
    <dxf>
      <border>
        <top style="thin">
          <color auto="1"/>
        </top>
        <vertical/>
        <horizontal/>
      </border>
    </dxf>
    <dxf>
      <numFmt numFmtId="165" formatCode=";;;"/>
      <fill>
        <patternFill>
          <bgColor theme="0" tint="-0.14996795556505021"/>
        </patternFill>
      </fill>
      <border>
        <left/>
        <right/>
        <top/>
        <bottom/>
      </border>
    </dxf>
    <dxf>
      <border>
        <top style="thin">
          <color auto="1"/>
        </top>
        <vertical/>
        <horizontal/>
      </border>
    </dxf>
    <dxf>
      <border>
        <bottom style="thin">
          <color auto="1"/>
        </bottom>
        <vertical/>
        <horizontal/>
      </border>
    </dxf>
    <dxf>
      <border>
        <bottom style="thin">
          <color auto="1"/>
        </bottom>
      </border>
    </dxf>
    <dxf>
      <numFmt numFmtId="165" formatCode=";;;"/>
      <fill>
        <patternFill>
          <bgColor theme="0" tint="-0.14996795556505021"/>
        </patternFill>
      </fill>
      <border>
        <left/>
        <right/>
        <top/>
        <bottom/>
      </border>
    </dxf>
    <dxf>
      <numFmt numFmtId="165" formatCode=";;;"/>
      <fill>
        <patternFill>
          <bgColor theme="0" tint="-0.14996795556505021"/>
        </patternFill>
      </fill>
      <border>
        <left/>
        <right/>
        <top/>
        <bottom/>
      </border>
    </dxf>
    <dxf>
      <border>
        <top style="thin">
          <color auto="1"/>
        </top>
        <vertical/>
        <horizontal/>
      </border>
    </dxf>
    <dxf>
      <numFmt numFmtId="165" formatCode=";;;"/>
      <fill>
        <patternFill>
          <bgColor theme="0" tint="-0.14996795556505021"/>
        </patternFill>
      </fill>
      <border>
        <left/>
        <right/>
        <top/>
        <bottom/>
      </border>
    </dxf>
    <dxf>
      <border>
        <bottom style="thin">
          <color auto="1"/>
        </bottom>
        <vertical/>
        <horizontal/>
      </border>
    </dxf>
    <dxf>
      <border>
        <top style="thin">
          <color auto="1"/>
        </top>
        <vertical/>
        <horizontal/>
      </border>
    </dxf>
    <dxf>
      <border>
        <bottom style="thin">
          <color auto="1"/>
        </bottom>
        <vertical/>
        <horizontal/>
      </border>
    </dxf>
    <dxf>
      <numFmt numFmtId="165" formatCode=";;;"/>
      <fill>
        <patternFill patternType="solid">
          <bgColor theme="0" tint="-0.14996795556505021"/>
        </patternFill>
      </fill>
      <border>
        <left/>
        <right/>
        <top/>
        <bottom/>
      </border>
    </dxf>
    <dxf>
      <numFmt numFmtId="165" formatCode=";;;"/>
      <fill>
        <patternFill>
          <bgColor theme="0" tint="-0.14996795556505021"/>
        </patternFill>
      </fill>
      <border>
        <left/>
        <right/>
        <top/>
        <bottom/>
      </border>
    </dxf>
    <dxf>
      <border>
        <top style="thin">
          <color auto="1"/>
        </top>
        <bottom style="thin">
          <color auto="1"/>
        </bottom>
        <vertical/>
        <horizontal/>
      </border>
    </dxf>
    <dxf>
      <numFmt numFmtId="165" formatCode=";;;"/>
      <fill>
        <patternFill>
          <bgColor theme="0" tint="-0.14996795556505021"/>
        </patternFill>
      </fill>
      <border>
        <left/>
        <right/>
        <top/>
        <bottom/>
      </border>
    </dxf>
    <dxf>
      <border>
        <top style="thin">
          <color auto="1"/>
        </top>
        <vertical/>
        <horizontal/>
      </border>
    </dxf>
    <dxf>
      <border>
        <left style="thin">
          <color auto="1"/>
        </left>
        <vertical/>
        <horizontal/>
      </border>
    </dxf>
    <dxf>
      <border>
        <left style="thin">
          <color auto="1"/>
        </left>
        <vertical/>
        <horizontal/>
      </border>
    </dxf>
    <dxf>
      <border>
        <left style="thin">
          <color auto="1"/>
        </left>
      </border>
    </dxf>
    <dxf>
      <border>
        <left style="thin">
          <color auto="1"/>
        </left>
        <vertical/>
        <horizontal/>
      </border>
    </dxf>
    <dxf>
      <border>
        <left style="thin">
          <color auto="1"/>
        </left>
        <vertical/>
        <horizontal/>
      </border>
    </dxf>
    <dxf>
      <border>
        <bottom style="thin">
          <color auto="1"/>
        </bottom>
      </border>
    </dxf>
    <dxf>
      <border>
        <left style="thin">
          <color auto="1"/>
        </left>
        <vertical/>
        <horizontal/>
      </border>
    </dxf>
    <dxf>
      <border>
        <left style="thin">
          <color auto="1"/>
        </left>
        <vertical/>
        <horizontal/>
      </border>
    </dxf>
    <dxf>
      <border>
        <left style="thin">
          <color auto="1"/>
        </left>
        <vertical/>
        <horizontal/>
      </border>
    </dxf>
    <dxf>
      <numFmt numFmtId="165" formatCode=";;;"/>
      <fill>
        <patternFill patternType="solid">
          <bgColor theme="0"/>
        </patternFill>
      </fill>
      <border>
        <left/>
        <right/>
        <top/>
        <bottom/>
        <vertical/>
        <horizontal/>
      </border>
    </dxf>
    <dxf>
      <border>
        <top style="thin">
          <color auto="1"/>
        </top>
        <vertical/>
        <horizontal/>
      </border>
    </dxf>
    <dxf>
      <border>
        <bottom style="thin">
          <color auto="1"/>
        </bottom>
        <vertical/>
        <horizontal/>
      </border>
    </dxf>
  </dxfs>
  <tableStyles count="0" defaultTableStyle="TableStyleMedium9" defaultPivotStyle="PivotStyleLight16"/>
  <colors>
    <mruColors>
      <color rgb="FFDAB56C"/>
      <color rgb="FF351D13"/>
      <color rgb="FF663300"/>
      <color rgb="FFF267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M114"/>
  <sheetViews>
    <sheetView showGridLines="0" tabSelected="1" view="pageLayout" topLeftCell="A31" zoomScaleNormal="100" workbookViewId="0">
      <selection activeCell="U43" sqref="U43:X43"/>
    </sheetView>
  </sheetViews>
  <sheetFormatPr defaultColWidth="2.453125" defaultRowHeight="11.5" customHeight="1" x14ac:dyDescent="0.35"/>
  <cols>
    <col min="1" max="27" width="2.453125" style="2"/>
    <col min="28" max="31" width="2.453125" style="2" customWidth="1"/>
    <col min="32" max="16384" width="2.453125" style="2"/>
  </cols>
  <sheetData>
    <row r="1" spans="1:39" ht="5.5" customHeight="1" x14ac:dyDescent="0.35">
      <c r="A1" s="127"/>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row>
    <row r="2" spans="1:39" ht="11.5" customHeight="1" x14ac:dyDescent="0.35">
      <c r="B2" s="115" t="s">
        <v>0</v>
      </c>
      <c r="C2" s="115"/>
      <c r="D2" s="115"/>
      <c r="E2" s="115"/>
      <c r="G2" s="129"/>
      <c r="H2" s="129"/>
      <c r="I2" s="129"/>
      <c r="J2" s="129"/>
      <c r="K2" s="129"/>
      <c r="L2" s="129"/>
      <c r="M2" s="129"/>
      <c r="N2" s="129"/>
      <c r="O2" s="129"/>
      <c r="P2" s="129"/>
      <c r="Q2" s="129"/>
      <c r="R2" s="129"/>
      <c r="S2" s="129"/>
      <c r="T2" s="129"/>
      <c r="U2" s="129"/>
      <c r="V2" s="129"/>
      <c r="W2" s="129"/>
      <c r="X2" s="129"/>
      <c r="Y2" s="4"/>
      <c r="Z2" s="114" t="s">
        <v>11</v>
      </c>
      <c r="AA2" s="114"/>
      <c r="AB2" s="114"/>
      <c r="AC2" s="114"/>
      <c r="AD2" s="114"/>
      <c r="AE2" s="129"/>
      <c r="AF2" s="129"/>
      <c r="AG2" s="129"/>
      <c r="AH2" s="129"/>
      <c r="AI2" s="3"/>
      <c r="AJ2" s="133" t="s">
        <v>14</v>
      </c>
      <c r="AK2" s="133"/>
      <c r="AL2" s="133"/>
    </row>
    <row r="3" spans="1:39" ht="11.5" customHeight="1" x14ac:dyDescent="0.35">
      <c r="B3" s="115" t="s">
        <v>1</v>
      </c>
      <c r="C3" s="115"/>
      <c r="D3" s="115"/>
      <c r="E3" s="115"/>
      <c r="G3" s="135"/>
      <c r="H3" s="135"/>
      <c r="I3" s="135"/>
      <c r="J3" s="135"/>
      <c r="K3" s="135"/>
      <c r="L3" s="135"/>
      <c r="M3" s="135"/>
      <c r="N3" s="135"/>
      <c r="O3" s="135"/>
      <c r="P3" s="135"/>
      <c r="Q3" s="135"/>
      <c r="R3" s="135"/>
      <c r="S3" s="135"/>
      <c r="T3" s="135"/>
      <c r="U3" s="135"/>
      <c r="V3" s="135"/>
      <c r="W3" s="135"/>
      <c r="X3" s="135"/>
      <c r="Y3" s="4"/>
      <c r="Z3" s="114" t="s">
        <v>2</v>
      </c>
      <c r="AA3" s="114"/>
      <c r="AB3" s="114"/>
      <c r="AC3" s="114"/>
      <c r="AD3" s="114"/>
      <c r="AE3" s="112"/>
      <c r="AF3" s="112"/>
      <c r="AG3" s="112"/>
      <c r="AH3" s="112"/>
      <c r="AI3" s="3"/>
      <c r="AJ3" s="133"/>
      <c r="AK3" s="133"/>
      <c r="AL3" s="133"/>
    </row>
    <row r="4" spans="1:39" ht="11.5" customHeight="1" x14ac:dyDescent="0.35">
      <c r="B4" s="115" t="s">
        <v>3</v>
      </c>
      <c r="C4" s="115"/>
      <c r="D4" s="115"/>
      <c r="E4" s="115"/>
      <c r="G4" s="135"/>
      <c r="H4" s="135"/>
      <c r="I4" s="135"/>
      <c r="J4" s="135"/>
      <c r="K4" s="135"/>
      <c r="L4" s="135"/>
      <c r="M4" s="135"/>
      <c r="N4" s="135"/>
      <c r="O4" s="135"/>
      <c r="P4" s="135"/>
      <c r="Q4" s="135"/>
      <c r="R4" s="135"/>
      <c r="S4" s="135"/>
      <c r="T4" s="135"/>
      <c r="U4" s="135"/>
      <c r="V4" s="135"/>
      <c r="W4" s="135"/>
      <c r="X4" s="135"/>
      <c r="Y4" s="3"/>
      <c r="Z4" s="114" t="s">
        <v>17</v>
      </c>
      <c r="AA4" s="114"/>
      <c r="AB4" s="114"/>
      <c r="AC4" s="114"/>
      <c r="AD4" s="114"/>
      <c r="AE4" s="112"/>
      <c r="AF4" s="112"/>
      <c r="AG4" s="112"/>
      <c r="AH4" s="112"/>
      <c r="AI4" s="3"/>
      <c r="AJ4" s="133"/>
      <c r="AK4" s="133"/>
      <c r="AL4" s="133"/>
    </row>
    <row r="5" spans="1:39" ht="11.5" customHeight="1" x14ac:dyDescent="0.35">
      <c r="B5" s="115" t="s">
        <v>4</v>
      </c>
      <c r="C5" s="115"/>
      <c r="D5" s="115"/>
      <c r="E5" s="115"/>
      <c r="G5" s="132"/>
      <c r="H5" s="132"/>
      <c r="I5" s="132"/>
      <c r="J5" s="132"/>
      <c r="K5" s="3"/>
      <c r="L5" s="128" t="s">
        <v>5</v>
      </c>
      <c r="M5" s="128"/>
      <c r="N5" s="130"/>
      <c r="O5" s="130"/>
      <c r="P5" s="3" t="s">
        <v>12</v>
      </c>
      <c r="Q5" s="131">
        <f>ROUND((N5-32)*5/9,1)</f>
        <v>-17.8</v>
      </c>
      <c r="R5" s="131"/>
      <c r="S5" s="3" t="s">
        <v>6</v>
      </c>
      <c r="T5" s="113" t="s">
        <v>7</v>
      </c>
      <c r="U5" s="113"/>
      <c r="V5" s="113"/>
      <c r="W5" s="1"/>
      <c r="X5" s="5" t="s">
        <v>8</v>
      </c>
      <c r="Y5" s="3"/>
      <c r="Z5" s="114" t="s">
        <v>100</v>
      </c>
      <c r="AA5" s="114"/>
      <c r="AB5" s="114"/>
      <c r="AC5" s="114"/>
      <c r="AD5" s="114"/>
      <c r="AE5" s="134"/>
      <c r="AF5" s="134"/>
      <c r="AG5" s="134"/>
      <c r="AH5" s="134"/>
      <c r="AI5" s="134"/>
      <c r="AJ5" s="134"/>
      <c r="AK5" s="134"/>
      <c r="AL5" s="134"/>
    </row>
    <row r="6" spans="1:39" ht="11.5" customHeight="1" x14ac:dyDescent="0.35">
      <c r="B6" s="114" t="s">
        <v>99</v>
      </c>
      <c r="C6" s="114"/>
      <c r="D6" s="114"/>
      <c r="E6" s="114"/>
      <c r="F6" s="114"/>
      <c r="G6" s="129"/>
      <c r="H6" s="129"/>
      <c r="I6" s="129"/>
      <c r="J6" s="129"/>
      <c r="K6" s="129"/>
      <c r="L6" s="129"/>
      <c r="M6" s="129"/>
      <c r="N6" s="129"/>
      <c r="O6" s="129"/>
      <c r="P6" s="129"/>
      <c r="Q6" s="129"/>
      <c r="R6" s="129"/>
      <c r="S6" s="129"/>
      <c r="T6" s="129"/>
      <c r="U6" s="129"/>
      <c r="V6" s="129"/>
      <c r="W6" s="129"/>
      <c r="X6" s="129"/>
      <c r="Y6" s="3"/>
      <c r="Z6" s="114" t="s">
        <v>98</v>
      </c>
      <c r="AA6" s="114"/>
      <c r="AB6" s="114"/>
      <c r="AC6" s="114"/>
      <c r="AD6" s="114"/>
      <c r="AE6" s="136"/>
      <c r="AF6" s="136"/>
      <c r="AG6" s="136"/>
      <c r="AH6" s="136"/>
      <c r="AI6" s="136"/>
      <c r="AJ6" s="136"/>
      <c r="AK6" s="136"/>
      <c r="AL6" s="136"/>
    </row>
    <row r="7" spans="1:39" ht="11.5" customHeight="1" thickBot="1" x14ac:dyDescent="0.4">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row>
    <row r="8" spans="1:39" ht="11.5" customHeight="1" x14ac:dyDescent="0.35">
      <c r="A8" s="7" t="s">
        <v>27</v>
      </c>
      <c r="B8" s="8"/>
      <c r="C8" s="8"/>
      <c r="D8" s="8"/>
      <c r="E8" s="8"/>
      <c r="F8" s="9"/>
      <c r="G8" s="10"/>
      <c r="H8" s="10"/>
      <c r="I8" s="10"/>
      <c r="J8" s="10"/>
      <c r="K8" s="10"/>
      <c r="L8" s="10"/>
      <c r="M8" s="10"/>
      <c r="N8" s="10"/>
      <c r="O8" s="10"/>
      <c r="P8" s="10"/>
      <c r="Q8" s="10"/>
      <c r="R8" s="10"/>
      <c r="S8" s="10"/>
      <c r="T8" s="10"/>
      <c r="U8" s="10"/>
      <c r="V8" s="10"/>
      <c r="W8" s="11"/>
      <c r="X8" s="10"/>
      <c r="Y8" s="11"/>
      <c r="Z8" s="12"/>
      <c r="AA8" s="11"/>
      <c r="AB8" s="11"/>
      <c r="AC8" s="11"/>
      <c r="AD8" s="11"/>
      <c r="AE8" s="11"/>
      <c r="AF8" s="11"/>
      <c r="AG8" s="11"/>
      <c r="AM8" s="11"/>
    </row>
    <row r="9" spans="1:39" ht="11.5" customHeight="1" x14ac:dyDescent="0.35">
      <c r="A9" s="7"/>
      <c r="B9" s="8"/>
      <c r="C9" s="8"/>
      <c r="D9" s="8"/>
      <c r="E9" s="8"/>
      <c r="F9" s="9"/>
      <c r="G9" s="10"/>
      <c r="H9" s="10"/>
      <c r="I9" s="10"/>
      <c r="J9" s="10"/>
      <c r="K9" s="10"/>
      <c r="L9" s="10"/>
      <c r="M9" s="10"/>
      <c r="N9" s="10"/>
      <c r="O9" s="10"/>
      <c r="P9" s="10"/>
      <c r="Q9" s="10"/>
      <c r="R9" s="10"/>
      <c r="S9" s="10"/>
      <c r="T9" s="10"/>
      <c r="Z9" s="12"/>
      <c r="AA9" s="11"/>
      <c r="AB9" s="11"/>
      <c r="AC9" s="11"/>
      <c r="AD9" s="11"/>
      <c r="AE9" s="11"/>
      <c r="AF9" s="11"/>
      <c r="AG9" s="11"/>
      <c r="AM9" s="11"/>
    </row>
    <row r="10" spans="1:39" ht="11.5" customHeight="1" x14ac:dyDescent="0.35">
      <c r="A10" s="13"/>
      <c r="B10" s="115" t="s">
        <v>9</v>
      </c>
      <c r="C10" s="115"/>
      <c r="D10" s="115"/>
      <c r="E10" s="115"/>
      <c r="F10" s="115"/>
      <c r="G10" s="149"/>
      <c r="H10" s="149"/>
      <c r="I10" s="149"/>
      <c r="J10" s="149"/>
      <c r="K10" s="149"/>
      <c r="L10" s="149"/>
      <c r="M10" s="149"/>
      <c r="O10" s="115" t="s">
        <v>38</v>
      </c>
      <c r="P10" s="115"/>
      <c r="Q10" s="115"/>
      <c r="R10" s="115"/>
      <c r="S10" s="115"/>
      <c r="T10" s="115"/>
      <c r="U10" s="129"/>
      <c r="V10" s="129"/>
      <c r="W10" s="129"/>
      <c r="X10" s="129"/>
      <c r="Y10" s="129"/>
      <c r="AA10" s="115" t="s">
        <v>41</v>
      </c>
      <c r="AB10" s="115"/>
      <c r="AC10" s="115"/>
      <c r="AD10" s="115"/>
      <c r="AE10" s="115"/>
      <c r="AF10" s="149"/>
      <c r="AG10" s="149"/>
      <c r="AH10" s="149"/>
      <c r="AI10" s="149"/>
      <c r="AJ10" s="149"/>
      <c r="AK10" s="149"/>
      <c r="AL10" s="149"/>
      <c r="AM10" s="11"/>
    </row>
    <row r="11" spans="1:39" ht="11.5" customHeight="1" x14ac:dyDescent="0.35">
      <c r="A11" s="13"/>
      <c r="B11" s="115" t="s">
        <v>24</v>
      </c>
      <c r="C11" s="115"/>
      <c r="D11" s="115"/>
      <c r="E11" s="115"/>
      <c r="F11" s="115"/>
      <c r="G11" s="135"/>
      <c r="H11" s="135"/>
      <c r="I11" s="135"/>
      <c r="J11" s="135"/>
      <c r="K11" s="135"/>
      <c r="L11" s="135"/>
      <c r="M11" s="135"/>
      <c r="O11" s="115" t="s">
        <v>40</v>
      </c>
      <c r="P11" s="115"/>
      <c r="Q11" s="115"/>
      <c r="R11" s="115"/>
      <c r="S11" s="115"/>
      <c r="T11" s="115"/>
      <c r="U11" s="112"/>
      <c r="V11" s="112"/>
      <c r="W11" s="112"/>
      <c r="X11" s="112"/>
      <c r="Y11" s="112"/>
      <c r="AA11" s="111" t="s">
        <v>42</v>
      </c>
      <c r="AB11" s="111"/>
      <c r="AC11" s="111"/>
      <c r="AD11" s="111"/>
      <c r="AE11" s="111"/>
      <c r="AF11" s="153"/>
      <c r="AG11" s="153"/>
      <c r="AH11" s="153"/>
      <c r="AI11" s="153"/>
      <c r="AJ11" s="153"/>
      <c r="AK11" s="153"/>
      <c r="AL11" s="153"/>
      <c r="AM11" s="11"/>
    </row>
    <row r="12" spans="1:39" ht="11.5" customHeight="1" x14ac:dyDescent="0.35">
      <c r="A12" s="13"/>
      <c r="B12" s="115" t="s">
        <v>25</v>
      </c>
      <c r="C12" s="115"/>
      <c r="D12" s="115"/>
      <c r="E12" s="115"/>
      <c r="F12" s="115"/>
      <c r="G12" s="135"/>
      <c r="H12" s="135"/>
      <c r="I12" s="135"/>
      <c r="J12" s="135"/>
      <c r="K12" s="135"/>
      <c r="L12" s="135"/>
      <c r="M12" s="135"/>
      <c r="O12" s="111" t="s">
        <v>105</v>
      </c>
      <c r="P12" s="111"/>
      <c r="Q12" s="111"/>
      <c r="R12" s="111"/>
      <c r="S12" s="111"/>
      <c r="T12" s="111"/>
      <c r="U12" s="150"/>
      <c r="V12" s="150"/>
      <c r="W12" s="150"/>
      <c r="X12" s="150"/>
      <c r="Y12" s="150"/>
      <c r="Z12" s="30"/>
      <c r="AA12" s="111" t="s">
        <v>43</v>
      </c>
      <c r="AB12" s="111"/>
      <c r="AC12" s="111"/>
      <c r="AD12" s="111"/>
      <c r="AE12" s="111"/>
      <c r="AF12" s="151"/>
      <c r="AG12" s="151"/>
      <c r="AH12" s="151"/>
      <c r="AI12" s="151"/>
      <c r="AJ12" s="151"/>
      <c r="AK12" s="151"/>
      <c r="AL12" s="151"/>
      <c r="AM12" s="11"/>
    </row>
    <row r="13" spans="1:39" ht="11.5" customHeight="1" x14ac:dyDescent="0.35">
      <c r="A13" s="13"/>
      <c r="B13" s="115" t="s">
        <v>90</v>
      </c>
      <c r="C13" s="115"/>
      <c r="D13" s="115"/>
      <c r="E13" s="115"/>
      <c r="F13" s="115"/>
      <c r="G13" s="135"/>
      <c r="H13" s="135"/>
      <c r="I13" s="135"/>
      <c r="J13" s="135"/>
      <c r="K13" s="135"/>
      <c r="L13" s="135"/>
      <c r="M13" s="135"/>
      <c r="O13" s="111" t="s">
        <v>106</v>
      </c>
      <c r="P13" s="111"/>
      <c r="Q13" s="111"/>
      <c r="R13" s="111"/>
      <c r="S13" s="111"/>
      <c r="T13" s="111"/>
      <c r="U13" s="150"/>
      <c r="V13" s="150"/>
      <c r="W13" s="150"/>
      <c r="X13" s="150"/>
      <c r="Y13" s="150"/>
      <c r="AA13" s="111" t="s">
        <v>44</v>
      </c>
      <c r="AB13" s="111"/>
      <c r="AC13" s="111"/>
      <c r="AD13" s="111"/>
      <c r="AE13" s="111"/>
      <c r="AF13" s="151"/>
      <c r="AG13" s="151"/>
      <c r="AH13" s="151"/>
      <c r="AI13" s="151"/>
      <c r="AJ13" s="151"/>
      <c r="AK13" s="151"/>
      <c r="AL13" s="151"/>
      <c r="AM13" s="11"/>
    </row>
    <row r="14" spans="1:39" ht="11.5" customHeight="1" x14ac:dyDescent="0.3">
      <c r="A14" s="13"/>
      <c r="B14" s="115" t="s">
        <v>39</v>
      </c>
      <c r="C14" s="115"/>
      <c r="D14" s="115"/>
      <c r="E14" s="115"/>
      <c r="F14" s="115"/>
      <c r="G14" s="135"/>
      <c r="H14" s="135"/>
      <c r="I14" s="135"/>
      <c r="J14" s="135"/>
      <c r="K14" s="135"/>
      <c r="L14" s="135"/>
      <c r="M14" s="135"/>
      <c r="O14" s="114" t="s">
        <v>26</v>
      </c>
      <c r="P14" s="114"/>
      <c r="Q14" s="114"/>
      <c r="R14" s="114"/>
      <c r="S14" s="114"/>
      <c r="T14" s="114"/>
      <c r="U14" s="66"/>
      <c r="V14" s="66"/>
      <c r="W14" s="66"/>
      <c r="X14" s="66"/>
      <c r="Y14" s="66"/>
      <c r="AA14" s="111" t="s">
        <v>45</v>
      </c>
      <c r="AB14" s="111"/>
      <c r="AC14" s="111"/>
      <c r="AD14" s="111"/>
      <c r="AE14" s="111"/>
      <c r="AF14" s="151"/>
      <c r="AG14" s="151"/>
      <c r="AH14" s="151"/>
      <c r="AI14" s="151"/>
      <c r="AJ14" s="151"/>
      <c r="AK14" s="151"/>
      <c r="AL14" s="151"/>
      <c r="AM14" s="11"/>
    </row>
    <row r="15" spans="1:39" ht="11.5" customHeight="1" x14ac:dyDescent="0.3">
      <c r="A15" s="13"/>
      <c r="B15" s="3"/>
      <c r="C15" s="3"/>
      <c r="D15" s="3"/>
      <c r="E15" s="3"/>
      <c r="F15" s="3"/>
      <c r="G15" s="42"/>
      <c r="H15" s="42"/>
      <c r="I15" s="42"/>
      <c r="J15" s="42"/>
      <c r="K15" s="42"/>
      <c r="L15" s="42"/>
      <c r="M15" s="42"/>
      <c r="O15" s="35"/>
      <c r="P15" s="35"/>
      <c r="Q15" s="35"/>
      <c r="R15" s="35"/>
      <c r="S15" s="35"/>
      <c r="T15" s="35"/>
      <c r="U15" s="43"/>
      <c r="V15" s="43"/>
      <c r="W15" s="43"/>
      <c r="X15" s="43"/>
      <c r="Y15" s="43"/>
      <c r="AA15" s="30"/>
      <c r="AB15" s="30"/>
      <c r="AC15" s="30"/>
      <c r="AD15" s="30"/>
      <c r="AE15" s="30"/>
      <c r="AF15" s="30"/>
      <c r="AG15" s="30"/>
      <c r="AH15" s="30"/>
      <c r="AI15" s="30"/>
      <c r="AJ15" s="30"/>
      <c r="AK15" s="30"/>
      <c r="AL15" s="30"/>
      <c r="AM15" s="11"/>
    </row>
    <row r="16" spans="1:39" ht="11.5" customHeight="1" thickBot="1" x14ac:dyDescent="0.4">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row>
    <row r="17" spans="1:39" ht="11.5" customHeight="1" x14ac:dyDescent="0.35">
      <c r="A17" s="7" t="s">
        <v>13</v>
      </c>
      <c r="B17" s="14"/>
      <c r="C17" s="14"/>
      <c r="D17" s="14"/>
      <c r="E17" s="14"/>
      <c r="F17" s="14"/>
      <c r="G17" s="14"/>
      <c r="H17" s="14"/>
      <c r="I17" s="14"/>
      <c r="J17" s="9"/>
      <c r="K17" s="9"/>
      <c r="L17" s="15"/>
      <c r="M17" s="11"/>
      <c r="N17" s="10"/>
      <c r="O17" s="10"/>
      <c r="P17" s="10"/>
      <c r="Q17" s="10"/>
      <c r="R17" s="10"/>
      <c r="S17" s="10"/>
      <c r="T17" s="10"/>
      <c r="U17" s="10"/>
      <c r="V17" s="16"/>
      <c r="W17" s="16"/>
      <c r="X17" s="16"/>
      <c r="Y17" s="15"/>
      <c r="Z17" s="15"/>
      <c r="AA17" s="11"/>
      <c r="AB17" s="11"/>
      <c r="AC17" s="11"/>
      <c r="AD17" s="11"/>
      <c r="AE17" s="11"/>
      <c r="AF17" s="11"/>
      <c r="AG17" s="11"/>
      <c r="AH17" s="11"/>
      <c r="AI17" s="11"/>
      <c r="AJ17" s="11"/>
      <c r="AK17" s="11"/>
      <c r="AL17" s="11"/>
      <c r="AM17" s="11"/>
    </row>
    <row r="18" spans="1:39" ht="1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3"/>
    </row>
    <row r="19" spans="1:39" ht="11.5" customHeight="1" x14ac:dyDescent="0.35">
      <c r="B19" s="3" t="s">
        <v>23</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52" t="s">
        <v>22</v>
      </c>
      <c r="AI19" s="152"/>
      <c r="AJ19" s="152"/>
      <c r="AK19" s="152"/>
      <c r="AL19" s="152"/>
      <c r="AM19" s="11"/>
    </row>
    <row r="20" spans="1:39" ht="11.5" customHeight="1" x14ac:dyDescent="0.35">
      <c r="B20" s="106" t="s">
        <v>91</v>
      </c>
      <c r="C20" s="106"/>
      <c r="D20" s="106"/>
      <c r="E20" s="106"/>
      <c r="F20" s="106" t="s">
        <v>84</v>
      </c>
      <c r="G20" s="106"/>
      <c r="H20" s="106"/>
      <c r="I20" s="106"/>
      <c r="J20" s="106"/>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7"/>
      <c r="AI20" s="108"/>
      <c r="AJ20" s="108"/>
      <c r="AK20" s="108"/>
      <c r="AL20" s="109"/>
      <c r="AM20" s="11"/>
    </row>
    <row r="21" spans="1:39" ht="11.5" customHeight="1" x14ac:dyDescent="0.35">
      <c r="B21" s="106" t="s">
        <v>92</v>
      </c>
      <c r="C21" s="106"/>
      <c r="D21" s="106"/>
      <c r="E21" s="106"/>
      <c r="F21" s="106" t="s">
        <v>28</v>
      </c>
      <c r="G21" s="106"/>
      <c r="H21" s="106"/>
      <c r="I21" s="106"/>
      <c r="J21" s="106"/>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7"/>
      <c r="AI21" s="108"/>
      <c r="AJ21" s="108"/>
      <c r="AK21" s="108"/>
      <c r="AL21" s="109"/>
      <c r="AM21" s="11"/>
    </row>
    <row r="22" spans="1:39" ht="11.5" customHeight="1" x14ac:dyDescent="0.35">
      <c r="B22" s="106" t="s">
        <v>93</v>
      </c>
      <c r="C22" s="106"/>
      <c r="D22" s="106"/>
      <c r="E22" s="106"/>
      <c r="F22" s="106" t="s">
        <v>29</v>
      </c>
      <c r="G22" s="106"/>
      <c r="H22" s="106"/>
      <c r="I22" s="106"/>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7"/>
      <c r="AI22" s="108"/>
      <c r="AJ22" s="108"/>
      <c r="AK22" s="108"/>
      <c r="AL22" s="109"/>
      <c r="AM22" s="11"/>
    </row>
    <row r="23" spans="1:39" ht="11.5" customHeight="1" x14ac:dyDescent="0.35">
      <c r="B23" s="106" t="s">
        <v>94</v>
      </c>
      <c r="C23" s="106"/>
      <c r="D23" s="106"/>
      <c r="E23" s="106"/>
      <c r="F23" s="105" t="s">
        <v>85</v>
      </c>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7"/>
      <c r="AI23" s="108"/>
      <c r="AJ23" s="108"/>
      <c r="AK23" s="108"/>
      <c r="AL23" s="109"/>
      <c r="AM23" s="11"/>
    </row>
    <row r="24" spans="1:39" ht="37.5" customHeight="1" x14ac:dyDescent="0.35">
      <c r="B24" s="106" t="s">
        <v>95</v>
      </c>
      <c r="C24" s="106"/>
      <c r="D24" s="106"/>
      <c r="E24" s="106"/>
      <c r="F24" s="105" t="s">
        <v>86</v>
      </c>
      <c r="G24" s="105"/>
      <c r="H24" s="105"/>
      <c r="I24" s="105"/>
      <c r="J24" s="105"/>
      <c r="K24" s="105"/>
      <c r="L24" s="105"/>
      <c r="M24" s="105"/>
      <c r="N24" s="105"/>
      <c r="O24" s="105"/>
      <c r="P24" s="105"/>
      <c r="Q24" s="105"/>
      <c r="R24" s="105"/>
      <c r="S24" s="105"/>
      <c r="T24" s="105"/>
      <c r="U24" s="105"/>
      <c r="V24" s="105"/>
      <c r="W24" s="105"/>
      <c r="X24" s="105"/>
      <c r="Y24" s="105"/>
      <c r="Z24" s="105"/>
      <c r="AA24" s="105"/>
      <c r="AB24" s="105"/>
      <c r="AC24" s="105"/>
      <c r="AD24" s="105"/>
      <c r="AE24" s="105"/>
      <c r="AF24" s="105"/>
      <c r="AG24" s="105"/>
      <c r="AH24" s="107"/>
      <c r="AI24" s="108"/>
      <c r="AJ24" s="108"/>
      <c r="AK24" s="108"/>
      <c r="AL24" s="109"/>
      <c r="AM24" s="3"/>
    </row>
    <row r="25" spans="1:39" ht="11.5" customHeight="1" x14ac:dyDescent="0.35">
      <c r="B25" s="106" t="s">
        <v>96</v>
      </c>
      <c r="C25" s="106"/>
      <c r="D25" s="106"/>
      <c r="E25" s="106"/>
      <c r="F25" s="105" t="s">
        <v>87</v>
      </c>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7"/>
      <c r="AI25" s="108"/>
      <c r="AJ25" s="108"/>
      <c r="AK25" s="108"/>
      <c r="AL25" s="109"/>
      <c r="AM25" s="3"/>
    </row>
    <row r="26" spans="1:39" ht="11.5" customHeight="1" x14ac:dyDescent="0.35">
      <c r="B26" s="106" t="s">
        <v>97</v>
      </c>
      <c r="C26" s="106"/>
      <c r="D26" s="106"/>
      <c r="E26" s="106"/>
      <c r="F26" s="105" t="s">
        <v>88</v>
      </c>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7"/>
      <c r="AI26" s="108"/>
      <c r="AJ26" s="108"/>
      <c r="AK26" s="108"/>
      <c r="AL26" s="109"/>
      <c r="AM26" s="3"/>
    </row>
    <row r="27" spans="1:39" ht="11.5" customHeight="1" x14ac:dyDescent="0.35">
      <c r="B27" s="3"/>
      <c r="C27" s="3"/>
      <c r="D27" s="3"/>
      <c r="E27" s="3"/>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8"/>
      <c r="AI27" s="49"/>
      <c r="AJ27" s="49"/>
      <c r="AK27" s="49"/>
      <c r="AL27" s="49"/>
      <c r="AM27" s="3"/>
    </row>
    <row r="28" spans="1:39" ht="11.5" customHeight="1" thickBot="1" x14ac:dyDescent="0.4">
      <c r="A28" s="17"/>
      <c r="B28" s="18"/>
      <c r="C28" s="18"/>
      <c r="D28" s="18"/>
      <c r="E28" s="18"/>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8"/>
      <c r="AI28" s="18"/>
      <c r="AJ28" s="18"/>
      <c r="AK28" s="18"/>
      <c r="AL28" s="18"/>
      <c r="AM28" s="20"/>
    </row>
    <row r="29" spans="1:39" ht="11.5" customHeight="1" x14ac:dyDescent="0.35">
      <c r="A29" s="7" t="s">
        <v>46</v>
      </c>
      <c r="B29" s="9"/>
      <c r="C29" s="9"/>
      <c r="D29" s="9"/>
      <c r="E29" s="9"/>
      <c r="F29" s="9"/>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row>
    <row r="30" spans="1:39" ht="11.5" customHeight="1" x14ac:dyDescent="0.35">
      <c r="A30" s="7"/>
      <c r="B30" s="9"/>
      <c r="C30" s="9"/>
      <c r="D30" s="9"/>
      <c r="E30" s="9"/>
      <c r="F30" s="9"/>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row>
    <row r="31" spans="1:39" ht="11.5" customHeight="1" x14ac:dyDescent="0.3">
      <c r="A31" s="7"/>
      <c r="B31" s="50" t="s">
        <v>89</v>
      </c>
      <c r="C31" s="50"/>
      <c r="D31" s="50"/>
      <c r="E31" s="50"/>
      <c r="F31" s="50"/>
      <c r="G31" s="51" t="s">
        <v>113</v>
      </c>
      <c r="H31" s="51"/>
      <c r="I31" s="51"/>
      <c r="J31" s="51"/>
      <c r="L31" s="101" t="s">
        <v>47</v>
      </c>
      <c r="M31" s="101"/>
      <c r="N31" s="101"/>
      <c r="O31" s="101"/>
      <c r="P31" s="101"/>
      <c r="Q31" s="101"/>
      <c r="R31" s="101"/>
      <c r="S31" s="101"/>
      <c r="T31" s="101"/>
      <c r="U31" s="101"/>
      <c r="V31" s="101"/>
      <c r="W31" s="101"/>
      <c r="X31" s="101"/>
      <c r="Z31" s="101" t="s">
        <v>65</v>
      </c>
      <c r="AA31" s="101"/>
      <c r="AB31" s="101"/>
      <c r="AC31" s="101"/>
      <c r="AD31" s="101"/>
      <c r="AE31" s="101"/>
      <c r="AF31" s="101"/>
      <c r="AG31" s="101"/>
      <c r="AH31" s="101"/>
      <c r="AI31" s="101"/>
      <c r="AJ31" s="101"/>
      <c r="AK31" s="101"/>
      <c r="AL31" s="101"/>
      <c r="AM31" s="11"/>
    </row>
    <row r="32" spans="1:39" ht="11.5" customHeight="1" x14ac:dyDescent="0.35">
      <c r="A32" s="7"/>
      <c r="L32" s="50" t="s">
        <v>53</v>
      </c>
      <c r="M32" s="50"/>
      <c r="N32" s="50"/>
      <c r="O32" s="50"/>
      <c r="P32" s="50"/>
      <c r="Q32" s="50" t="s">
        <v>48</v>
      </c>
      <c r="R32" s="50"/>
      <c r="S32" s="50"/>
      <c r="T32" s="50" t="s">
        <v>49</v>
      </c>
      <c r="U32" s="50"/>
      <c r="V32" s="50"/>
      <c r="W32" s="50" t="s">
        <v>50</v>
      </c>
      <c r="X32" s="50"/>
      <c r="Z32" s="50" t="s">
        <v>53</v>
      </c>
      <c r="AA32" s="50"/>
      <c r="AB32" s="50"/>
      <c r="AC32" s="50"/>
      <c r="AD32" s="50"/>
      <c r="AE32" s="50" t="s">
        <v>48</v>
      </c>
      <c r="AF32" s="50"/>
      <c r="AG32" s="50"/>
      <c r="AH32" s="50" t="s">
        <v>49</v>
      </c>
      <c r="AI32" s="50"/>
      <c r="AJ32" s="50"/>
      <c r="AK32" s="50" t="s">
        <v>50</v>
      </c>
      <c r="AL32" s="50"/>
    </row>
    <row r="33" spans="1:39" ht="11.5" customHeight="1" x14ac:dyDescent="0.3">
      <c r="A33" s="7"/>
      <c r="B33" s="50" t="s">
        <v>71</v>
      </c>
      <c r="C33" s="50"/>
      <c r="D33" s="50"/>
      <c r="E33" s="50"/>
      <c r="F33" s="50"/>
      <c r="G33" s="50"/>
      <c r="H33" s="50"/>
      <c r="I33" s="50"/>
      <c r="J33" s="50"/>
      <c r="L33" s="101" t="str">
        <f>IF(OR(ISNUMBER(FIND("T",$G$31)),ISNUMBER(FIND("M",$G$31))),"Thermal","Long Time")</f>
        <v>Long Time</v>
      </c>
      <c r="M33" s="101"/>
      <c r="N33" s="101"/>
      <c r="O33" s="101"/>
      <c r="P33" s="101"/>
      <c r="Q33" s="91"/>
      <c r="R33" s="91"/>
      <c r="S33" s="91"/>
      <c r="T33" s="91"/>
      <c r="U33" s="91"/>
      <c r="V33" s="91"/>
      <c r="W33" s="110"/>
      <c r="X33" s="110"/>
      <c r="Z33" s="101" t="str">
        <f>IF(OR(ISNUMBER(FIND("T",$G$31)),ISNUMBER(FIND("M",$G$31))),"Thermal","Long Time")</f>
        <v>Long Time</v>
      </c>
      <c r="AA33" s="101"/>
      <c r="AB33" s="101"/>
      <c r="AC33" s="101"/>
      <c r="AD33" s="101"/>
      <c r="AE33" s="91"/>
      <c r="AF33" s="91"/>
      <c r="AG33" s="91"/>
      <c r="AH33" s="91"/>
      <c r="AI33" s="91"/>
      <c r="AJ33" s="91"/>
      <c r="AK33" s="110"/>
      <c r="AL33" s="110"/>
    </row>
    <row r="34" spans="1:39" ht="11.5" customHeight="1" x14ac:dyDescent="0.3">
      <c r="A34" s="7"/>
      <c r="B34" s="116" t="s">
        <v>72</v>
      </c>
      <c r="C34" s="116"/>
      <c r="D34" s="116"/>
      <c r="E34" s="51"/>
      <c r="F34" s="51"/>
      <c r="G34" s="51"/>
      <c r="H34" s="51"/>
      <c r="I34" s="51"/>
      <c r="J34" s="51"/>
      <c r="L34" s="101" t="str">
        <f>IF(OR(ISNUMBER(FIND("T",$G$31)),ISNUMBER(FIND("M",$G$31))),"Magnetic","Short Time")</f>
        <v>Short Time</v>
      </c>
      <c r="M34" s="101"/>
      <c r="N34" s="101"/>
      <c r="O34" s="101"/>
      <c r="P34" s="101"/>
      <c r="Q34" s="91"/>
      <c r="R34" s="91"/>
      <c r="S34" s="91"/>
      <c r="T34" s="91"/>
      <c r="U34" s="91"/>
      <c r="V34" s="91"/>
      <c r="W34" s="91"/>
      <c r="X34" s="91"/>
      <c r="Z34" s="101" t="str">
        <f>IF(OR(ISNUMBER(FIND("T",$G$31)),ISNUMBER(FIND("M",$G$31))),"Magnetic","Short Time")</f>
        <v>Short Time</v>
      </c>
      <c r="AA34" s="101"/>
      <c r="AB34" s="101"/>
      <c r="AC34" s="101"/>
      <c r="AD34" s="101"/>
      <c r="AE34" s="91"/>
      <c r="AF34" s="91"/>
      <c r="AG34" s="91"/>
      <c r="AH34" s="91"/>
      <c r="AI34" s="91"/>
      <c r="AJ34" s="91"/>
      <c r="AK34" s="91"/>
      <c r="AL34" s="91"/>
    </row>
    <row r="35" spans="1:39" ht="11.5" customHeight="1" x14ac:dyDescent="0.35">
      <c r="A35" s="22"/>
      <c r="B35" s="50" t="s">
        <v>73</v>
      </c>
      <c r="C35" s="50"/>
      <c r="D35" s="50"/>
      <c r="E35" s="51"/>
      <c r="F35" s="51"/>
      <c r="G35" s="51"/>
      <c r="H35" s="51"/>
      <c r="I35" s="51"/>
      <c r="J35" s="51"/>
      <c r="L35" s="145" t="s">
        <v>51</v>
      </c>
      <c r="M35" s="145"/>
      <c r="N35" s="145"/>
      <c r="O35" s="145"/>
      <c r="P35" s="145"/>
      <c r="Q35" s="91"/>
      <c r="R35" s="91"/>
      <c r="S35" s="91"/>
      <c r="T35" s="110"/>
      <c r="U35" s="110"/>
      <c r="V35" s="110"/>
      <c r="W35" s="110"/>
      <c r="X35" s="110"/>
      <c r="Z35" s="145" t="s">
        <v>51</v>
      </c>
      <c r="AA35" s="145"/>
      <c r="AB35" s="145"/>
      <c r="AC35" s="145"/>
      <c r="AD35" s="145"/>
      <c r="AE35" s="91"/>
      <c r="AF35" s="91"/>
      <c r="AG35" s="91"/>
      <c r="AH35" s="110"/>
      <c r="AI35" s="110"/>
      <c r="AJ35" s="110"/>
      <c r="AK35" s="110"/>
      <c r="AL35" s="110"/>
    </row>
    <row r="36" spans="1:39" ht="11.5" customHeight="1" x14ac:dyDescent="0.3">
      <c r="A36" s="22"/>
      <c r="B36" s="50" t="s">
        <v>4</v>
      </c>
      <c r="C36" s="50"/>
      <c r="D36" s="50"/>
      <c r="E36" s="51"/>
      <c r="F36" s="51"/>
      <c r="G36" s="51"/>
      <c r="H36" s="51"/>
      <c r="I36" s="51"/>
      <c r="J36" s="51"/>
      <c r="L36" s="101" t="s">
        <v>64</v>
      </c>
      <c r="M36" s="101"/>
      <c r="N36" s="101"/>
      <c r="O36" s="101"/>
      <c r="P36" s="101"/>
      <c r="Q36" s="91"/>
      <c r="R36" s="91"/>
      <c r="S36" s="91"/>
      <c r="T36" s="91"/>
      <c r="U36" s="91"/>
      <c r="V36" s="91"/>
      <c r="W36" s="91"/>
      <c r="X36" s="91"/>
      <c r="Z36" s="101" t="s">
        <v>64</v>
      </c>
      <c r="AA36" s="101"/>
      <c r="AB36" s="101"/>
      <c r="AC36" s="101"/>
      <c r="AD36" s="101"/>
      <c r="AE36" s="91"/>
      <c r="AF36" s="91"/>
      <c r="AG36" s="91"/>
      <c r="AH36" s="91"/>
      <c r="AI36" s="91"/>
      <c r="AJ36" s="91"/>
      <c r="AK36" s="91"/>
      <c r="AL36" s="91"/>
    </row>
    <row r="38" spans="1:39" ht="11.5" customHeight="1" thickBot="1" x14ac:dyDescent="0.4">
      <c r="A38" s="18"/>
      <c r="B38" s="18"/>
      <c r="C38" s="18"/>
      <c r="D38" s="18"/>
      <c r="E38" s="18"/>
      <c r="F38" s="18"/>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6"/>
      <c r="AL38" s="6"/>
      <c r="AM38" s="6"/>
    </row>
    <row r="39" spans="1:39" ht="11.5" customHeight="1" x14ac:dyDescent="0.35">
      <c r="A39" s="7" t="s">
        <v>30</v>
      </c>
      <c r="B39" s="9"/>
      <c r="C39" s="9"/>
      <c r="D39" s="9"/>
      <c r="E39" s="9"/>
      <c r="F39" s="9"/>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row>
    <row r="40" spans="1:39" ht="11.5" customHeight="1" x14ac:dyDescent="0.35">
      <c r="A40" s="7"/>
      <c r="B40" s="9"/>
      <c r="C40" s="9"/>
      <c r="D40" s="9"/>
      <c r="E40" s="9"/>
      <c r="F40" s="9"/>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row>
    <row r="41" spans="1:39" ht="11.5" customHeight="1" x14ac:dyDescent="0.35">
      <c r="A41" s="22"/>
      <c r="B41" s="50" t="s">
        <v>78</v>
      </c>
      <c r="C41" s="50"/>
      <c r="D41" s="50"/>
      <c r="E41" s="50"/>
      <c r="F41" s="50"/>
      <c r="G41" s="50"/>
      <c r="H41" s="50"/>
      <c r="I41" s="50"/>
      <c r="J41" s="50"/>
      <c r="K41" s="50"/>
      <c r="L41" s="50"/>
      <c r="M41" s="50"/>
      <c r="N41" s="50"/>
      <c r="O41" s="50"/>
      <c r="Q41" s="103" t="s">
        <v>80</v>
      </c>
      <c r="R41" s="103"/>
      <c r="S41" s="103"/>
      <c r="T41" s="103"/>
      <c r="U41" s="103"/>
      <c r="V41" s="103"/>
      <c r="W41" s="103"/>
      <c r="X41" s="103"/>
      <c r="Z41" s="50" t="s">
        <v>76</v>
      </c>
      <c r="AA41" s="50"/>
      <c r="AB41" s="50"/>
      <c r="AC41" s="50"/>
      <c r="AE41" s="117"/>
      <c r="AF41" s="117"/>
    </row>
    <row r="42" spans="1:39" ht="11.5" customHeight="1" x14ac:dyDescent="0.35">
      <c r="A42" s="22"/>
      <c r="B42" s="50" t="s">
        <v>56</v>
      </c>
      <c r="C42" s="50"/>
      <c r="D42" s="50"/>
      <c r="E42" s="50"/>
      <c r="F42" s="50" t="s">
        <v>57</v>
      </c>
      <c r="G42" s="50"/>
      <c r="H42" s="50"/>
      <c r="I42" s="50"/>
      <c r="J42" s="50" t="s">
        <v>58</v>
      </c>
      <c r="K42" s="50"/>
      <c r="L42" s="50"/>
      <c r="M42" s="50"/>
      <c r="N42" s="50" t="s">
        <v>15</v>
      </c>
      <c r="O42" s="50"/>
      <c r="Q42" s="50" t="s">
        <v>74</v>
      </c>
      <c r="R42" s="50"/>
      <c r="S42" s="50"/>
      <c r="T42" s="50"/>
      <c r="U42" s="50" t="s">
        <v>75</v>
      </c>
      <c r="V42" s="50"/>
      <c r="W42" s="50"/>
      <c r="X42" s="50"/>
      <c r="Z42" s="92" t="str">
        <f>IF(U43="N/A","N/A",IF(ISNUMBER(Q43)=FALSE,"-",IF(Q43&gt;0.5,"FAIL","PASS")))</f>
        <v>-</v>
      </c>
      <c r="AA42" s="93"/>
      <c r="AB42" s="93"/>
      <c r="AC42" s="94"/>
      <c r="AE42" s="117"/>
      <c r="AF42" s="117"/>
    </row>
    <row r="43" spans="1:39" ht="11.5" customHeight="1" x14ac:dyDescent="0.35">
      <c r="A43" s="22"/>
      <c r="B43" s="51"/>
      <c r="C43" s="51"/>
      <c r="D43" s="51"/>
      <c r="E43" s="51"/>
      <c r="F43" s="51"/>
      <c r="G43" s="51"/>
      <c r="H43" s="51"/>
      <c r="I43" s="51"/>
      <c r="J43" s="51"/>
      <c r="K43" s="51"/>
      <c r="L43" s="51"/>
      <c r="M43" s="51"/>
      <c r="N43" s="68" t="s">
        <v>79</v>
      </c>
      <c r="O43" s="68"/>
      <c r="Q43" s="118" t="str">
        <f>IF(OR(ISNUMBER(B43)=FALSE,ISNUMBER(F43)=FALSE,ISNUMBER(J43)=FALSE),"-",(MAX(B43,F43,J43)/MIN(B43,F43,J43)-1))</f>
        <v>-</v>
      </c>
      <c r="R43" s="118"/>
      <c r="S43" s="118"/>
      <c r="T43" s="118"/>
      <c r="U43" s="51" t="s">
        <v>77</v>
      </c>
      <c r="V43" s="51"/>
      <c r="W43" s="51"/>
      <c r="X43" s="51"/>
      <c r="Z43" s="95"/>
      <c r="AA43" s="96"/>
      <c r="AB43" s="96"/>
      <c r="AC43" s="97"/>
      <c r="AF43" s="21"/>
      <c r="AG43" s="21"/>
      <c r="AH43" s="21"/>
      <c r="AI43" s="21"/>
      <c r="AJ43" s="21"/>
      <c r="AL43" s="22"/>
    </row>
    <row r="44" spans="1:39" ht="11.5" customHeight="1" x14ac:dyDescent="0.35">
      <c r="A44" s="22"/>
      <c r="B44" s="21"/>
      <c r="C44" s="21"/>
      <c r="D44" s="21"/>
      <c r="E44" s="21"/>
      <c r="F44" s="21"/>
      <c r="G44" s="21"/>
      <c r="H44" s="21"/>
      <c r="I44" s="21"/>
      <c r="J44" s="21"/>
      <c r="K44" s="21"/>
      <c r="L44" s="21"/>
      <c r="M44" s="21"/>
      <c r="N44" s="44"/>
      <c r="O44" s="44"/>
      <c r="Q44" s="45"/>
      <c r="R44" s="45"/>
      <c r="S44" s="45"/>
      <c r="T44" s="45"/>
      <c r="U44" s="21"/>
      <c r="V44" s="21"/>
      <c r="W44" s="21"/>
      <c r="X44" s="21"/>
      <c r="Z44" s="46"/>
      <c r="AA44" s="46"/>
      <c r="AB44" s="46"/>
      <c r="AC44" s="46"/>
      <c r="AF44" s="21"/>
      <c r="AG44" s="21"/>
      <c r="AH44" s="21"/>
      <c r="AI44" s="21"/>
      <c r="AJ44" s="21"/>
      <c r="AL44" s="22"/>
    </row>
    <row r="45" spans="1:39" ht="11.5" customHeight="1" thickBot="1" x14ac:dyDescent="0.4">
      <c r="A45" s="18"/>
      <c r="B45" s="18"/>
      <c r="C45" s="18"/>
      <c r="D45" s="18"/>
      <c r="E45" s="18"/>
      <c r="F45" s="18"/>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6"/>
      <c r="AL45" s="6"/>
      <c r="AM45" s="6"/>
    </row>
    <row r="46" spans="1:39" ht="11.5" customHeight="1" x14ac:dyDescent="0.35">
      <c r="A46" s="7" t="s">
        <v>31</v>
      </c>
      <c r="B46" s="9"/>
      <c r="C46" s="9"/>
      <c r="D46" s="9"/>
      <c r="E46" s="9"/>
      <c r="F46" s="9"/>
      <c r="G46" s="11"/>
      <c r="H46" s="11"/>
      <c r="I46" s="11"/>
      <c r="J46" s="11"/>
      <c r="K46" s="11"/>
      <c r="L46" s="11"/>
      <c r="M46" s="11"/>
      <c r="N46" s="11"/>
      <c r="O46" s="11"/>
      <c r="P46" s="11"/>
      <c r="Q46" s="11"/>
      <c r="R46" s="11"/>
      <c r="S46" s="11"/>
      <c r="T46" s="11"/>
      <c r="U46" s="11"/>
      <c r="V46" s="11"/>
      <c r="W46" s="11"/>
      <c r="X46" s="11"/>
      <c r="Y46" s="11"/>
      <c r="Z46" s="11"/>
      <c r="AA46" s="11"/>
      <c r="AB46" s="11"/>
      <c r="AC46" s="26"/>
      <c r="AD46" s="11"/>
      <c r="AE46" s="11"/>
      <c r="AF46" s="11"/>
      <c r="AG46" s="11"/>
      <c r="AH46" s="11"/>
      <c r="AI46" s="11"/>
      <c r="AJ46" s="11"/>
      <c r="AK46" s="11"/>
      <c r="AL46" s="11"/>
      <c r="AM46" s="11"/>
    </row>
    <row r="47" spans="1:39" ht="11.5" customHeight="1" x14ac:dyDescent="0.35">
      <c r="A47" s="22"/>
      <c r="B47" s="22"/>
      <c r="C47" s="22"/>
      <c r="D47" s="22"/>
      <c r="E47" s="22"/>
      <c r="F47" s="22"/>
      <c r="G47" s="22"/>
      <c r="H47" s="22"/>
      <c r="I47" s="22"/>
      <c r="J47" s="22"/>
      <c r="K47" s="22"/>
      <c r="L47" s="22"/>
      <c r="M47" s="22"/>
      <c r="N47" s="22"/>
      <c r="O47" s="22"/>
      <c r="P47" s="22"/>
      <c r="Q47" s="22"/>
      <c r="R47" s="99" t="s">
        <v>102</v>
      </c>
      <c r="S47" s="99"/>
      <c r="T47" s="99"/>
      <c r="U47" s="99"/>
      <c r="V47" s="99"/>
      <c r="W47" s="99"/>
      <c r="X47" s="99"/>
      <c r="Y47" s="99"/>
      <c r="Z47" s="99"/>
      <c r="AA47" s="98"/>
      <c r="AB47" s="98"/>
      <c r="AC47" s="98"/>
      <c r="AE47" s="100" t="s">
        <v>107</v>
      </c>
      <c r="AF47" s="100"/>
      <c r="AG47" s="100"/>
      <c r="AH47" s="100"/>
      <c r="AI47" s="100"/>
      <c r="AJ47" s="102" t="str">
        <f>IF($U$12="","",IF($U$12&lt;=250,500,1000))</f>
        <v/>
      </c>
      <c r="AK47" s="102"/>
      <c r="AL47" s="102"/>
      <c r="AM47" s="22"/>
    </row>
    <row r="48" spans="1:39" ht="11.5" customHeight="1" x14ac:dyDescent="0.35">
      <c r="A48" s="22"/>
      <c r="R48" s="99" t="s">
        <v>101</v>
      </c>
      <c r="S48" s="99"/>
      <c r="T48" s="99"/>
      <c r="U48" s="99"/>
      <c r="V48" s="99"/>
      <c r="W48" s="99"/>
      <c r="X48" s="99"/>
      <c r="Y48" s="99"/>
      <c r="Z48" s="99"/>
      <c r="AA48" s="125">
        <f>ROUND(0.1758*EXP(0.0256*AA47),3)</f>
        <v>0.17599999999999999</v>
      </c>
      <c r="AB48" s="125"/>
      <c r="AC48" s="59"/>
      <c r="AE48" s="100" t="s">
        <v>103</v>
      </c>
      <c r="AF48" s="100"/>
      <c r="AG48" s="100"/>
      <c r="AH48" s="100"/>
      <c r="AI48" s="100"/>
      <c r="AJ48" s="98" t="s">
        <v>104</v>
      </c>
      <c r="AK48" s="98"/>
      <c r="AL48" s="98"/>
    </row>
    <row r="49" spans="1:39" ht="11.5" customHeight="1" x14ac:dyDescent="0.35">
      <c r="A49" s="22"/>
      <c r="AC49" s="11"/>
    </row>
    <row r="50" spans="1:39" ht="11.5" customHeight="1" x14ac:dyDescent="0.35">
      <c r="A50" s="22"/>
      <c r="B50" s="71" t="s">
        <v>82</v>
      </c>
      <c r="C50" s="72"/>
      <c r="D50" s="72"/>
      <c r="E50" s="73"/>
      <c r="F50" s="69" t="s">
        <v>81</v>
      </c>
      <c r="G50" s="69"/>
      <c r="H50" s="69"/>
      <c r="I50" s="126" t="s">
        <v>67</v>
      </c>
      <c r="J50" s="125"/>
      <c r="K50" s="125"/>
      <c r="L50" s="125"/>
      <c r="M50" s="125"/>
      <c r="N50" s="125"/>
      <c r="O50" s="125"/>
      <c r="P50" s="125"/>
      <c r="Q50" s="59"/>
      <c r="R50" s="126" t="s">
        <v>68</v>
      </c>
      <c r="S50" s="125"/>
      <c r="T50" s="125"/>
      <c r="U50" s="125"/>
      <c r="V50" s="125"/>
      <c r="W50" s="125"/>
      <c r="X50" s="125"/>
      <c r="Y50" s="125"/>
      <c r="Z50" s="59"/>
      <c r="AA50" s="30"/>
      <c r="AB50" s="34"/>
      <c r="AC50" s="30"/>
      <c r="AD50" s="61" t="s">
        <v>109</v>
      </c>
      <c r="AE50" s="61"/>
      <c r="AF50" s="61"/>
      <c r="AG50" s="61"/>
      <c r="AH50" s="61"/>
      <c r="AI50" s="30"/>
      <c r="AJ50" s="71" t="s">
        <v>22</v>
      </c>
      <c r="AK50" s="72"/>
      <c r="AL50" s="73"/>
    </row>
    <row r="51" spans="1:39" ht="11.5" customHeight="1" x14ac:dyDescent="0.35">
      <c r="A51" s="22"/>
      <c r="B51" s="74"/>
      <c r="C51" s="75"/>
      <c r="D51" s="75"/>
      <c r="E51" s="76"/>
      <c r="F51" s="69"/>
      <c r="G51" s="69"/>
      <c r="H51" s="69"/>
      <c r="I51" s="70" t="s">
        <v>66</v>
      </c>
      <c r="J51" s="70"/>
      <c r="K51" s="70"/>
      <c r="L51" s="70" t="s">
        <v>69</v>
      </c>
      <c r="M51" s="70"/>
      <c r="N51" s="70"/>
      <c r="O51" s="70" t="s">
        <v>70</v>
      </c>
      <c r="P51" s="70"/>
      <c r="Q51" s="70"/>
      <c r="R51" s="70" t="s">
        <v>66</v>
      </c>
      <c r="S51" s="70"/>
      <c r="T51" s="70"/>
      <c r="U51" s="70" t="s">
        <v>69</v>
      </c>
      <c r="V51" s="70"/>
      <c r="W51" s="70"/>
      <c r="X51" s="70" t="s">
        <v>70</v>
      </c>
      <c r="Y51" s="70"/>
      <c r="Z51" s="70"/>
      <c r="AA51" s="126" t="s">
        <v>15</v>
      </c>
      <c r="AB51" s="59"/>
      <c r="AC51" s="30"/>
      <c r="AD51" s="62" t="s">
        <v>83</v>
      </c>
      <c r="AE51" s="62"/>
      <c r="AF51" s="62"/>
      <c r="AG51" s="63" t="s">
        <v>15</v>
      </c>
      <c r="AH51" s="63"/>
      <c r="AI51" s="30"/>
      <c r="AJ51" s="74"/>
      <c r="AK51" s="75"/>
      <c r="AL51" s="76"/>
    </row>
    <row r="52" spans="1:39" ht="11.5" customHeight="1" x14ac:dyDescent="0.35">
      <c r="A52" s="22"/>
      <c r="B52" s="77" t="s">
        <v>32</v>
      </c>
      <c r="C52" s="78"/>
      <c r="D52" s="78"/>
      <c r="E52" s="79"/>
      <c r="F52" s="89" t="s">
        <v>33</v>
      </c>
      <c r="G52" s="89"/>
      <c r="H52" s="77"/>
      <c r="I52" s="31"/>
      <c r="J52" s="80"/>
      <c r="K52" s="81"/>
      <c r="L52" s="31"/>
      <c r="M52" s="80"/>
      <c r="N52" s="81"/>
      <c r="O52" s="31"/>
      <c r="P52" s="80"/>
      <c r="Q52" s="81"/>
      <c r="R52" s="32" t="str">
        <f>IF(OR(COUNTIF(I52,"*&gt;*"),COUNTIF(I52,"*&lt;*"),COUNTIF(I52,"N/A")),I52,IF(I52="","",I52*#REF!))</f>
        <v/>
      </c>
      <c r="S52" s="55" t="str">
        <f>IF(J52="","",IF(ISNUMBER(J52)=FALSE, J52,J52*$AA$48))</f>
        <v/>
      </c>
      <c r="T52" s="56"/>
      <c r="U52" s="32" t="str">
        <f>IF(OR(COUNTIF(L52,"*&gt;*"),COUNTIF(L52,"*&lt;*"),COUNTIF(L52,"N/A")),L52,IF(L52="","",L52*#REF!))</f>
        <v/>
      </c>
      <c r="V52" s="55" t="str">
        <f>IF(M52="","",IF(ISNUMBER(M52)=FALSE, M52,M52*$AA$48))</f>
        <v/>
      </c>
      <c r="W52" s="56"/>
      <c r="X52" s="32" t="str">
        <f>IF(OR(COUNTIF(O52,"*&gt;*"),COUNTIF(O52,"*&lt;*"),COUNTIF(O52,"N/A")),O52,IF(O52="","",O52*#REF!))</f>
        <v/>
      </c>
      <c r="Y52" s="55" t="str">
        <f>IF(P52="","",IF(ISNUMBER(P52)=FALSE, P52,P52*$AA$48))</f>
        <v/>
      </c>
      <c r="Z52" s="56"/>
      <c r="AA52" s="104" t="s">
        <v>16</v>
      </c>
      <c r="AB52" s="102"/>
      <c r="AC52" s="30"/>
      <c r="AD52" s="36" t="s">
        <v>110</v>
      </c>
      <c r="AE52" s="57" t="str">
        <f>IF($U$12="","",IF($U$12&lt;=250,IF(AA52="MΩ",25,0.025),IF(AA52="MΩ",100,0.1)))</f>
        <v/>
      </c>
      <c r="AF52" s="58"/>
      <c r="AG52" s="59" t="str">
        <f>IF(AA52="","",AA52)</f>
        <v>MΩ</v>
      </c>
      <c r="AH52" s="60"/>
      <c r="AI52" s="30"/>
      <c r="AJ52" s="90" t="str">
        <f>IF(OR(S52="",ISNUMBER(S52)=FALSE,V52="",ISNUMBER(V52)=FALSE,Y52="",ISNUMBER(Y52)=FALSE,AE52=""),"-",IF(AE52="N/A","N/A",IF(AND(S52&gt;AE52,V52&gt;AE52,Y52&gt;AE52),"PASS","FAIL")))</f>
        <v>-</v>
      </c>
      <c r="AK52" s="90"/>
      <c r="AL52" s="90"/>
    </row>
    <row r="53" spans="1:39" ht="11.5" customHeight="1" x14ac:dyDescent="0.35">
      <c r="A53" s="22"/>
      <c r="B53" s="77" t="s">
        <v>34</v>
      </c>
      <c r="C53" s="78"/>
      <c r="D53" s="78"/>
      <c r="E53" s="79"/>
      <c r="F53" s="89"/>
      <c r="G53" s="89"/>
      <c r="H53" s="77"/>
      <c r="I53" s="31"/>
      <c r="J53" s="80"/>
      <c r="K53" s="81"/>
      <c r="L53" s="31"/>
      <c r="M53" s="80"/>
      <c r="N53" s="81"/>
      <c r="O53" s="31"/>
      <c r="P53" s="80"/>
      <c r="Q53" s="81"/>
      <c r="R53" s="32" t="str">
        <f>IF(OR(COUNTIF(I53,"*&gt;*"),COUNTIF(I53,"*&lt;*"),COUNTIF(I53,"N/A")),I53,IF(I53="","",I53*#REF!))</f>
        <v/>
      </c>
      <c r="S53" s="55" t="str">
        <f>IF(J53="","",IF(ISNUMBER(J53)=FALSE, J53,J53*$AA$48))</f>
        <v/>
      </c>
      <c r="T53" s="56"/>
      <c r="U53" s="32" t="str">
        <f>IF(OR(COUNTIF(L53,"*&gt;*"),COUNTIF(L53,"*&lt;*"),COUNTIF(L53,"N/A")),L53,IF(L53="","",L53*#REF!))</f>
        <v/>
      </c>
      <c r="V53" s="55" t="str">
        <f>IF(M53="","",IF(ISNUMBER(M53)=FALSE, M53,M53*$AA$48))</f>
        <v/>
      </c>
      <c r="W53" s="56"/>
      <c r="X53" s="32" t="str">
        <f>IF(OR(COUNTIF(O53,"*&gt;*"),COUNTIF(O53,"*&lt;*"),COUNTIF(O53,"N/A")),O53,IF(O53="","",O53*#REF!))</f>
        <v/>
      </c>
      <c r="Y53" s="55" t="str">
        <f>IF(P53="","",IF(ISNUMBER(P53)=FALSE, P53,P53*$AA$48))</f>
        <v/>
      </c>
      <c r="Z53" s="56"/>
      <c r="AA53" s="104" t="s">
        <v>16</v>
      </c>
      <c r="AB53" s="102"/>
      <c r="AC53" s="30"/>
      <c r="AD53" s="36" t="s">
        <v>110</v>
      </c>
      <c r="AE53" s="57" t="str">
        <f t="shared" ref="AE53:AE54" si="0">IF($U$12="","",IF($U$12&lt;=250,IF(AA53="MΩ",25,0.025),IF(AA53="MΩ",100,0.1)))</f>
        <v/>
      </c>
      <c r="AF53" s="58"/>
      <c r="AG53" s="59" t="str">
        <f>IF(AA53="","",AA53)</f>
        <v>MΩ</v>
      </c>
      <c r="AH53" s="60"/>
      <c r="AI53" s="30"/>
      <c r="AJ53" s="90" t="str">
        <f>IF(OR(S53="",ISNUMBER(S53)=FALSE,V53="",ISNUMBER(V53)=FALSE,Y53="",ISNUMBER(Y53)=FALSE,AE53=""),"-",IF(AE53="N/A","N/A",IF(AND(S53&gt;AE53,V53&gt;AE53,Y53&gt;AE53),"PASS","FAIL")))</f>
        <v>-</v>
      </c>
      <c r="AK53" s="90"/>
      <c r="AL53" s="90"/>
    </row>
    <row r="54" spans="1:39" ht="11.5" customHeight="1" x14ac:dyDescent="0.35">
      <c r="A54" s="22"/>
      <c r="B54" s="77" t="s">
        <v>35</v>
      </c>
      <c r="C54" s="78"/>
      <c r="D54" s="78"/>
      <c r="E54" s="79"/>
      <c r="F54" s="89" t="s">
        <v>36</v>
      </c>
      <c r="G54" s="89"/>
      <c r="H54" s="77"/>
      <c r="I54" s="31"/>
      <c r="J54" s="80"/>
      <c r="K54" s="81"/>
      <c r="L54" s="31"/>
      <c r="M54" s="80"/>
      <c r="N54" s="81"/>
      <c r="O54" s="31"/>
      <c r="P54" s="80"/>
      <c r="Q54" s="81"/>
      <c r="R54" s="33" t="str">
        <f>IF(OR(COUNTIF(I54,"*&gt;*"),COUNTIF(I54,"*&lt;*"),COUNTIF(I54,"N/A")),I54,IF(I54="","",I54*#REF!))</f>
        <v/>
      </c>
      <c r="S54" s="55" t="str">
        <f>IF(J54="","",IF(ISNUMBER(J54)=FALSE, J54,J54*$AA$48))</f>
        <v/>
      </c>
      <c r="T54" s="56"/>
      <c r="U54" s="33" t="str">
        <f>IF(OR(COUNTIF(L54,"*&gt;*"),COUNTIF(L54,"*&lt;*"),COUNTIF(L54,"N/A")),L54,IF(L54="","",L54*#REF!))</f>
        <v/>
      </c>
      <c r="V54" s="55" t="str">
        <f>IF(M54="","",IF(ISNUMBER(M54)=FALSE, M54,M54*$AA$48))</f>
        <v/>
      </c>
      <c r="W54" s="56"/>
      <c r="X54" s="33" t="str">
        <f>IF(OR(COUNTIF(O54,"*&gt;*"),COUNTIF(O54,"*&lt;*"),COUNTIF(O54,"N/A")),O54,IF(O54="","",O54*#REF!))</f>
        <v/>
      </c>
      <c r="Y54" s="55" t="str">
        <f>IF(P54="","",IF(ISNUMBER(P54)=FALSE, P54,P54*$AA$48))</f>
        <v/>
      </c>
      <c r="Z54" s="56"/>
      <c r="AA54" s="104" t="s">
        <v>16</v>
      </c>
      <c r="AB54" s="102"/>
      <c r="AC54" s="30"/>
      <c r="AD54" s="36" t="s">
        <v>108</v>
      </c>
      <c r="AE54" s="57" t="str">
        <f t="shared" si="0"/>
        <v/>
      </c>
      <c r="AF54" s="58"/>
      <c r="AG54" s="59" t="str">
        <f>IF(AA54="","",AA54)</f>
        <v>MΩ</v>
      </c>
      <c r="AH54" s="60"/>
      <c r="AI54" s="30"/>
      <c r="AJ54" s="90" t="str">
        <f>IF(OR(S54="",ISNUMBER(S54)=FALSE,V54="",ISNUMBER(V54)=FALSE,Y54="",ISNUMBER(Y54)=FALSE,AE54=""),"-",IF(AE54="N/A","N/A",IF(AND(S54&gt;AE54,V54&gt;AE54,Y54&gt;AE54),"PASS","FAIL")))</f>
        <v>-</v>
      </c>
      <c r="AK54" s="90"/>
      <c r="AL54" s="90"/>
    </row>
    <row r="55" spans="1:39" ht="11.5" customHeight="1" x14ac:dyDescent="0.35">
      <c r="A55" s="22"/>
      <c r="B55" s="15"/>
      <c r="C55" s="15"/>
      <c r="D55" s="15"/>
      <c r="E55" s="15"/>
      <c r="F55" s="15"/>
      <c r="G55" s="10"/>
      <c r="H55" s="10"/>
      <c r="I55" s="10"/>
      <c r="J55" s="10"/>
      <c r="K55" s="10"/>
      <c r="L55" s="10"/>
      <c r="M55" s="10"/>
      <c r="N55" s="10"/>
      <c r="O55" s="10"/>
      <c r="P55" s="10"/>
      <c r="Q55" s="10"/>
      <c r="R55" s="10"/>
      <c r="S55" s="11"/>
      <c r="AE55" s="10"/>
      <c r="AF55" s="10"/>
      <c r="AG55" s="10"/>
      <c r="AH55" s="10"/>
      <c r="AI55" s="10"/>
      <c r="AJ55" s="10"/>
      <c r="AK55" s="10"/>
      <c r="AL55" s="10"/>
      <c r="AM55" s="22"/>
    </row>
    <row r="56" spans="1:39" ht="11.5" customHeight="1" x14ac:dyDescent="0.35">
      <c r="A56" s="22"/>
      <c r="B56" s="15"/>
      <c r="C56" s="15"/>
      <c r="D56" s="15"/>
      <c r="E56" s="15"/>
      <c r="F56" s="15"/>
      <c r="G56" s="10"/>
      <c r="H56" s="10"/>
      <c r="I56" s="10"/>
      <c r="J56" s="10"/>
      <c r="K56" s="10"/>
      <c r="L56" s="10"/>
      <c r="M56" s="10"/>
      <c r="N56" s="10"/>
      <c r="O56" s="10"/>
      <c r="P56" s="10"/>
      <c r="Q56" s="10"/>
      <c r="R56" s="10"/>
      <c r="S56" s="11"/>
      <c r="AE56" s="10"/>
      <c r="AF56" s="10"/>
      <c r="AG56" s="10"/>
      <c r="AH56" s="10"/>
      <c r="AI56" s="10"/>
      <c r="AJ56" s="10"/>
      <c r="AK56" s="10"/>
      <c r="AL56" s="10"/>
      <c r="AM56" s="22"/>
    </row>
    <row r="57" spans="1:39" ht="11.5" customHeight="1" thickBot="1" x14ac:dyDescent="0.4">
      <c r="A57" s="18"/>
      <c r="B57" s="18"/>
      <c r="C57" s="18"/>
      <c r="D57" s="18"/>
      <c r="E57" s="18"/>
      <c r="F57" s="18"/>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6"/>
      <c r="AL57" s="6"/>
      <c r="AM57" s="6"/>
    </row>
    <row r="58" spans="1:39" ht="11.5" customHeight="1" x14ac:dyDescent="0.35">
      <c r="A58" s="24" t="s">
        <v>111</v>
      </c>
      <c r="B58" s="25"/>
      <c r="C58" s="25"/>
      <c r="D58" s="25"/>
      <c r="E58" s="25"/>
      <c r="F58" s="25"/>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row>
    <row r="59" spans="1:39" ht="11.5" customHeight="1" x14ac:dyDescent="0.35">
      <c r="A59" s="22"/>
      <c r="B59" s="15"/>
      <c r="C59" s="15"/>
      <c r="D59" s="15"/>
      <c r="E59" s="15"/>
      <c r="F59" s="15"/>
      <c r="G59" s="10"/>
      <c r="H59" s="10"/>
      <c r="I59" s="10"/>
      <c r="J59" s="10"/>
      <c r="K59" s="10"/>
      <c r="L59" s="10"/>
      <c r="M59" s="10"/>
      <c r="N59" s="10"/>
      <c r="O59" s="10"/>
      <c r="P59" s="10"/>
      <c r="Q59" s="10"/>
      <c r="R59" s="10"/>
      <c r="S59" s="11"/>
      <c r="V59" s="15"/>
      <c r="W59" s="15"/>
      <c r="X59" s="15"/>
      <c r="Y59" s="15"/>
      <c r="Z59" s="15"/>
      <c r="AA59" s="10"/>
      <c r="AB59" s="3"/>
      <c r="AC59" s="3"/>
      <c r="AD59" s="35"/>
      <c r="AE59" s="37"/>
      <c r="AF59" s="37"/>
      <c r="AG59" s="37"/>
      <c r="AH59" s="37"/>
      <c r="AI59" s="37"/>
      <c r="AJ59" s="10"/>
      <c r="AK59" s="10"/>
      <c r="AL59" s="10"/>
      <c r="AM59" s="22"/>
    </row>
    <row r="60" spans="1:39" ht="11.5" customHeight="1" x14ac:dyDescent="0.3">
      <c r="A60" s="22"/>
      <c r="M60" s="64" t="s">
        <v>52</v>
      </c>
      <c r="N60" s="53"/>
      <c r="O60" s="53"/>
      <c r="P60" s="53"/>
      <c r="Q60" s="53"/>
      <c r="R60" s="53"/>
      <c r="S60" s="53"/>
      <c r="T60" s="53"/>
      <c r="U60" s="53"/>
      <c r="V60" s="53"/>
      <c r="W60" s="53"/>
      <c r="X60" s="53"/>
      <c r="Y60" s="54"/>
      <c r="Z60" s="15"/>
      <c r="AA60" s="10"/>
      <c r="AB60" s="11"/>
      <c r="AC60" s="11"/>
      <c r="AJ60" s="10"/>
      <c r="AK60" s="10"/>
      <c r="AL60" s="10"/>
      <c r="AM60" s="22"/>
    </row>
    <row r="61" spans="1:39" ht="11.5" customHeight="1" x14ac:dyDescent="0.35">
      <c r="A61" s="22"/>
      <c r="C61" s="50" t="s">
        <v>112</v>
      </c>
      <c r="D61" s="50"/>
      <c r="E61" s="50"/>
      <c r="F61" s="50"/>
      <c r="G61" s="50"/>
      <c r="H61" s="50"/>
      <c r="I61" s="50"/>
      <c r="M61" s="145"/>
      <c r="N61" s="145"/>
      <c r="O61" s="145"/>
      <c r="P61" s="145"/>
      <c r="Q61" s="145"/>
      <c r="R61" s="50" t="s">
        <v>48</v>
      </c>
      <c r="S61" s="50"/>
      <c r="T61" s="50"/>
      <c r="U61" s="50" t="s">
        <v>49</v>
      </c>
      <c r="V61" s="50"/>
      <c r="W61" s="50"/>
      <c r="X61" s="50" t="s">
        <v>50</v>
      </c>
      <c r="Y61" s="50"/>
      <c r="Z61" s="15"/>
      <c r="AA61" s="10"/>
      <c r="AB61" s="50" t="s">
        <v>163</v>
      </c>
      <c r="AC61" s="50"/>
      <c r="AD61" s="50"/>
      <c r="AE61" s="50"/>
      <c r="AF61" s="50"/>
      <c r="AG61" s="50"/>
      <c r="AH61" s="50"/>
      <c r="AJ61" s="10"/>
      <c r="AK61" s="10"/>
      <c r="AL61" s="10"/>
      <c r="AM61" s="22"/>
    </row>
    <row r="62" spans="1:39" ht="11.5" customHeight="1" x14ac:dyDescent="0.3">
      <c r="A62" s="22"/>
      <c r="C62" s="51" t="s">
        <v>124</v>
      </c>
      <c r="D62" s="51"/>
      <c r="E62" s="51"/>
      <c r="F62" s="51"/>
      <c r="G62" s="51"/>
      <c r="H62" s="51"/>
      <c r="I62" s="51"/>
      <c r="M62" s="101" t="str">
        <f>IF(OR(ISNUMBER(FIND("T",$G$31)),ISNUMBER(FIND("M",$G$31))),"Thermal","Long Time")</f>
        <v>Long Time</v>
      </c>
      <c r="N62" s="101"/>
      <c r="O62" s="101"/>
      <c r="P62" s="101"/>
      <c r="Q62" s="101"/>
      <c r="R62" s="91" t="s">
        <v>167</v>
      </c>
      <c r="S62" s="91"/>
      <c r="T62" s="91"/>
      <c r="U62" s="91"/>
      <c r="V62" s="91"/>
      <c r="W62" s="91"/>
      <c r="X62" s="110"/>
      <c r="Y62" s="110"/>
      <c r="Z62" s="15"/>
      <c r="AA62" s="10"/>
      <c r="AB62" s="51" t="s">
        <v>164</v>
      </c>
      <c r="AC62" s="51"/>
      <c r="AD62" s="51"/>
      <c r="AE62" s="51"/>
      <c r="AF62" s="51"/>
      <c r="AG62" s="51"/>
      <c r="AH62" s="51"/>
      <c r="AI62" s="10"/>
      <c r="AJ62" s="10"/>
      <c r="AK62" s="10"/>
      <c r="AL62" s="10"/>
      <c r="AM62" s="22"/>
    </row>
    <row r="63" spans="1:39" ht="11.5" customHeight="1" x14ac:dyDescent="0.3">
      <c r="A63" s="22"/>
      <c r="M63" s="101" t="str">
        <f>IF(OR(ISNUMBER(FIND("T",$G$31)),ISNUMBER(FIND("M",$G$31))),"Magnetic","Short Time")</f>
        <v>Short Time</v>
      </c>
      <c r="N63" s="101"/>
      <c r="O63" s="101"/>
      <c r="P63" s="101"/>
      <c r="Q63" s="101"/>
      <c r="R63" s="91" t="s">
        <v>169</v>
      </c>
      <c r="S63" s="91"/>
      <c r="T63" s="91"/>
      <c r="U63" s="91" t="s">
        <v>168</v>
      </c>
      <c r="V63" s="91"/>
      <c r="W63" s="91"/>
      <c r="X63" s="91"/>
      <c r="Y63" s="91"/>
      <c r="Z63" s="15"/>
      <c r="AA63" s="10"/>
      <c r="AB63" s="11"/>
      <c r="AC63" s="11"/>
      <c r="AD63" s="15"/>
      <c r="AE63" s="10"/>
      <c r="AF63" s="10"/>
      <c r="AG63" s="10"/>
      <c r="AH63" s="10"/>
      <c r="AI63" s="10"/>
      <c r="AJ63" s="10"/>
      <c r="AK63" s="167"/>
      <c r="AL63" s="167"/>
      <c r="AM63" s="22"/>
    </row>
    <row r="64" spans="1:39" ht="11.5" customHeight="1" x14ac:dyDescent="0.35">
      <c r="A64" s="22"/>
      <c r="M64" s="145" t="s">
        <v>51</v>
      </c>
      <c r="N64" s="145"/>
      <c r="O64" s="145"/>
      <c r="P64" s="145"/>
      <c r="Q64" s="145"/>
      <c r="R64" s="91"/>
      <c r="S64" s="91"/>
      <c r="T64" s="91"/>
      <c r="U64" s="110"/>
      <c r="V64" s="110"/>
      <c r="W64" s="110"/>
      <c r="X64" s="110"/>
      <c r="Y64" s="110"/>
      <c r="Z64" s="15"/>
      <c r="AA64" s="10"/>
      <c r="AB64" s="11"/>
      <c r="AC64" s="11"/>
      <c r="AD64" s="15"/>
      <c r="AE64" s="10"/>
      <c r="AF64" s="10"/>
      <c r="AG64" s="10"/>
      <c r="AH64" s="10"/>
      <c r="AI64" s="10"/>
      <c r="AJ64" s="10"/>
      <c r="AK64" s="10"/>
      <c r="AL64" s="10"/>
      <c r="AM64" s="22"/>
    </row>
    <row r="65" spans="1:39" ht="11.5" customHeight="1" x14ac:dyDescent="0.3">
      <c r="A65" s="22"/>
      <c r="M65" s="101" t="s">
        <v>64</v>
      </c>
      <c r="N65" s="101"/>
      <c r="O65" s="101"/>
      <c r="P65" s="101"/>
      <c r="Q65" s="101"/>
      <c r="R65" s="91"/>
      <c r="S65" s="91"/>
      <c r="T65" s="91"/>
      <c r="U65" s="91"/>
      <c r="V65" s="91"/>
      <c r="W65" s="91"/>
      <c r="X65" s="91"/>
      <c r="Y65" s="91"/>
      <c r="Z65" s="15"/>
      <c r="AA65" s="10"/>
      <c r="AB65" s="11"/>
      <c r="AC65" s="11"/>
      <c r="AD65" s="15"/>
      <c r="AE65" s="10"/>
      <c r="AF65" s="10"/>
      <c r="AG65" s="10"/>
      <c r="AH65" s="10"/>
      <c r="AI65" s="10"/>
      <c r="AJ65" s="10"/>
      <c r="AK65" s="10"/>
      <c r="AL65" s="10"/>
      <c r="AM65" s="22"/>
    </row>
    <row r="66" spans="1:39" ht="11.5" customHeight="1" x14ac:dyDescent="0.35">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row>
    <row r="67" spans="1:39" ht="13" x14ac:dyDescent="0.35">
      <c r="A67" s="22"/>
      <c r="B67" s="119" t="s">
        <v>53</v>
      </c>
      <c r="C67" s="120"/>
      <c r="D67" s="120"/>
      <c r="E67" s="154" t="s">
        <v>118</v>
      </c>
      <c r="F67" s="155"/>
      <c r="G67" s="156"/>
      <c r="H67" s="163" t="s">
        <v>54</v>
      </c>
      <c r="I67" s="164"/>
      <c r="J67" s="164"/>
      <c r="K67" s="165"/>
      <c r="L67" s="154" t="s">
        <v>55</v>
      </c>
      <c r="M67" s="155"/>
      <c r="N67" s="156"/>
      <c r="O67" s="160" t="s">
        <v>37</v>
      </c>
      <c r="P67" s="161"/>
      <c r="Q67" s="161"/>
      <c r="R67" s="161"/>
      <c r="S67" s="161"/>
      <c r="T67" s="162"/>
      <c r="U67" s="119" t="s">
        <v>56</v>
      </c>
      <c r="V67" s="120"/>
      <c r="W67" s="120"/>
      <c r="X67" s="120"/>
      <c r="Y67" s="121"/>
      <c r="Z67" s="119" t="s">
        <v>57</v>
      </c>
      <c r="AA67" s="120"/>
      <c r="AB67" s="120"/>
      <c r="AC67" s="120"/>
      <c r="AD67" s="121"/>
      <c r="AE67" s="119" t="s">
        <v>58</v>
      </c>
      <c r="AF67" s="120"/>
      <c r="AG67" s="120"/>
      <c r="AH67" s="120"/>
      <c r="AI67" s="121"/>
      <c r="AJ67" s="168" t="s">
        <v>22</v>
      </c>
      <c r="AK67" s="168"/>
      <c r="AL67" s="168"/>
    </row>
    <row r="68" spans="1:39" ht="13" x14ac:dyDescent="0.35">
      <c r="A68" s="22"/>
      <c r="B68" s="122"/>
      <c r="C68" s="123"/>
      <c r="D68" s="123"/>
      <c r="E68" s="157"/>
      <c r="F68" s="158"/>
      <c r="G68" s="159"/>
      <c r="H68" s="163" t="s">
        <v>37</v>
      </c>
      <c r="I68" s="164"/>
      <c r="J68" s="164"/>
      <c r="K68" s="165"/>
      <c r="L68" s="157"/>
      <c r="M68" s="158"/>
      <c r="N68" s="159"/>
      <c r="O68" s="160" t="s">
        <v>59</v>
      </c>
      <c r="P68" s="161"/>
      <c r="Q68" s="162"/>
      <c r="R68" s="160" t="s">
        <v>60</v>
      </c>
      <c r="S68" s="161"/>
      <c r="T68" s="162"/>
      <c r="U68" s="122"/>
      <c r="V68" s="123"/>
      <c r="W68" s="123"/>
      <c r="X68" s="123"/>
      <c r="Y68" s="124"/>
      <c r="Z68" s="122"/>
      <c r="AA68" s="123"/>
      <c r="AB68" s="123"/>
      <c r="AC68" s="123"/>
      <c r="AD68" s="124"/>
      <c r="AE68" s="122"/>
      <c r="AF68" s="123"/>
      <c r="AG68" s="123"/>
      <c r="AH68" s="123"/>
      <c r="AI68" s="124"/>
      <c r="AJ68" s="168"/>
      <c r="AK68" s="168"/>
      <c r="AL68" s="168"/>
    </row>
    <row r="69" spans="1:39" ht="11.5" customHeight="1" x14ac:dyDescent="0.3">
      <c r="A69" s="22"/>
      <c r="B69" s="166" t="str">
        <f>IF(AND(NOT(ISNUMBER(FIND("T",$G$31))),NOT(ISNUMBER(FIND("M",$G$31)))),"LTD","Thermal")</f>
        <v>LTD</v>
      </c>
      <c r="C69" s="166"/>
      <c r="D69" s="166"/>
      <c r="E69" s="65"/>
      <c r="F69" s="66"/>
      <c r="G69" s="85"/>
      <c r="H69" s="82">
        <v>3</v>
      </c>
      <c r="I69" s="86"/>
      <c r="J69" s="86"/>
      <c r="K69" s="83"/>
      <c r="L69" s="64" t="str">
        <f>IF(E69="","",IF(E69="N/A", "N/A", E69*H69))</f>
        <v/>
      </c>
      <c r="M69" s="53"/>
      <c r="N69" s="54"/>
      <c r="O69" s="65"/>
      <c r="P69" s="66"/>
      <c r="Q69" s="85"/>
      <c r="R69" s="65"/>
      <c r="S69" s="66"/>
      <c r="T69" s="66"/>
      <c r="U69" s="65"/>
      <c r="V69" s="66"/>
      <c r="W69" s="66"/>
      <c r="X69" s="53" t="s">
        <v>61</v>
      </c>
      <c r="Y69" s="54"/>
      <c r="Z69" s="65"/>
      <c r="AA69" s="66"/>
      <c r="AB69" s="66"/>
      <c r="AC69" s="53" t="s">
        <v>61</v>
      </c>
      <c r="AD69" s="54"/>
      <c r="AE69" s="65"/>
      <c r="AF69" s="66"/>
      <c r="AG69" s="66"/>
      <c r="AH69" s="53" t="s">
        <v>61</v>
      </c>
      <c r="AI69" s="54"/>
      <c r="AJ69" s="146" t="str">
        <f>IF(OR(U69="",Z69="",AE69=""),"",IF(AND(U69&lt;=R69,U69&gt;=O69,R69&gt;=Z69,Z69&gt;=O69,R69&gt;=AE69,AE69&gt;=O69),"PASS","FAIL"))</f>
        <v/>
      </c>
      <c r="AK69" s="147"/>
      <c r="AL69" s="148"/>
    </row>
    <row r="70" spans="1:39" ht="11.5" customHeight="1" x14ac:dyDescent="0.3">
      <c r="A70" s="22"/>
      <c r="B70" s="166" t="str">
        <f>IF(AND(NOT(ISNUMBER(FIND("T",$G$31))),NOT(ISNUMBER(FIND("M",$G$31)))),"LTPU","Magnetic")</f>
        <v>LTPU</v>
      </c>
      <c r="C70" s="166"/>
      <c r="D70" s="166"/>
      <c r="E70" s="65"/>
      <c r="F70" s="66"/>
      <c r="G70" s="85"/>
      <c r="H70" s="82">
        <v>-0.1</v>
      </c>
      <c r="I70" s="83"/>
      <c r="J70" s="82">
        <v>0.1</v>
      </c>
      <c r="K70" s="83"/>
      <c r="L70" s="64" t="str">
        <f>IF(E70="","",E70)</f>
        <v/>
      </c>
      <c r="M70" s="53"/>
      <c r="N70" s="54"/>
      <c r="O70" s="64"/>
      <c r="P70" s="53"/>
      <c r="Q70" s="54"/>
      <c r="R70" s="64"/>
      <c r="S70" s="53"/>
      <c r="T70" s="53"/>
      <c r="U70" s="65"/>
      <c r="V70" s="66"/>
      <c r="W70" s="66"/>
      <c r="X70" s="53" t="s">
        <v>62</v>
      </c>
      <c r="Y70" s="54"/>
      <c r="Z70" s="65"/>
      <c r="AA70" s="66"/>
      <c r="AB70" s="66"/>
      <c r="AC70" s="53" t="s">
        <v>62</v>
      </c>
      <c r="AD70" s="54"/>
      <c r="AE70" s="65"/>
      <c r="AF70" s="66"/>
      <c r="AG70" s="66"/>
      <c r="AH70" s="53" t="s">
        <v>62</v>
      </c>
      <c r="AI70" s="54"/>
      <c r="AJ70" s="146" t="str">
        <f t="shared" ref="AJ70:AJ76" si="1">IF(OR(U70="",Z70="",AE70=""),"",IF(AND(U70&lt;=R70,U70&gt;=O70,R70&gt;=Z70,Z70&gt;=O70,R70&gt;=AE70,AE70&gt;=O70),"PASS","FAIL"))</f>
        <v/>
      </c>
      <c r="AK70" s="147"/>
      <c r="AL70" s="148"/>
      <c r="AM70" s="38"/>
    </row>
    <row r="71" spans="1:39" ht="11.5" customHeight="1" x14ac:dyDescent="0.3">
      <c r="A71" s="22"/>
      <c r="B71" s="166" t="s">
        <v>115</v>
      </c>
      <c r="C71" s="166"/>
      <c r="D71" s="166"/>
      <c r="E71" s="65"/>
      <c r="F71" s="66"/>
      <c r="G71" s="85"/>
      <c r="H71" s="82">
        <v>1.1000000000000001</v>
      </c>
      <c r="I71" s="86"/>
      <c r="J71" s="86"/>
      <c r="K71" s="83"/>
      <c r="L71" s="64" t="str">
        <f>IF(E71="","",IF(E71="N/A", "N/A", E71*H71))</f>
        <v/>
      </c>
      <c r="M71" s="53"/>
      <c r="N71" s="54"/>
      <c r="O71" s="65"/>
      <c r="P71" s="66"/>
      <c r="Q71" s="85"/>
      <c r="R71" s="65"/>
      <c r="S71" s="66"/>
      <c r="T71" s="66"/>
      <c r="U71" s="65"/>
      <c r="V71" s="66"/>
      <c r="W71" s="66"/>
      <c r="X71" s="53" t="s">
        <v>61</v>
      </c>
      <c r="Y71" s="54"/>
      <c r="Z71" s="65"/>
      <c r="AA71" s="66"/>
      <c r="AB71" s="66"/>
      <c r="AC71" s="53" t="s">
        <v>61</v>
      </c>
      <c r="AD71" s="54"/>
      <c r="AE71" s="65"/>
      <c r="AF71" s="66"/>
      <c r="AG71" s="66"/>
      <c r="AH71" s="53" t="s">
        <v>61</v>
      </c>
      <c r="AI71" s="54"/>
      <c r="AJ71" s="146" t="str">
        <f t="shared" si="1"/>
        <v/>
      </c>
      <c r="AK71" s="147"/>
      <c r="AL71" s="148"/>
    </row>
    <row r="72" spans="1:39" ht="11.5" customHeight="1" x14ac:dyDescent="0.3">
      <c r="A72" s="22"/>
      <c r="B72" s="166" t="s">
        <v>114</v>
      </c>
      <c r="C72" s="166"/>
      <c r="D72" s="166"/>
      <c r="E72" s="65"/>
      <c r="F72" s="66"/>
      <c r="G72" s="85"/>
      <c r="H72" s="82">
        <v>-0.1</v>
      </c>
      <c r="I72" s="83"/>
      <c r="J72" s="82">
        <v>0.1</v>
      </c>
      <c r="K72" s="83"/>
      <c r="L72" s="64" t="str">
        <f>IF(E72="","",E72)</f>
        <v/>
      </c>
      <c r="M72" s="53"/>
      <c r="N72" s="54"/>
      <c r="O72" s="64" t="str">
        <f>IF(L72="","",IF(L72="N/A", "N/A", (H72*L72)+L72))</f>
        <v/>
      </c>
      <c r="P72" s="53"/>
      <c r="Q72" s="54"/>
      <c r="R72" s="64" t="str">
        <f>IF(L72="","",IF(L72="N/A", "N/A", (J72*L72)+L72))</f>
        <v/>
      </c>
      <c r="S72" s="53"/>
      <c r="T72" s="53"/>
      <c r="U72" s="65"/>
      <c r="V72" s="66"/>
      <c r="W72" s="66"/>
      <c r="X72" s="53" t="s">
        <v>62</v>
      </c>
      <c r="Y72" s="54"/>
      <c r="Z72" s="65"/>
      <c r="AA72" s="66"/>
      <c r="AB72" s="66"/>
      <c r="AC72" s="53" t="s">
        <v>62</v>
      </c>
      <c r="AD72" s="54"/>
      <c r="AE72" s="65"/>
      <c r="AF72" s="66"/>
      <c r="AG72" s="66"/>
      <c r="AH72" s="53" t="s">
        <v>62</v>
      </c>
      <c r="AI72" s="54"/>
      <c r="AJ72" s="146" t="str">
        <f t="shared" si="1"/>
        <v/>
      </c>
      <c r="AK72" s="147"/>
      <c r="AL72" s="148"/>
    </row>
    <row r="73" spans="1:39" ht="11.5" customHeight="1" x14ac:dyDescent="0.3">
      <c r="A73" s="22"/>
      <c r="B73" s="163" t="s">
        <v>119</v>
      </c>
      <c r="C73" s="164"/>
      <c r="D73" s="165"/>
      <c r="E73" s="65"/>
      <c r="F73" s="66"/>
      <c r="G73" s="85"/>
      <c r="H73" s="82">
        <v>1.1000000000000001</v>
      </c>
      <c r="I73" s="86"/>
      <c r="J73" s="86"/>
      <c r="K73" s="83"/>
      <c r="L73" s="64" t="str">
        <f>IF(E73="","",IF(E73="N/A", "N/A", E73*H73))</f>
        <v/>
      </c>
      <c r="M73" s="53"/>
      <c r="N73" s="54"/>
      <c r="O73" s="64"/>
      <c r="P73" s="53"/>
      <c r="Q73" s="54"/>
      <c r="R73" s="64"/>
      <c r="S73" s="53"/>
      <c r="T73" s="54"/>
      <c r="U73" s="65"/>
      <c r="V73" s="66"/>
      <c r="W73" s="66"/>
      <c r="X73" s="53" t="s">
        <v>61</v>
      </c>
      <c r="Y73" s="54"/>
      <c r="Z73" s="65"/>
      <c r="AA73" s="66"/>
      <c r="AB73" s="66"/>
      <c r="AC73" s="53" t="s">
        <v>61</v>
      </c>
      <c r="AD73" s="54"/>
      <c r="AE73" s="65"/>
      <c r="AF73" s="66"/>
      <c r="AG73" s="66"/>
      <c r="AH73" s="53" t="s">
        <v>61</v>
      </c>
      <c r="AI73" s="54"/>
      <c r="AJ73" s="146" t="str">
        <f t="shared" si="1"/>
        <v/>
      </c>
      <c r="AK73" s="147"/>
      <c r="AL73" s="148"/>
    </row>
    <row r="74" spans="1:39" ht="11.5" customHeight="1" x14ac:dyDescent="0.3">
      <c r="A74" s="22"/>
      <c r="B74" s="166" t="s">
        <v>120</v>
      </c>
      <c r="C74" s="166"/>
      <c r="D74" s="166"/>
      <c r="E74" s="137"/>
      <c r="F74" s="138"/>
      <c r="G74" s="139"/>
      <c r="H74" s="140">
        <v>-0.2</v>
      </c>
      <c r="I74" s="141"/>
      <c r="J74" s="140">
        <v>0.2</v>
      </c>
      <c r="K74" s="141"/>
      <c r="L74" s="142" t="str">
        <f>IF(E74="","",E74)</f>
        <v/>
      </c>
      <c r="M74" s="143"/>
      <c r="N74" s="144"/>
      <c r="O74" s="64" t="str">
        <f>IF(L74="","",IF(L74="N/A", "N/A", (H74*L74)+L74))</f>
        <v/>
      </c>
      <c r="P74" s="53"/>
      <c r="Q74" s="54"/>
      <c r="R74" s="64" t="str">
        <f>IF(L74="","",IF(L74="N/A", "N/A", (J74*L74)+L74))</f>
        <v/>
      </c>
      <c r="S74" s="53"/>
      <c r="T74" s="53"/>
      <c r="U74" s="65"/>
      <c r="V74" s="66"/>
      <c r="W74" s="66"/>
      <c r="X74" s="53" t="str">
        <f>IF(J70="N/A","","A")</f>
        <v>A</v>
      </c>
      <c r="Y74" s="54"/>
      <c r="Z74" s="65"/>
      <c r="AA74" s="66"/>
      <c r="AB74" s="66"/>
      <c r="AC74" s="53" t="str">
        <f>IF(R64="N/A","","A")</f>
        <v>A</v>
      </c>
      <c r="AD74" s="54"/>
      <c r="AE74" s="65"/>
      <c r="AF74" s="66"/>
      <c r="AG74" s="66"/>
      <c r="AH74" s="53" t="str">
        <f>IF(R64="N/A","","A")</f>
        <v>A</v>
      </c>
      <c r="AI74" s="54"/>
      <c r="AJ74" s="146" t="str">
        <f t="shared" si="1"/>
        <v/>
      </c>
      <c r="AK74" s="147"/>
      <c r="AL74" s="148"/>
    </row>
    <row r="75" spans="1:39" ht="11.5" customHeight="1" x14ac:dyDescent="0.3">
      <c r="A75" s="22"/>
      <c r="B75" s="163" t="s">
        <v>117</v>
      </c>
      <c r="C75" s="164"/>
      <c r="D75" s="165"/>
      <c r="E75" s="65"/>
      <c r="F75" s="66"/>
      <c r="G75" s="85"/>
      <c r="H75" s="82">
        <v>1.1000000000000001</v>
      </c>
      <c r="I75" s="86"/>
      <c r="J75" s="86"/>
      <c r="K75" s="83"/>
      <c r="L75" s="64" t="str">
        <f>IF(E75="","",IF(E75="N/A", "N/A", E75*H75))</f>
        <v/>
      </c>
      <c r="M75" s="53"/>
      <c r="N75" s="54"/>
      <c r="O75" s="65"/>
      <c r="P75" s="66"/>
      <c r="Q75" s="85"/>
      <c r="R75" s="65"/>
      <c r="S75" s="66"/>
      <c r="T75" s="66"/>
      <c r="U75" s="65"/>
      <c r="V75" s="66"/>
      <c r="W75" s="66"/>
      <c r="X75" s="53" t="s">
        <v>61</v>
      </c>
      <c r="Y75" s="54"/>
      <c r="Z75" s="65"/>
      <c r="AA75" s="66"/>
      <c r="AB75" s="66"/>
      <c r="AC75" s="53" t="s">
        <v>61</v>
      </c>
      <c r="AD75" s="54"/>
      <c r="AE75" s="65"/>
      <c r="AF75" s="66"/>
      <c r="AG75" s="66"/>
      <c r="AH75" s="53" t="s">
        <v>61</v>
      </c>
      <c r="AI75" s="54"/>
      <c r="AJ75" s="146" t="str">
        <f t="shared" si="1"/>
        <v/>
      </c>
      <c r="AK75" s="147"/>
      <c r="AL75" s="148"/>
    </row>
    <row r="76" spans="1:39" ht="11.5" customHeight="1" x14ac:dyDescent="0.3">
      <c r="A76" s="22"/>
      <c r="B76" s="163" t="s">
        <v>116</v>
      </c>
      <c r="C76" s="164"/>
      <c r="D76" s="165"/>
      <c r="E76" s="65"/>
      <c r="F76" s="66"/>
      <c r="G76" s="85"/>
      <c r="H76" s="82">
        <v>-0.15</v>
      </c>
      <c r="I76" s="83"/>
      <c r="J76" s="82">
        <v>0.15</v>
      </c>
      <c r="K76" s="83"/>
      <c r="L76" s="64" t="str">
        <f>IF(E76="","",E76)</f>
        <v/>
      </c>
      <c r="M76" s="53"/>
      <c r="N76" s="54"/>
      <c r="O76" s="64" t="str">
        <f>IF(L76="","",IF(L76="N/A", "N/A", (H76*L76)+L76))</f>
        <v/>
      </c>
      <c r="P76" s="53"/>
      <c r="Q76" s="54"/>
      <c r="R76" s="64" t="str">
        <f>IF(L76="","",IF(L76="N/A", "N/A", (L76*J76)+L76))</f>
        <v/>
      </c>
      <c r="S76" s="53"/>
      <c r="T76" s="54"/>
      <c r="U76" s="65"/>
      <c r="V76" s="66"/>
      <c r="W76" s="66"/>
      <c r="X76" s="53" t="s">
        <v>62</v>
      </c>
      <c r="Y76" s="54"/>
      <c r="Z76" s="65"/>
      <c r="AA76" s="66"/>
      <c r="AB76" s="66"/>
      <c r="AC76" s="53" t="s">
        <v>62</v>
      </c>
      <c r="AD76" s="54"/>
      <c r="AE76" s="65"/>
      <c r="AF76" s="66"/>
      <c r="AG76" s="66"/>
      <c r="AH76" s="53" t="s">
        <v>62</v>
      </c>
      <c r="AI76" s="54"/>
      <c r="AJ76" s="146" t="str">
        <f t="shared" si="1"/>
        <v/>
      </c>
      <c r="AK76" s="147"/>
      <c r="AL76" s="148"/>
    </row>
    <row r="77" spans="1:39" ht="11.5" customHeight="1" x14ac:dyDescent="0.35">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row>
    <row r="78" spans="1:39" ht="11.5" customHeight="1" thickBot="1" x14ac:dyDescent="0.4">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row>
    <row r="79" spans="1:39" ht="11.5" customHeight="1" x14ac:dyDescent="0.35">
      <c r="A79" s="24" t="s">
        <v>18</v>
      </c>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row>
    <row r="80" spans="1:39" ht="1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row>
    <row r="81" spans="1:39" ht="11.5" customHeight="1" x14ac:dyDescent="0.35">
      <c r="A81" s="11"/>
      <c r="C81" s="52" t="s">
        <v>162</v>
      </c>
      <c r="D81" s="52"/>
      <c r="E81" s="52"/>
      <c r="F81" s="52"/>
      <c r="G81" s="52"/>
      <c r="H81" s="52"/>
      <c r="I81" s="52"/>
      <c r="J81" s="52"/>
      <c r="K81" s="52"/>
      <c r="L81" s="52"/>
      <c r="M81" s="84"/>
      <c r="N81" s="84"/>
      <c r="O81" s="84"/>
      <c r="P81" s="84"/>
      <c r="Q81" s="84"/>
      <c r="R81" s="84"/>
      <c r="S81" s="84"/>
      <c r="T81" s="52" t="s">
        <v>21</v>
      </c>
      <c r="U81" s="52"/>
      <c r="V81" s="52"/>
      <c r="W81" s="52"/>
      <c r="X81" s="52"/>
      <c r="Y81" s="84"/>
      <c r="Z81" s="84"/>
      <c r="AA81" s="84"/>
      <c r="AB81" s="84"/>
      <c r="AC81" s="84"/>
      <c r="AD81" s="84"/>
      <c r="AE81" s="84"/>
      <c r="AF81" s="52" t="s">
        <v>19</v>
      </c>
      <c r="AG81" s="52"/>
      <c r="AH81" s="52"/>
      <c r="AI81" s="84"/>
      <c r="AJ81" s="84"/>
      <c r="AK81" s="84"/>
      <c r="AL81" s="84"/>
      <c r="AM81" s="11"/>
    </row>
    <row r="82" spans="1:39" ht="11.5" customHeight="1" x14ac:dyDescent="0.35">
      <c r="A82" s="11"/>
      <c r="E82" s="27"/>
      <c r="F82" s="27"/>
      <c r="G82" s="27"/>
      <c r="H82" s="27"/>
      <c r="I82" s="27"/>
      <c r="J82" s="27"/>
      <c r="K82" s="27"/>
      <c r="L82" s="16"/>
      <c r="M82" s="16"/>
      <c r="N82" s="16"/>
      <c r="O82" s="16"/>
      <c r="P82" s="16"/>
      <c r="W82" s="11"/>
      <c r="X82" s="16"/>
      <c r="Y82" s="16"/>
      <c r="Z82" s="16"/>
      <c r="AA82" s="27"/>
      <c r="AB82" s="27"/>
      <c r="AC82" s="27"/>
      <c r="AD82" s="27"/>
      <c r="AE82" s="11"/>
      <c r="AF82" s="11"/>
      <c r="AG82" s="11"/>
      <c r="AH82" s="11"/>
    </row>
    <row r="83" spans="1:39" ht="11" customHeight="1" x14ac:dyDescent="0.3">
      <c r="A83" s="11"/>
      <c r="E83" s="52" t="s">
        <v>20</v>
      </c>
      <c r="F83" s="52"/>
      <c r="G83" s="52"/>
      <c r="H83" s="52"/>
      <c r="I83" s="52"/>
      <c r="J83" s="52"/>
      <c r="K83" s="52"/>
      <c r="L83" s="52"/>
      <c r="M83" s="88"/>
      <c r="N83" s="88"/>
      <c r="O83" s="88"/>
      <c r="P83" s="88"/>
      <c r="Q83" s="88"/>
      <c r="R83" s="88"/>
      <c r="S83" s="88"/>
      <c r="T83" s="52" t="s">
        <v>21</v>
      </c>
      <c r="U83" s="52"/>
      <c r="V83" s="52"/>
      <c r="W83" s="52"/>
      <c r="X83" s="52"/>
      <c r="Y83" s="84"/>
      <c r="Z83" s="84"/>
      <c r="AA83" s="84"/>
      <c r="AB83" s="84"/>
      <c r="AC83" s="84"/>
      <c r="AD83" s="84"/>
      <c r="AE83" s="84"/>
      <c r="AF83" s="52" t="s">
        <v>19</v>
      </c>
      <c r="AG83" s="52"/>
      <c r="AH83" s="52"/>
      <c r="AI83" s="84"/>
      <c r="AJ83" s="84"/>
      <c r="AK83" s="84"/>
      <c r="AL83" s="84"/>
      <c r="AM83" s="11"/>
    </row>
    <row r="84" spans="1:39" ht="11" customHeight="1" x14ac:dyDescent="0.3">
      <c r="A84" s="11"/>
      <c r="E84" s="28"/>
      <c r="F84" s="28"/>
      <c r="G84" s="28"/>
      <c r="H84" s="28"/>
      <c r="I84" s="28"/>
      <c r="J84" s="28"/>
      <c r="K84" s="28"/>
      <c r="L84" s="28"/>
      <c r="M84" s="29"/>
      <c r="N84" s="29"/>
      <c r="O84" s="29"/>
      <c r="P84" s="29"/>
      <c r="Q84" s="29"/>
      <c r="R84" s="29"/>
      <c r="S84" s="29"/>
      <c r="T84" s="16"/>
      <c r="U84" s="16"/>
      <c r="V84" s="16"/>
      <c r="W84" s="16"/>
      <c r="X84" s="16"/>
      <c r="Y84" s="12"/>
      <c r="Z84" s="12"/>
      <c r="AA84" s="12"/>
      <c r="AB84" s="12"/>
      <c r="AC84" s="12"/>
      <c r="AD84" s="12"/>
      <c r="AE84" s="11"/>
      <c r="AF84" s="16"/>
      <c r="AG84" s="16"/>
      <c r="AH84" s="16"/>
      <c r="AI84" s="12"/>
      <c r="AJ84" s="12"/>
      <c r="AK84" s="12"/>
      <c r="AL84" s="12"/>
      <c r="AM84" s="11"/>
    </row>
    <row r="85" spans="1:39" ht="11.5" customHeight="1" x14ac:dyDescent="0.35">
      <c r="A85" s="11"/>
      <c r="E85" s="52" t="s">
        <v>63</v>
      </c>
      <c r="F85" s="52"/>
      <c r="G85" s="52"/>
      <c r="H85" s="52"/>
      <c r="I85" s="52"/>
      <c r="J85" s="52"/>
      <c r="K85" s="52"/>
      <c r="L85" s="52"/>
      <c r="M85" s="84"/>
      <c r="N85" s="84"/>
      <c r="O85" s="84"/>
      <c r="P85" s="84"/>
      <c r="Q85" s="84"/>
      <c r="R85" s="84"/>
      <c r="S85" s="84"/>
      <c r="T85" s="52" t="s">
        <v>21</v>
      </c>
      <c r="U85" s="52"/>
      <c r="V85" s="52"/>
      <c r="W85" s="52"/>
      <c r="X85" s="52"/>
      <c r="Y85" s="84"/>
      <c r="Z85" s="84"/>
      <c r="AA85" s="84"/>
      <c r="AB85" s="84"/>
      <c r="AC85" s="84"/>
      <c r="AD85" s="84"/>
      <c r="AE85" s="84"/>
      <c r="AF85" s="52" t="s">
        <v>19</v>
      </c>
      <c r="AG85" s="52"/>
      <c r="AH85" s="52"/>
      <c r="AI85" s="84"/>
      <c r="AJ85" s="84"/>
      <c r="AK85" s="84"/>
      <c r="AL85" s="84"/>
      <c r="AM85" s="11"/>
    </row>
    <row r="86" spans="1:39" ht="11.5" customHeight="1" thickBot="1" x14ac:dyDescent="0.4">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row>
    <row r="87" spans="1:39" ht="11.5" customHeight="1" x14ac:dyDescent="0.35">
      <c r="A87" s="7" t="s">
        <v>10</v>
      </c>
      <c r="C87" s="11"/>
      <c r="D87" s="11"/>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11"/>
    </row>
    <row r="88" spans="1:39" ht="11.5" customHeight="1" x14ac:dyDescent="0.35">
      <c r="A88" s="7"/>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11"/>
    </row>
    <row r="89" spans="1:39" ht="11.5" customHeight="1" x14ac:dyDescent="0.35">
      <c r="A89" s="7"/>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11"/>
    </row>
    <row r="90" spans="1:39" ht="11.5" customHeight="1" x14ac:dyDescent="0.35">
      <c r="A90" s="7"/>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11"/>
    </row>
    <row r="91" spans="1:39" ht="11.5" customHeight="1" x14ac:dyDescent="0.35">
      <c r="A91" s="7"/>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11"/>
    </row>
    <row r="92" spans="1:39" ht="11.5" customHeight="1" x14ac:dyDescent="0.35">
      <c r="A92" s="7"/>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11"/>
    </row>
    <row r="93" spans="1:39" ht="11.5" customHeight="1" x14ac:dyDescent="0.35">
      <c r="A93" s="7"/>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11"/>
    </row>
    <row r="94" spans="1:39" ht="11.5" customHeight="1" x14ac:dyDescent="0.35">
      <c r="A94" s="7"/>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11"/>
    </row>
    <row r="95" spans="1:39" ht="11" customHeight="1" x14ac:dyDescent="0.35">
      <c r="A95" s="7"/>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11"/>
    </row>
    <row r="96" spans="1:39" ht="11" customHeight="1" x14ac:dyDescent="0.35">
      <c r="A96" s="7"/>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11"/>
    </row>
    <row r="97" spans="1:39" ht="11" customHeight="1" thickBot="1" x14ac:dyDescent="0.4">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row>
    <row r="98" spans="1:39" ht="11" customHeight="1" x14ac:dyDescent="0.35">
      <c r="A98" s="7" t="s">
        <v>149</v>
      </c>
      <c r="C98" s="11"/>
      <c r="D98" s="11"/>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11"/>
    </row>
    <row r="99" spans="1:39" s="30" customFormat="1" ht="11" customHeight="1" x14ac:dyDescent="0.35">
      <c r="A99" s="39"/>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row>
    <row r="100" spans="1:39" s="30" customFormat="1" ht="11" customHeight="1" x14ac:dyDescent="0.35">
      <c r="A100" s="39"/>
      <c r="B100" s="69" t="s">
        <v>165</v>
      </c>
      <c r="C100" s="69"/>
      <c r="D100" s="69"/>
      <c r="E100" s="179" t="s">
        <v>150</v>
      </c>
      <c r="F100" s="180"/>
      <c r="G100" s="180"/>
      <c r="H100" s="180"/>
      <c r="I100" s="180"/>
      <c r="J100" s="181"/>
      <c r="L100" s="176" t="s">
        <v>119</v>
      </c>
      <c r="M100" s="177"/>
      <c r="N100" s="178"/>
      <c r="O100" s="179" t="s">
        <v>154</v>
      </c>
      <c r="P100" s="180"/>
      <c r="Q100" s="180"/>
      <c r="R100" s="180"/>
      <c r="S100" s="180"/>
      <c r="T100" s="180"/>
      <c r="U100" s="181"/>
      <c r="V100" s="3"/>
      <c r="W100" s="170" t="s">
        <v>158</v>
      </c>
      <c r="X100" s="171"/>
      <c r="Y100" s="172"/>
      <c r="Z100" s="170" t="s">
        <v>160</v>
      </c>
      <c r="AA100" s="171"/>
      <c r="AB100" s="171"/>
      <c r="AC100" s="171"/>
      <c r="AD100" s="171"/>
      <c r="AE100" s="171"/>
      <c r="AF100" s="171"/>
      <c r="AG100" s="171"/>
      <c r="AH100" s="171"/>
      <c r="AI100" s="172"/>
    </row>
    <row r="101" spans="1:39" s="30" customFormat="1" ht="11" customHeight="1" x14ac:dyDescent="0.35">
      <c r="A101" s="39"/>
      <c r="B101" s="69" t="s">
        <v>166</v>
      </c>
      <c r="C101" s="69"/>
      <c r="D101" s="69"/>
      <c r="E101" s="182" t="s">
        <v>151</v>
      </c>
      <c r="F101" s="183"/>
      <c r="G101" s="183"/>
      <c r="H101" s="183"/>
      <c r="I101" s="183"/>
      <c r="J101" s="184"/>
      <c r="L101" s="69" t="s">
        <v>120</v>
      </c>
      <c r="M101" s="69"/>
      <c r="N101" s="69"/>
      <c r="O101" s="182" t="s">
        <v>155</v>
      </c>
      <c r="P101" s="183"/>
      <c r="Q101" s="183"/>
      <c r="R101" s="183"/>
      <c r="S101" s="183"/>
      <c r="T101" s="183"/>
      <c r="U101" s="184"/>
      <c r="V101" s="40"/>
      <c r="W101" s="170" t="s">
        <v>159</v>
      </c>
      <c r="X101" s="171"/>
      <c r="Y101" s="172"/>
      <c r="Z101" s="170" t="s">
        <v>161</v>
      </c>
      <c r="AA101" s="171"/>
      <c r="AB101" s="171"/>
      <c r="AC101" s="171"/>
      <c r="AD101" s="171"/>
      <c r="AE101" s="171"/>
      <c r="AF101" s="171"/>
      <c r="AG101" s="171"/>
      <c r="AH101" s="171"/>
      <c r="AI101" s="172"/>
    </row>
    <row r="102" spans="1:39" s="30" customFormat="1" ht="11" customHeight="1" x14ac:dyDescent="0.35">
      <c r="A102" s="39"/>
      <c r="B102" s="69" t="s">
        <v>115</v>
      </c>
      <c r="C102" s="69"/>
      <c r="D102" s="69"/>
      <c r="E102" s="182" t="s">
        <v>152</v>
      </c>
      <c r="F102" s="183"/>
      <c r="G102" s="183"/>
      <c r="H102" s="183"/>
      <c r="I102" s="183"/>
      <c r="J102" s="184"/>
      <c r="L102" s="176" t="s">
        <v>117</v>
      </c>
      <c r="M102" s="177"/>
      <c r="N102" s="178"/>
      <c r="O102" s="182" t="s">
        <v>156</v>
      </c>
      <c r="P102" s="183"/>
      <c r="Q102" s="183"/>
      <c r="R102" s="183"/>
      <c r="S102" s="183"/>
      <c r="T102" s="183"/>
      <c r="U102" s="184"/>
      <c r="V102" s="40"/>
    </row>
    <row r="103" spans="1:39" s="30" customFormat="1" ht="11" customHeight="1" x14ac:dyDescent="0.35">
      <c r="A103" s="39"/>
      <c r="B103" s="69" t="s">
        <v>114</v>
      </c>
      <c r="C103" s="69"/>
      <c r="D103" s="69"/>
      <c r="E103" s="182" t="s">
        <v>153</v>
      </c>
      <c r="F103" s="183"/>
      <c r="G103" s="183"/>
      <c r="H103" s="183"/>
      <c r="I103" s="183"/>
      <c r="J103" s="184"/>
      <c r="L103" s="176" t="s">
        <v>116</v>
      </c>
      <c r="M103" s="177"/>
      <c r="N103" s="178"/>
      <c r="O103" s="182" t="s">
        <v>157</v>
      </c>
      <c r="P103" s="183"/>
      <c r="Q103" s="183"/>
      <c r="R103" s="183"/>
      <c r="S103" s="183"/>
      <c r="T103" s="183"/>
      <c r="U103" s="184"/>
      <c r="V103" s="40"/>
    </row>
    <row r="104" spans="1:39" ht="11" customHeight="1" thickBot="1" x14ac:dyDescent="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row>
    <row r="105" spans="1:39" ht="11" customHeight="1" x14ac:dyDescent="0.35">
      <c r="A105" s="7" t="s">
        <v>123</v>
      </c>
      <c r="C105" s="11"/>
      <c r="D105" s="11"/>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11"/>
    </row>
    <row r="106" spans="1:39" ht="11" customHeight="1" x14ac:dyDescent="0.35">
      <c r="A106" s="7"/>
      <c r="B106" s="41"/>
      <c r="C106" s="41"/>
      <c r="D106" s="41"/>
      <c r="E106" s="41"/>
      <c r="F106" s="41"/>
      <c r="G106" s="41"/>
      <c r="H106" s="41"/>
      <c r="I106" s="41"/>
      <c r="J106" s="41"/>
      <c r="K106" s="41"/>
      <c r="L106" s="41"/>
      <c r="M106" s="41"/>
      <c r="N106" s="41"/>
      <c r="O106" s="41"/>
      <c r="P106" s="41"/>
      <c r="Q106" s="41"/>
      <c r="R106" s="41"/>
      <c r="S106" s="41"/>
      <c r="T106" s="41"/>
      <c r="U106" s="41"/>
      <c r="AM106" s="11"/>
    </row>
    <row r="107" spans="1:39" ht="11" customHeight="1" x14ac:dyDescent="0.35">
      <c r="A107" s="7"/>
      <c r="B107" s="67" t="s">
        <v>130</v>
      </c>
      <c r="C107" s="67"/>
      <c r="D107" s="173" t="s">
        <v>136</v>
      </c>
      <c r="E107" s="174"/>
      <c r="F107" s="174"/>
      <c r="G107" s="174"/>
      <c r="H107" s="174"/>
      <c r="I107" s="174"/>
      <c r="J107" s="174"/>
      <c r="K107" s="174"/>
      <c r="L107" s="174"/>
      <c r="M107" s="174"/>
      <c r="N107" s="174"/>
      <c r="O107" s="174"/>
      <c r="P107" s="174"/>
      <c r="Q107" s="175"/>
      <c r="R107" s="30"/>
      <c r="S107" s="67" t="s">
        <v>122</v>
      </c>
      <c r="T107" s="67"/>
      <c r="U107" s="169" t="s">
        <v>142</v>
      </c>
      <c r="V107" s="169"/>
      <c r="W107" s="169"/>
      <c r="X107" s="169"/>
      <c r="Y107" s="169"/>
      <c r="Z107" s="169"/>
      <c r="AA107" s="169"/>
      <c r="AB107" s="169"/>
      <c r="AC107" s="169"/>
      <c r="AD107" s="169"/>
      <c r="AE107" s="11"/>
    </row>
    <row r="108" spans="1:39" ht="11" customHeight="1" x14ac:dyDescent="0.35">
      <c r="A108" s="7"/>
      <c r="B108" s="67" t="s">
        <v>132</v>
      </c>
      <c r="C108" s="67"/>
      <c r="D108" s="173" t="s">
        <v>137</v>
      </c>
      <c r="E108" s="174"/>
      <c r="F108" s="174"/>
      <c r="G108" s="174"/>
      <c r="H108" s="174"/>
      <c r="I108" s="174"/>
      <c r="J108" s="174"/>
      <c r="K108" s="174"/>
      <c r="L108" s="174"/>
      <c r="M108" s="174"/>
      <c r="N108" s="174"/>
      <c r="O108" s="174"/>
      <c r="P108" s="174"/>
      <c r="Q108" s="175"/>
      <c r="R108" s="30"/>
      <c r="S108" s="67" t="s">
        <v>125</v>
      </c>
      <c r="T108" s="67"/>
      <c r="U108" s="169" t="s">
        <v>143</v>
      </c>
      <c r="V108" s="169"/>
      <c r="W108" s="169"/>
      <c r="X108" s="169"/>
      <c r="Y108" s="169"/>
      <c r="Z108" s="169"/>
      <c r="AA108" s="169"/>
      <c r="AB108" s="169"/>
      <c r="AC108" s="169"/>
      <c r="AD108" s="169"/>
      <c r="AE108" s="11"/>
    </row>
    <row r="109" spans="1:39" ht="11" customHeight="1" x14ac:dyDescent="0.35">
      <c r="A109" s="7"/>
      <c r="B109" s="67" t="s">
        <v>121</v>
      </c>
      <c r="C109" s="67"/>
      <c r="D109" s="173" t="s">
        <v>146</v>
      </c>
      <c r="E109" s="174"/>
      <c r="F109" s="174"/>
      <c r="G109" s="174"/>
      <c r="H109" s="174"/>
      <c r="I109" s="174"/>
      <c r="J109" s="174"/>
      <c r="K109" s="174"/>
      <c r="L109" s="174"/>
      <c r="M109" s="174"/>
      <c r="N109" s="174"/>
      <c r="O109" s="174"/>
      <c r="P109" s="174"/>
      <c r="Q109" s="175"/>
      <c r="R109" s="30"/>
      <c r="S109" s="67" t="s">
        <v>126</v>
      </c>
      <c r="T109" s="67"/>
      <c r="U109" s="169" t="s">
        <v>144</v>
      </c>
      <c r="V109" s="169"/>
      <c r="W109" s="169"/>
      <c r="X109" s="169"/>
      <c r="Y109" s="169"/>
      <c r="Z109" s="169"/>
      <c r="AA109" s="169"/>
      <c r="AB109" s="169"/>
      <c r="AC109" s="169"/>
      <c r="AD109" s="169"/>
      <c r="AE109" s="11"/>
    </row>
    <row r="110" spans="1:39" ht="11" customHeight="1" x14ac:dyDescent="0.35">
      <c r="A110" s="7"/>
      <c r="B110" s="67" t="s">
        <v>131</v>
      </c>
      <c r="C110" s="67"/>
      <c r="D110" s="173" t="s">
        <v>147</v>
      </c>
      <c r="E110" s="174"/>
      <c r="F110" s="174"/>
      <c r="G110" s="174"/>
      <c r="H110" s="174"/>
      <c r="I110" s="174"/>
      <c r="J110" s="174"/>
      <c r="K110" s="174"/>
      <c r="L110" s="174"/>
      <c r="M110" s="174"/>
      <c r="N110" s="174"/>
      <c r="O110" s="174"/>
      <c r="P110" s="174"/>
      <c r="Q110" s="175"/>
      <c r="R110" s="30"/>
      <c r="S110" s="67" t="s">
        <v>127</v>
      </c>
      <c r="T110" s="67"/>
      <c r="U110" s="169" t="s">
        <v>141</v>
      </c>
      <c r="V110" s="169"/>
      <c r="W110" s="169"/>
      <c r="X110" s="169"/>
      <c r="Y110" s="169"/>
      <c r="Z110" s="169"/>
      <c r="AA110" s="169"/>
      <c r="AB110" s="169"/>
      <c r="AC110" s="169"/>
      <c r="AD110" s="169"/>
      <c r="AE110" s="11"/>
    </row>
    <row r="111" spans="1:39" ht="11" customHeight="1" x14ac:dyDescent="0.35">
      <c r="A111" s="7"/>
      <c r="B111" s="67" t="s">
        <v>133</v>
      </c>
      <c r="C111" s="67"/>
      <c r="D111" s="173" t="s">
        <v>145</v>
      </c>
      <c r="E111" s="174"/>
      <c r="F111" s="174"/>
      <c r="G111" s="174"/>
      <c r="H111" s="174"/>
      <c r="I111" s="174"/>
      <c r="J111" s="174"/>
      <c r="K111" s="174"/>
      <c r="L111" s="174"/>
      <c r="M111" s="174"/>
      <c r="N111" s="174"/>
      <c r="O111" s="174"/>
      <c r="P111" s="174"/>
      <c r="Q111" s="175"/>
      <c r="R111" s="30"/>
      <c r="S111" s="67" t="s">
        <v>129</v>
      </c>
      <c r="T111" s="67"/>
      <c r="U111" s="169" t="s">
        <v>140</v>
      </c>
      <c r="V111" s="169"/>
      <c r="W111" s="169"/>
      <c r="X111" s="169"/>
      <c r="Y111" s="169"/>
      <c r="Z111" s="169"/>
      <c r="AA111" s="169"/>
      <c r="AB111" s="169"/>
      <c r="AC111" s="169"/>
      <c r="AD111" s="169"/>
      <c r="AE111" s="11"/>
    </row>
    <row r="112" spans="1:39" ht="11" customHeight="1" x14ac:dyDescent="0.35">
      <c r="A112" s="7"/>
      <c r="B112" s="67" t="s">
        <v>113</v>
      </c>
      <c r="C112" s="67"/>
      <c r="D112" s="173" t="s">
        <v>148</v>
      </c>
      <c r="E112" s="174"/>
      <c r="F112" s="174"/>
      <c r="G112" s="174"/>
      <c r="H112" s="174"/>
      <c r="I112" s="174"/>
      <c r="J112" s="174"/>
      <c r="K112" s="174"/>
      <c r="L112" s="174"/>
      <c r="M112" s="174"/>
      <c r="N112" s="174"/>
      <c r="O112" s="174"/>
      <c r="P112" s="174"/>
      <c r="Q112" s="175"/>
      <c r="R112" s="30"/>
      <c r="S112" s="67" t="s">
        <v>128</v>
      </c>
      <c r="T112" s="67"/>
      <c r="U112" s="169" t="s">
        <v>138</v>
      </c>
      <c r="V112" s="169"/>
      <c r="W112" s="169"/>
      <c r="X112" s="169"/>
      <c r="Y112" s="169"/>
      <c r="Z112" s="169"/>
      <c r="AA112" s="169"/>
      <c r="AB112" s="169"/>
      <c r="AC112" s="169"/>
      <c r="AD112" s="169"/>
      <c r="AE112" s="11"/>
    </row>
    <row r="113" spans="1:39" ht="11" customHeight="1" x14ac:dyDescent="0.35">
      <c r="A113" s="7"/>
      <c r="B113" s="67" t="s">
        <v>134</v>
      </c>
      <c r="C113" s="67"/>
      <c r="D113" s="173" t="s">
        <v>64</v>
      </c>
      <c r="E113" s="174"/>
      <c r="F113" s="174"/>
      <c r="G113" s="174"/>
      <c r="H113" s="174"/>
      <c r="I113" s="174"/>
      <c r="J113" s="174"/>
      <c r="K113" s="174"/>
      <c r="L113" s="174"/>
      <c r="M113" s="174"/>
      <c r="N113" s="174"/>
      <c r="O113" s="174"/>
      <c r="P113" s="174"/>
      <c r="Q113" s="175"/>
      <c r="R113" s="30"/>
      <c r="S113" s="67" t="s">
        <v>135</v>
      </c>
      <c r="T113" s="67"/>
      <c r="U113" s="169" t="s">
        <v>139</v>
      </c>
      <c r="V113" s="169"/>
      <c r="W113" s="169"/>
      <c r="X113" s="169"/>
      <c r="Y113" s="169"/>
      <c r="Z113" s="169"/>
      <c r="AA113" s="169"/>
      <c r="AB113" s="169"/>
      <c r="AC113" s="169"/>
      <c r="AD113" s="169"/>
      <c r="AE113" s="11"/>
    </row>
    <row r="114" spans="1:39" ht="11.5" customHeight="1" thickBot="1" x14ac:dyDescent="0.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row>
  </sheetData>
  <sheetProtection algorithmName="SHA-512" hashValue="SRFJnpMSo3pMWWe8rKH/7BJ59C+pTBa8c7HZJ2HkpcdVQCo6o85a0qOSsftYKRTfN/tkyhuzrpzG8flAG+8rBA==" saltValue="jOHCPegGDoCO5cY9vN85UQ==" spinCount="100000" sheet="1" formatCells="0" selectLockedCells="1"/>
  <dataConsolidate/>
  <mergeCells count="418">
    <mergeCell ref="W100:Y100"/>
    <mergeCell ref="Z100:AI100"/>
    <mergeCell ref="Z101:AI101"/>
    <mergeCell ref="L100:N100"/>
    <mergeCell ref="L101:N101"/>
    <mergeCell ref="L102:N102"/>
    <mergeCell ref="L103:N103"/>
    <mergeCell ref="E100:J100"/>
    <mergeCell ref="E101:J101"/>
    <mergeCell ref="E102:J102"/>
    <mergeCell ref="E103:J103"/>
    <mergeCell ref="O100:U100"/>
    <mergeCell ref="O101:U101"/>
    <mergeCell ref="O102:U102"/>
    <mergeCell ref="O103:U103"/>
    <mergeCell ref="U107:AD107"/>
    <mergeCell ref="U108:AD108"/>
    <mergeCell ref="U109:AD109"/>
    <mergeCell ref="U110:AD110"/>
    <mergeCell ref="U111:AD111"/>
    <mergeCell ref="U112:AD112"/>
    <mergeCell ref="U113:AD113"/>
    <mergeCell ref="W101:Y101"/>
    <mergeCell ref="D107:Q107"/>
    <mergeCell ref="D108:Q108"/>
    <mergeCell ref="D109:Q109"/>
    <mergeCell ref="D110:Q110"/>
    <mergeCell ref="D111:Q111"/>
    <mergeCell ref="D112:Q112"/>
    <mergeCell ref="D113:Q113"/>
    <mergeCell ref="S107:T107"/>
    <mergeCell ref="S108:T108"/>
    <mergeCell ref="S109:T109"/>
    <mergeCell ref="S110:T110"/>
    <mergeCell ref="S111:T111"/>
    <mergeCell ref="S112:T112"/>
    <mergeCell ref="S113:T113"/>
    <mergeCell ref="AK63:AL63"/>
    <mergeCell ref="M65:Q65"/>
    <mergeCell ref="M64:Q64"/>
    <mergeCell ref="U64:W64"/>
    <mergeCell ref="X64:Y64"/>
    <mergeCell ref="R64:T64"/>
    <mergeCell ref="M61:Q61"/>
    <mergeCell ref="B110:C110"/>
    <mergeCell ref="B111:C111"/>
    <mergeCell ref="B100:D100"/>
    <mergeCell ref="B101:D101"/>
    <mergeCell ref="B102:D102"/>
    <mergeCell ref="B103:D103"/>
    <mergeCell ref="B75:D75"/>
    <mergeCell ref="B76:D76"/>
    <mergeCell ref="B67:D68"/>
    <mergeCell ref="AJ67:AL68"/>
    <mergeCell ref="AJ69:AL69"/>
    <mergeCell ref="AJ70:AL70"/>
    <mergeCell ref="AJ71:AL71"/>
    <mergeCell ref="AJ72:AL72"/>
    <mergeCell ref="AJ73:AL73"/>
    <mergeCell ref="H68:K68"/>
    <mergeCell ref="O68:Q68"/>
    <mergeCell ref="AJ75:AL75"/>
    <mergeCell ref="AJ76:AL76"/>
    <mergeCell ref="B69:D69"/>
    <mergeCell ref="B70:D70"/>
    <mergeCell ref="B71:D71"/>
    <mergeCell ref="B72:D72"/>
    <mergeCell ref="B73:D73"/>
    <mergeCell ref="B74:D74"/>
    <mergeCell ref="E71:G71"/>
    <mergeCell ref="E72:G72"/>
    <mergeCell ref="O72:Q72"/>
    <mergeCell ref="E70:G70"/>
    <mergeCell ref="H69:K69"/>
    <mergeCell ref="Z69:AB69"/>
    <mergeCell ref="AC69:AD69"/>
    <mergeCell ref="H72:I72"/>
    <mergeCell ref="U69:W69"/>
    <mergeCell ref="R70:T70"/>
    <mergeCell ref="U70:W70"/>
    <mergeCell ref="X70:Y70"/>
    <mergeCell ref="AH76:AI76"/>
    <mergeCell ref="L71:N71"/>
    <mergeCell ref="H71:K71"/>
    <mergeCell ref="H70:I70"/>
    <mergeCell ref="AK35:AL35"/>
    <mergeCell ref="AK34:AL34"/>
    <mergeCell ref="L67:N68"/>
    <mergeCell ref="E69:G69"/>
    <mergeCell ref="L69:N69"/>
    <mergeCell ref="AJ50:AL51"/>
    <mergeCell ref="AE48:AI48"/>
    <mergeCell ref="AJ48:AL48"/>
    <mergeCell ref="AJ54:AL54"/>
    <mergeCell ref="AA51:AB51"/>
    <mergeCell ref="AA52:AB52"/>
    <mergeCell ref="AA53:AB53"/>
    <mergeCell ref="AJ52:AL52"/>
    <mergeCell ref="R50:Z50"/>
    <mergeCell ref="S52:T52"/>
    <mergeCell ref="S53:T53"/>
    <mergeCell ref="S54:T54"/>
    <mergeCell ref="V53:W53"/>
    <mergeCell ref="Y54:Z54"/>
    <mergeCell ref="AE53:AF53"/>
    <mergeCell ref="O67:T67"/>
    <mergeCell ref="E67:G68"/>
    <mergeCell ref="H67:K67"/>
    <mergeCell ref="R68:T68"/>
    <mergeCell ref="AH19:AL19"/>
    <mergeCell ref="O11:T11"/>
    <mergeCell ref="O12:T12"/>
    <mergeCell ref="O13:T13"/>
    <mergeCell ref="AF11:AL11"/>
    <mergeCell ref="AF12:AL12"/>
    <mergeCell ref="AF13:AL13"/>
    <mergeCell ref="AA10:AE10"/>
    <mergeCell ref="AA11:AE11"/>
    <mergeCell ref="AA12:AE12"/>
    <mergeCell ref="AH22:AL22"/>
    <mergeCell ref="F25:AG25"/>
    <mergeCell ref="B10:F10"/>
    <mergeCell ref="B11:F11"/>
    <mergeCell ref="B12:F12"/>
    <mergeCell ref="B13:F13"/>
    <mergeCell ref="G12:M12"/>
    <mergeCell ref="G13:M13"/>
    <mergeCell ref="F21:AG21"/>
    <mergeCell ref="AH21:AL21"/>
    <mergeCell ref="AH23:AL23"/>
    <mergeCell ref="F20:AG20"/>
    <mergeCell ref="G10:M10"/>
    <mergeCell ref="G11:M11"/>
    <mergeCell ref="AF10:AL10"/>
    <mergeCell ref="U10:Y10"/>
    <mergeCell ref="U11:Y11"/>
    <mergeCell ref="U13:Y13"/>
    <mergeCell ref="O10:T10"/>
    <mergeCell ref="AF14:AL14"/>
    <mergeCell ref="G14:M14"/>
    <mergeCell ref="AH20:AL20"/>
    <mergeCell ref="AA13:AE13"/>
    <mergeCell ref="U12:Y12"/>
    <mergeCell ref="M81:S81"/>
    <mergeCell ref="T81:X81"/>
    <mergeCell ref="AF81:AH81"/>
    <mergeCell ref="Q32:S32"/>
    <mergeCell ref="T32:V32"/>
    <mergeCell ref="W32:X32"/>
    <mergeCell ref="L33:P33"/>
    <mergeCell ref="Q33:S33"/>
    <mergeCell ref="T33:V33"/>
    <mergeCell ref="W33:X33"/>
    <mergeCell ref="W34:X34"/>
    <mergeCell ref="L35:P35"/>
    <mergeCell ref="Q35:S35"/>
    <mergeCell ref="T35:V35"/>
    <mergeCell ref="W35:X35"/>
    <mergeCell ref="AE35:AG35"/>
    <mergeCell ref="Z33:AD33"/>
    <mergeCell ref="Z34:AD34"/>
    <mergeCell ref="Z35:AD35"/>
    <mergeCell ref="Q34:S34"/>
    <mergeCell ref="T34:V34"/>
    <mergeCell ref="AE34:AG34"/>
    <mergeCell ref="AH35:AJ35"/>
    <mergeCell ref="AJ74:AL74"/>
    <mergeCell ref="J70:K70"/>
    <mergeCell ref="L70:N70"/>
    <mergeCell ref="O70:Q70"/>
    <mergeCell ref="M85:S85"/>
    <mergeCell ref="AI85:AL85"/>
    <mergeCell ref="Z75:AB75"/>
    <mergeCell ref="AC75:AD75"/>
    <mergeCell ref="AE75:AG75"/>
    <mergeCell ref="H76:I76"/>
    <mergeCell ref="J76:K76"/>
    <mergeCell ref="AE76:AG76"/>
    <mergeCell ref="H75:K75"/>
    <mergeCell ref="O75:Q75"/>
    <mergeCell ref="AF83:AH83"/>
    <mergeCell ref="R76:T76"/>
    <mergeCell ref="U76:W76"/>
    <mergeCell ref="X75:Y75"/>
    <mergeCell ref="X76:Y76"/>
    <mergeCell ref="R75:T75"/>
    <mergeCell ref="U75:W75"/>
    <mergeCell ref="AI83:AL83"/>
    <mergeCell ref="AE74:AG74"/>
    <mergeCell ref="R74:T74"/>
    <mergeCell ref="Z76:AB76"/>
    <mergeCell ref="E74:G74"/>
    <mergeCell ref="H74:I74"/>
    <mergeCell ref="J74:K74"/>
    <mergeCell ref="L74:N74"/>
    <mergeCell ref="O74:Q74"/>
    <mergeCell ref="X72:Y72"/>
    <mergeCell ref="AE73:AG73"/>
    <mergeCell ref="AE72:AG72"/>
    <mergeCell ref="R72:T72"/>
    <mergeCell ref="Z73:AB73"/>
    <mergeCell ref="A1:AM1"/>
    <mergeCell ref="L5:M5"/>
    <mergeCell ref="Z6:AD6"/>
    <mergeCell ref="Z2:AD2"/>
    <mergeCell ref="AE2:AH2"/>
    <mergeCell ref="N5:O5"/>
    <mergeCell ref="Q5:R5"/>
    <mergeCell ref="Z3:AD3"/>
    <mergeCell ref="G5:J5"/>
    <mergeCell ref="AJ2:AL4"/>
    <mergeCell ref="AE3:AH3"/>
    <mergeCell ref="Z5:AD5"/>
    <mergeCell ref="AE5:AL5"/>
    <mergeCell ref="B2:E2"/>
    <mergeCell ref="B3:E3"/>
    <mergeCell ref="B4:E4"/>
    <mergeCell ref="G2:X2"/>
    <mergeCell ref="G3:X3"/>
    <mergeCell ref="G4:X4"/>
    <mergeCell ref="B6:F6"/>
    <mergeCell ref="G6:X6"/>
    <mergeCell ref="B5:E5"/>
    <mergeCell ref="Z4:AD4"/>
    <mergeCell ref="AE6:AL6"/>
    <mergeCell ref="R48:Z48"/>
    <mergeCell ref="M52:N52"/>
    <mergeCell ref="M53:N53"/>
    <mergeCell ref="M54:N54"/>
    <mergeCell ref="P52:Q52"/>
    <mergeCell ref="P53:Q53"/>
    <mergeCell ref="P54:Q54"/>
    <mergeCell ref="I50:Q50"/>
    <mergeCell ref="U63:W63"/>
    <mergeCell ref="X61:Y61"/>
    <mergeCell ref="M62:Q62"/>
    <mergeCell ref="M63:Q63"/>
    <mergeCell ref="R63:T63"/>
    <mergeCell ref="U62:W62"/>
    <mergeCell ref="X62:Y62"/>
    <mergeCell ref="R62:T62"/>
    <mergeCell ref="R61:T61"/>
    <mergeCell ref="L76:N76"/>
    <mergeCell ref="U73:W73"/>
    <mergeCell ref="X73:Y73"/>
    <mergeCell ref="O71:Q71"/>
    <mergeCell ref="R71:T71"/>
    <mergeCell ref="Z70:AB70"/>
    <mergeCell ref="X69:Y69"/>
    <mergeCell ref="AE70:AG70"/>
    <mergeCell ref="AC73:AD73"/>
    <mergeCell ref="Z72:AB72"/>
    <mergeCell ref="AC72:AD72"/>
    <mergeCell ref="U72:W72"/>
    <mergeCell ref="AC71:AD71"/>
    <mergeCell ref="L75:N75"/>
    <mergeCell ref="AE41:AF41"/>
    <mergeCell ref="AE42:AF42"/>
    <mergeCell ref="Q43:T43"/>
    <mergeCell ref="U51:W51"/>
    <mergeCell ref="X51:Z51"/>
    <mergeCell ref="R65:T65"/>
    <mergeCell ref="U67:Y68"/>
    <mergeCell ref="AA48:AC48"/>
    <mergeCell ref="AH71:AI71"/>
    <mergeCell ref="AH70:AI70"/>
    <mergeCell ref="AE67:AI68"/>
    <mergeCell ref="Z67:AD68"/>
    <mergeCell ref="AH69:AI69"/>
    <mergeCell ref="X63:Y63"/>
    <mergeCell ref="AC70:AD70"/>
    <mergeCell ref="U65:W65"/>
    <mergeCell ref="X65:Y65"/>
    <mergeCell ref="U61:W61"/>
    <mergeCell ref="AE69:AG69"/>
    <mergeCell ref="R69:T69"/>
    <mergeCell ref="AE71:AG71"/>
    <mergeCell ref="Z71:AB71"/>
    <mergeCell ref="O69:Q69"/>
    <mergeCell ref="X71:Y71"/>
    <mergeCell ref="E34:J34"/>
    <mergeCell ref="AH34:AJ34"/>
    <mergeCell ref="B23:E23"/>
    <mergeCell ref="AA14:AE14"/>
    <mergeCell ref="AE4:AH4"/>
    <mergeCell ref="T5:V5"/>
    <mergeCell ref="W36:X36"/>
    <mergeCell ref="Q36:S36"/>
    <mergeCell ref="AE36:AG36"/>
    <mergeCell ref="B20:E20"/>
    <mergeCell ref="O14:T14"/>
    <mergeCell ref="U14:Y14"/>
    <mergeCell ref="L36:P36"/>
    <mergeCell ref="B14:F14"/>
    <mergeCell ref="L34:P34"/>
    <mergeCell ref="B21:E21"/>
    <mergeCell ref="B22:E22"/>
    <mergeCell ref="F22:AG22"/>
    <mergeCell ref="AE32:AG32"/>
    <mergeCell ref="AH32:AJ32"/>
    <mergeCell ref="AE33:AG33"/>
    <mergeCell ref="B34:D34"/>
    <mergeCell ref="B33:J33"/>
    <mergeCell ref="B35:D35"/>
    <mergeCell ref="AH33:AJ33"/>
    <mergeCell ref="F23:AG23"/>
    <mergeCell ref="L32:P32"/>
    <mergeCell ref="L31:X31"/>
    <mergeCell ref="Z32:AD32"/>
    <mergeCell ref="Z31:AL31"/>
    <mergeCell ref="B31:F31"/>
    <mergeCell ref="G31:J31"/>
    <mergeCell ref="B26:E26"/>
    <mergeCell ref="F26:AG26"/>
    <mergeCell ref="AH25:AL25"/>
    <mergeCell ref="B24:E24"/>
    <mergeCell ref="AH26:AL26"/>
    <mergeCell ref="AK33:AL33"/>
    <mergeCell ref="F24:AG24"/>
    <mergeCell ref="AH24:AL24"/>
    <mergeCell ref="AK32:AL32"/>
    <mergeCell ref="B25:E25"/>
    <mergeCell ref="E35:J35"/>
    <mergeCell ref="E36:J36"/>
    <mergeCell ref="B36:D36"/>
    <mergeCell ref="F54:H54"/>
    <mergeCell ref="F52:H53"/>
    <mergeCell ref="AJ53:AL53"/>
    <mergeCell ref="AK36:AL36"/>
    <mergeCell ref="M60:Y60"/>
    <mergeCell ref="Q42:T42"/>
    <mergeCell ref="U42:X42"/>
    <mergeCell ref="Z42:AC43"/>
    <mergeCell ref="N42:O42"/>
    <mergeCell ref="AA47:AC47"/>
    <mergeCell ref="R47:Z47"/>
    <mergeCell ref="AE47:AI47"/>
    <mergeCell ref="Z36:AD36"/>
    <mergeCell ref="AH36:AJ36"/>
    <mergeCell ref="T36:V36"/>
    <mergeCell ref="AJ47:AL47"/>
    <mergeCell ref="B41:O41"/>
    <mergeCell ref="Q41:X41"/>
    <mergeCell ref="Z41:AC41"/>
    <mergeCell ref="R51:T51"/>
    <mergeCell ref="AA54:AB54"/>
    <mergeCell ref="T85:X85"/>
    <mergeCell ref="B107:C107"/>
    <mergeCell ref="Y85:AE85"/>
    <mergeCell ref="AF85:AH85"/>
    <mergeCell ref="Y83:AE83"/>
    <mergeCell ref="E73:G73"/>
    <mergeCell ref="H73:K73"/>
    <mergeCell ref="O73:Q73"/>
    <mergeCell ref="B88:AL96"/>
    <mergeCell ref="AH75:AI75"/>
    <mergeCell ref="AH74:AI74"/>
    <mergeCell ref="Z74:AB74"/>
    <mergeCell ref="U74:W74"/>
    <mergeCell ref="X74:Y74"/>
    <mergeCell ref="AC74:AD74"/>
    <mergeCell ref="R73:T73"/>
    <mergeCell ref="E83:L83"/>
    <mergeCell ref="M83:S83"/>
    <mergeCell ref="T83:X83"/>
    <mergeCell ref="E75:G75"/>
    <mergeCell ref="E76:G76"/>
    <mergeCell ref="AC76:AD76"/>
    <mergeCell ref="AI81:AL81"/>
    <mergeCell ref="Y81:AE81"/>
    <mergeCell ref="B108:C108"/>
    <mergeCell ref="B109:C109"/>
    <mergeCell ref="B112:C112"/>
    <mergeCell ref="B113:C113"/>
    <mergeCell ref="B43:E43"/>
    <mergeCell ref="F43:I43"/>
    <mergeCell ref="J43:M43"/>
    <mergeCell ref="N43:O43"/>
    <mergeCell ref="E85:L85"/>
    <mergeCell ref="F50:H51"/>
    <mergeCell ref="L51:N51"/>
    <mergeCell ref="O51:Q51"/>
    <mergeCell ref="I51:K51"/>
    <mergeCell ref="C62:I62"/>
    <mergeCell ref="C61:I61"/>
    <mergeCell ref="B50:E51"/>
    <mergeCell ref="B52:E52"/>
    <mergeCell ref="B53:E53"/>
    <mergeCell ref="B54:E54"/>
    <mergeCell ref="J54:K54"/>
    <mergeCell ref="J52:K52"/>
    <mergeCell ref="J53:K53"/>
    <mergeCell ref="L73:N73"/>
    <mergeCell ref="J72:K72"/>
    <mergeCell ref="AB61:AH61"/>
    <mergeCell ref="AB62:AH62"/>
    <mergeCell ref="C81:L81"/>
    <mergeCell ref="AH73:AI73"/>
    <mergeCell ref="B42:E42"/>
    <mergeCell ref="F42:I42"/>
    <mergeCell ref="J42:M42"/>
    <mergeCell ref="Y52:Z52"/>
    <mergeCell ref="Y53:Z53"/>
    <mergeCell ref="AE54:AF54"/>
    <mergeCell ref="AG53:AH53"/>
    <mergeCell ref="AG54:AH54"/>
    <mergeCell ref="AD50:AH50"/>
    <mergeCell ref="AD51:AF51"/>
    <mergeCell ref="AE52:AF52"/>
    <mergeCell ref="AG52:AH52"/>
    <mergeCell ref="AG51:AH51"/>
    <mergeCell ref="V54:W54"/>
    <mergeCell ref="U43:X43"/>
    <mergeCell ref="V52:W52"/>
    <mergeCell ref="AH72:AI72"/>
    <mergeCell ref="L72:N72"/>
    <mergeCell ref="O76:Q76"/>
    <mergeCell ref="U71:W71"/>
  </mergeCells>
  <phoneticPr fontId="2" type="noConversion"/>
  <conditionalFormatting sqref="B70:AL70">
    <cfRule type="expression" dxfId="76" priority="101">
      <formula>NOT(ISNUMBER(FIND("L",$G$31)))</formula>
    </cfRule>
  </conditionalFormatting>
  <conditionalFormatting sqref="B71:AL72">
    <cfRule type="expression" dxfId="75" priority="30">
      <formula>NOT(ISNUMBER(FIND("S",$G$31)))</formula>
    </cfRule>
  </conditionalFormatting>
  <conditionalFormatting sqref="B71:AL76">
    <cfRule type="expression" dxfId="74" priority="12">
      <formula>OR(ISNUMBER(FIND("T",$G$31)),ISNUMBER(FIND("M",$G$31)))</formula>
    </cfRule>
  </conditionalFormatting>
  <conditionalFormatting sqref="E70">
    <cfRule type="expression" dxfId="73" priority="29">
      <formula>AND(NOT(ISNUMBER(FIND("L",$G$31))),NOT(ISNUMBER(FIND("M",$G$31))))</formula>
    </cfRule>
  </conditionalFormatting>
  <conditionalFormatting sqref="E72 E74 E76 E70">
    <cfRule type="expression" dxfId="72" priority="27">
      <formula>($C$62="Secondary Injection")</formula>
    </cfRule>
  </conditionalFormatting>
  <conditionalFormatting sqref="E73 E71:G72">
    <cfRule type="expression" dxfId="71" priority="96">
      <formula>NOT(ISNUMBER(FIND("S",$G$31)))</formula>
    </cfRule>
  </conditionalFormatting>
  <conditionalFormatting sqref="E73 H73 L73 O73 R73 U73 Z73 AE73 E72:AI72">
    <cfRule type="expression" dxfId="70" priority="166">
      <formula>NOT(ISNUMBER(FIND("S",$G$31)))</formula>
    </cfRule>
  </conditionalFormatting>
  <conditionalFormatting sqref="E69:G70">
    <cfRule type="expression" dxfId="69" priority="34">
      <formula>NOT(ISNUMBER(FIND("L",$G$31)))</formula>
    </cfRule>
  </conditionalFormatting>
  <conditionalFormatting sqref="E70:G70">
    <cfRule type="expression" dxfId="68" priority="5">
      <formula>($AB$62="No")</formula>
    </cfRule>
  </conditionalFormatting>
  <conditionalFormatting sqref="E73:G73">
    <cfRule type="expression" dxfId="67" priority="15">
      <formula>($C$62="Primary Injection")</formula>
    </cfRule>
  </conditionalFormatting>
  <conditionalFormatting sqref="E73:G74">
    <cfRule type="expression" dxfId="66" priority="98">
      <formula>NOT(ISNUMBER(FIND("I",$G$31)))</formula>
    </cfRule>
  </conditionalFormatting>
  <conditionalFormatting sqref="E75:G76">
    <cfRule type="expression" dxfId="65" priority="92">
      <formula>NOT(ISNUMBER(FIND("G",$G$31)))</formula>
    </cfRule>
  </conditionalFormatting>
  <conditionalFormatting sqref="E70:AL70">
    <cfRule type="expression" dxfId="64" priority="24">
      <formula>AND(NOT(ISNUMBER(FIND("L",$G$31))),NOT(ISNUMBER(FIND("M",$G$31))))</formula>
    </cfRule>
    <cfRule type="expression" dxfId="63" priority="172">
      <formula>($AB$62="No")</formula>
    </cfRule>
    <cfRule type="expression" dxfId="62" priority="45">
      <formula>($AB$62="No")</formula>
    </cfRule>
    <cfRule type="expression" dxfId="61" priority="167">
      <formula>AND(NOT(ISNUMBER(FIND("L",$G$31))),NOT(ISNUMBER(FIND("M",$G$31))))</formula>
    </cfRule>
  </conditionalFormatting>
  <conditionalFormatting sqref="E71:AL72">
    <cfRule type="expression" dxfId="60" priority="170">
      <formula>NOT(ISNUMBER(FIND("S",$G$31)))</formula>
    </cfRule>
  </conditionalFormatting>
  <conditionalFormatting sqref="E72:AL72 E74:AL74 E76:AL76 E70:AL70">
    <cfRule type="expression" dxfId="59" priority="97">
      <formula>($C$62="Secondary Injection")</formula>
    </cfRule>
    <cfRule type="expression" dxfId="58" priority="22">
      <formula>($C$62="Secondary Injection")</formula>
    </cfRule>
  </conditionalFormatting>
  <conditionalFormatting sqref="E73:AL73">
    <cfRule type="expression" dxfId="57" priority="16">
      <formula>($C$62="Primary Injection")</formula>
    </cfRule>
    <cfRule type="expression" dxfId="56" priority="18">
      <formula>($C$62="Primary Injection")</formula>
    </cfRule>
    <cfRule type="expression" dxfId="55" priority="17">
      <formula>($C$62="Primary Injection")</formula>
    </cfRule>
  </conditionalFormatting>
  <conditionalFormatting sqref="E73:AL74">
    <cfRule type="expression" dxfId="54" priority="174">
      <formula>NOT(ISNUMBER(FIND("I",$G$31)))</formula>
    </cfRule>
  </conditionalFormatting>
  <conditionalFormatting sqref="E74:AL74 E76:AL76 E72:AL72 E70:AL70">
    <cfRule type="expression" dxfId="53" priority="175">
      <formula>($C$62="Secondary Injection")</formula>
    </cfRule>
  </conditionalFormatting>
  <conditionalFormatting sqref="E74:AL74">
    <cfRule type="expression" dxfId="52" priority="169">
      <formula>NOT(ISNUMBER(FIND("I",$G$31)))</formula>
    </cfRule>
  </conditionalFormatting>
  <conditionalFormatting sqref="E75:AL76">
    <cfRule type="expression" dxfId="51" priority="168">
      <formula>NOT(ISNUMBER(FIND("G",$G$31)))</formula>
    </cfRule>
    <cfRule type="expression" dxfId="50" priority="32">
      <formula>NOT(ISNUMBER(FIND("G",$G$31)))</formula>
    </cfRule>
    <cfRule type="expression" dxfId="49" priority="176">
      <formula>NOT(ISNUMBER(FIND("G",$G$31)))</formula>
    </cfRule>
  </conditionalFormatting>
  <conditionalFormatting sqref="L73:N73">
    <cfRule type="expression" dxfId="48" priority="19">
      <formula>NOT(ISNUMBER(FIND("S",$G$31)))</formula>
    </cfRule>
  </conditionalFormatting>
  <conditionalFormatting sqref="L35:X35">
    <cfRule type="expression" dxfId="47" priority="43">
      <formula>OR(ISNUMBER(FIND("T",$G$31)),ISNUMBER(FIND("M",$G$31)))</formula>
    </cfRule>
  </conditionalFormatting>
  <conditionalFormatting sqref="L35:X36">
    <cfRule type="expression" dxfId="46" priority="44">
      <formula>OR(ISNUMBER(FIND("T",$G$31)),ISNUMBER(FIND("M",$G$31)))</formula>
    </cfRule>
  </conditionalFormatting>
  <conditionalFormatting sqref="M64:Y64">
    <cfRule type="expression" dxfId="45" priority="39">
      <formula>OR(ISNUMBER(FIND("T",$G$31)),ISNUMBER(FIND("M",$G$31)))</formula>
    </cfRule>
  </conditionalFormatting>
  <conditionalFormatting sqref="M64:Y65">
    <cfRule type="expression" dxfId="44" priority="40">
      <formula>OR(ISNUMBER(FIND("T",$G$31)),ISNUMBER(FIND("M",$G$31)))</formula>
    </cfRule>
  </conditionalFormatting>
  <conditionalFormatting sqref="Q33 AE33 R62">
    <cfRule type="expression" dxfId="43" priority="28">
      <formula>AND(NOT(ISNUMBER(FIND("L",$G$31))),NOT(ISNUMBER(FIND("T",$G$31))))</formula>
    </cfRule>
  </conditionalFormatting>
  <conditionalFormatting sqref="Q34 AE34 R63">
    <cfRule type="expression" dxfId="42" priority="188">
      <formula>AND(NOT(ISNUMBER(FIND("S",$G$31))),NOT(ISNUMBER(FIND("M",$G$31))))</formula>
    </cfRule>
  </conditionalFormatting>
  <conditionalFormatting sqref="Q35:V35 AE35:AJ35 R64:W64">
    <cfRule type="expression" dxfId="41" priority="185">
      <formula>NOT(ISNUMBER(FIND("I",$G$31)))</formula>
    </cfRule>
  </conditionalFormatting>
  <conditionalFormatting sqref="Q36:X36 AE36:AL36 R65:Y65">
    <cfRule type="expression" dxfId="40" priority="191">
      <formula>NOT(ISNUMBER(FIND("G",$G$31)))</formula>
    </cfRule>
  </conditionalFormatting>
  <conditionalFormatting sqref="T33 AH33 U62">
    <cfRule type="expression" dxfId="39" priority="35">
      <formula>AND(NOT(ISNUMBER(FIND("L",$G$31))),NOT(ISNUMBER(FIND("TMD",$G$31))),NOT(ISNUMBER(FIND("TA",$G$31))))</formula>
    </cfRule>
  </conditionalFormatting>
  <conditionalFormatting sqref="T34 AH34 U63">
    <cfRule type="expression" dxfId="38" priority="33">
      <formula>AND(NOT(ISNUMBER(FIND("S",$G$31))),NOT(ISNUMBER(FIND("TMA",$G$31))),NOT(ISNUMBER(FIND("MA",$G$31))))</formula>
    </cfRule>
  </conditionalFormatting>
  <conditionalFormatting sqref="U72 Z72 AE72">
    <cfRule type="cellIs" dxfId="37" priority="195" operator="notBetween">
      <formula>$O$72</formula>
      <formula>$R$72</formula>
    </cfRule>
  </conditionalFormatting>
  <conditionalFormatting sqref="U69:W69 Z69:AB69 AE69:AG69">
    <cfRule type="cellIs" dxfId="36" priority="194" operator="notBetween">
      <formula>$O$69</formula>
      <formula>$R$69</formula>
    </cfRule>
  </conditionalFormatting>
  <conditionalFormatting sqref="U70:W70 Z70:AB70 AE70:AG70">
    <cfRule type="cellIs" dxfId="35" priority="177" operator="notBetween">
      <formula>$O$70</formula>
      <formula>$R$70</formula>
    </cfRule>
  </conditionalFormatting>
  <conditionalFormatting sqref="U71:W71 Z71:AB71 AE71:AG71">
    <cfRule type="cellIs" dxfId="34" priority="180" operator="notBetween">
      <formula>$O$71</formula>
      <formula>$R$71</formula>
    </cfRule>
  </conditionalFormatting>
  <conditionalFormatting sqref="U73:W73 Z73:AB73 AE73:AG73">
    <cfRule type="cellIs" dxfId="33" priority="178" operator="notBetween">
      <formula>$O$73</formula>
      <formula>$R$73</formula>
    </cfRule>
  </conditionalFormatting>
  <conditionalFormatting sqref="U74:W74 Z74:AB74 AE74:AG74">
    <cfRule type="cellIs" dxfId="32" priority="196" operator="notBetween">
      <formula>$O$74</formula>
      <formula>$R$74</formula>
    </cfRule>
  </conditionalFormatting>
  <conditionalFormatting sqref="U75:W75 Z75:AB75 AE75:AG75">
    <cfRule type="cellIs" dxfId="31" priority="197" operator="notBetween">
      <formula>$O$75</formula>
      <formula>$R$75</formula>
    </cfRule>
  </conditionalFormatting>
  <conditionalFormatting sqref="U76:W76 Z76:AB76 AE76:AG76">
    <cfRule type="cellIs" dxfId="30" priority="181" operator="notBetween">
      <formula>$O$76</formula>
      <formula>$R$76</formula>
    </cfRule>
  </conditionalFormatting>
  <conditionalFormatting sqref="W34 AK34 X63">
    <cfRule type="expression" dxfId="29" priority="182">
      <formula>NOT(ISNUMBER(FIND("S",$G$31)))</formula>
    </cfRule>
  </conditionalFormatting>
  <conditionalFormatting sqref="X73:Y73 AC73:AD73 AH73:AI73">
    <cfRule type="expression" dxfId="28" priority="26">
      <formula>NOT(ISNUMBER(FIND("S",$G$31)))</formula>
    </cfRule>
  </conditionalFormatting>
  <conditionalFormatting sqref="Z42">
    <cfRule type="cellIs" dxfId="27" priority="46" operator="equal">
      <formula>"LIMITED SERVICE"</formula>
    </cfRule>
    <cfRule type="cellIs" dxfId="26" priority="47" operator="equal">
      <formula>"FAIL"</formula>
    </cfRule>
    <cfRule type="cellIs" dxfId="25" priority="48" operator="equal">
      <formula>"PASS"</formula>
    </cfRule>
    <cfRule type="cellIs" dxfId="24" priority="49" operator="equal">
      <formula>"""PASS"""</formula>
    </cfRule>
  </conditionalFormatting>
  <conditionalFormatting sqref="Z35:AL35">
    <cfRule type="expression" dxfId="23" priority="41">
      <formula>OR(ISNUMBER(FIND("T",$G$31)),ISNUMBER(FIND("M",$G$31)))</formula>
    </cfRule>
  </conditionalFormatting>
  <conditionalFormatting sqref="Z35:AL36">
    <cfRule type="expression" dxfId="22" priority="42">
      <formula>OR(ISNUMBER(FIND("T",$G$31)),ISNUMBER(FIND("M",$G$31)))</formula>
    </cfRule>
  </conditionalFormatting>
  <conditionalFormatting sqref="AB61:AH62">
    <cfRule type="expression" dxfId="21" priority="3">
      <formula>NOT(ISNUMBER(FIND("L",$G$31)))</formula>
    </cfRule>
  </conditionalFormatting>
  <conditionalFormatting sqref="AJ2">
    <cfRule type="cellIs" dxfId="20" priority="65" operator="equal">
      <formula>"LIMITED SERVICE"</formula>
    </cfRule>
    <cfRule type="cellIs" dxfId="19" priority="66" operator="equal">
      <formula>"FAIL"</formula>
    </cfRule>
    <cfRule type="cellIs" dxfId="18" priority="67" operator="equal">
      <formula>"PASS"</formula>
    </cfRule>
    <cfRule type="cellIs" dxfId="17" priority="68" operator="equal">
      <formula>"""PASS"""</formula>
    </cfRule>
  </conditionalFormatting>
  <conditionalFormatting sqref="AJ52:AJ54">
    <cfRule type="cellIs" dxfId="16" priority="57" operator="equal">
      <formula>"LIMITED SERVICE"</formula>
    </cfRule>
    <cfRule type="cellIs" dxfId="15" priority="58" operator="equal">
      <formula>"FAIL"</formula>
    </cfRule>
    <cfRule type="cellIs" dxfId="14" priority="59" operator="equal">
      <formula>"PASS"</formula>
    </cfRule>
    <cfRule type="cellIs" dxfId="13" priority="60" operator="equal">
      <formula>"""PASS"""</formula>
    </cfRule>
  </conditionalFormatting>
  <conditionalFormatting sqref="AJ69:AL76">
    <cfRule type="expression" dxfId="12" priority="20">
      <formula>NOT(ISNUMBER(FIND("L",$G$31)))</formula>
    </cfRule>
    <cfRule type="cellIs" dxfId="11" priority="2" operator="equal">
      <formula>"PASS"</formula>
    </cfRule>
    <cfRule type="cellIs" dxfId="10" priority="1" operator="equal">
      <formula>"FAIL"</formula>
    </cfRule>
  </conditionalFormatting>
  <conditionalFormatting sqref="AJ70:AL70">
    <cfRule type="expression" dxfId="9" priority="4">
      <formula>($AB$62="No")</formula>
    </cfRule>
  </conditionalFormatting>
  <conditionalFormatting sqref="AJ70:AL76 E69:AL69">
    <cfRule type="expression" dxfId="8" priority="100">
      <formula>AND(NOT(ISNUMBER(FIND("L",$G$31))),NOT(ISNUMBER(FIND("T",$G$31))))</formula>
    </cfRule>
    <cfRule type="expression" dxfId="7" priority="171">
      <formula>AND(NOT(ISNUMBER(FIND("L",$G$31))),NOT(ISNUMBER(FIND("T",$G$31))))</formula>
    </cfRule>
    <cfRule type="expression" dxfId="6" priority="31">
      <formula>NOT(ISNUMBER(FIND("L",$G$31)))</formula>
    </cfRule>
  </conditionalFormatting>
  <conditionalFormatting sqref="AJ71:AL72">
    <cfRule type="expression" dxfId="5" priority="13">
      <formula>NOT(ISNUMBER(FIND("S",$G$31)))</formula>
    </cfRule>
  </conditionalFormatting>
  <conditionalFormatting sqref="AJ73:AL73">
    <cfRule type="expression" dxfId="4" priority="14">
      <formula>($C$62="Primary Injection")</formula>
    </cfRule>
  </conditionalFormatting>
  <conditionalFormatting sqref="AJ73:AL74">
    <cfRule type="expression" dxfId="3" priority="25">
      <formula>NOT(ISNUMBER(FIND("I",$G$31)))</formula>
    </cfRule>
  </conditionalFormatting>
  <conditionalFormatting sqref="AJ75:AL76">
    <cfRule type="expression" dxfId="2" priority="21">
      <formula>NOT(ISNUMBER(FIND("G",$G$31)))</formula>
    </cfRule>
  </conditionalFormatting>
  <conditionalFormatting sqref="AL70 AL72 AL74 AL76">
    <cfRule type="expression" dxfId="1" priority="6">
      <formula>($C$62="Secondary Injection")</formula>
    </cfRule>
  </conditionalFormatting>
  <conditionalFormatting sqref="AL70">
    <cfRule type="expression" dxfId="0" priority="7">
      <formula>AND(NOT(ISNUMBER(FIND("L",$G$31))),NOT(ISNUMBER(FIND("M",$G$31))))</formula>
    </cfRule>
  </conditionalFormatting>
  <dataValidations count="18">
    <dataValidation type="list" allowBlank="1" showInputMessage="1" showErrorMessage="1" sqref="X63:Y63 X65:Y65 W34:X34 W36:X36 AK34:AL34 AK36:AL36" xr:uid="{EDB6A204-60D6-4427-BEFD-38DE85929758}">
      <formula1>"On,Off,In,Out,N/A"</formula1>
    </dataValidation>
    <dataValidation type="list" allowBlank="1" showInputMessage="1" showErrorMessage="1" sqref="AJ2:AL4" xr:uid="{5AF5E148-D29B-4218-BD83-E08051F254BC}">
      <formula1>"PASS, FAIL, LIMITED SERVICE"</formula1>
    </dataValidation>
    <dataValidation type="list" errorStyle="warning" allowBlank="1" showInputMessage="1" showErrorMessage="1" sqref="AH20:AL27" xr:uid="{19D81D5C-BEDF-4012-A953-DA26FB96C5E4}">
      <formula1>",Satisfactory, Unsatisfactory,Cleaned,See Comments,Not Applicable, By Others"</formula1>
    </dataValidation>
    <dataValidation type="list" allowBlank="1" showInputMessage="1" showErrorMessage="1" sqref="N43:N44" xr:uid="{F54F598E-27F9-4E8F-91CE-16B30E03E071}">
      <formula1>"µΩ,mΩ,Ω"</formula1>
    </dataValidation>
    <dataValidation type="list" allowBlank="1" showInputMessage="1" showErrorMessage="1" sqref="AJ43:AJ44" xr:uid="{3C702E70-6ACF-4456-BF48-C3108DF74AAD}">
      <formula1>"On,Off,In,Out"</formula1>
    </dataValidation>
    <dataValidation type="list" allowBlank="1" showInputMessage="1" showErrorMessage="1" sqref="U43:X44" xr:uid="{4C15FC49-4C85-41A5-A7B7-D590C746992D}">
      <formula1>"&lt;50%,N/A"</formula1>
    </dataValidation>
    <dataValidation type="list" allowBlank="1" showInputMessage="1" showErrorMessage="1" sqref="L52:L54 I52:I54 O52:O54" xr:uid="{702F649C-3DDF-4BCA-B0F5-BFC9A23E534B}">
      <formula1>"&gt;,&lt;"</formula1>
    </dataValidation>
    <dataValidation type="list" errorStyle="warning" allowBlank="1" showInputMessage="1" showErrorMessage="1" promptTitle="Heads Up!!" prompt="This value is based off of the voltage rating in the Nameplate Data Section. You can manually change the value, but this will remove the formula. Please make sure you are not using the blank sheet!" sqref="AE52:AF54" xr:uid="{DE3B60A7-4461-4375-A465-A75996844911}">
      <formula1>"25, 100, N/A"</formula1>
    </dataValidation>
    <dataValidation type="list" allowBlank="1" showInputMessage="1" showErrorMessage="1" promptTitle="Heads Up!!" prompt="This value is based off of the voltage rating in the Nameplate Data Section. You can manually change the value, but this will remove the formula. Please make sure you are not using the blank sheet!" sqref="AJ47:AL47" xr:uid="{77D8D43C-7D0A-4C56-BA53-CDFC94FD71AA}">
      <formula1>"250,500,1000,2500,5000"</formula1>
    </dataValidation>
    <dataValidation type="list" allowBlank="1" showInputMessage="1" showErrorMessage="1" sqref="AF11" xr:uid="{AF83B4FF-B6DF-486E-822F-3E2B643D1213}">
      <formula1>"Over-Center Handle, Two-Step Stored Energy"</formula1>
    </dataValidation>
    <dataValidation type="list" allowBlank="1" showInputMessage="1" showErrorMessage="1" sqref="AF13:AL13" xr:uid="{AAF73353-196C-4B85-98DC-ED3F7E649E63}">
      <formula1>"Yes, No, Enabled,Disabled, N/A"</formula1>
    </dataValidation>
    <dataValidation type="list" allowBlank="1" showInputMessage="1" showErrorMessage="1" sqref="AF12:AL12" xr:uid="{167831B7-E901-4C8C-834B-A4A2A8D9C5D8}">
      <formula1>"Bolt-In, Plug-in, Fixed-Mount, Bushing-Mount"</formula1>
    </dataValidation>
    <dataValidation type="list" errorStyle="warning" allowBlank="1" showInputMessage="1" showErrorMessage="1" sqref="AA52:AB54" xr:uid="{10F3292E-F0CF-486D-9316-842FAB9BEDDD}">
      <formula1>"MΩ,GΩ"</formula1>
    </dataValidation>
    <dataValidation type="list" allowBlank="1" showInputMessage="1" showErrorMessage="1" sqref="AF14:AL14" xr:uid="{782E1F94-70FB-4A6A-BE65-698FC7305818}">
      <formula1>"Yes, No, Simulated, Unknown, N/A"</formula1>
    </dataValidation>
    <dataValidation type="list" errorStyle="warning" allowBlank="1" showInputMessage="1" showErrorMessage="1" promptTitle="Used in formula" prompt="Please put a NUMBER here as it is used in formulas for the sheet" sqref="U12:Y12" xr:uid="{EEF53953-8D36-406B-9DB9-B3EFBF655146}">
      <formula1>"250,480,600,1000"</formula1>
    </dataValidation>
    <dataValidation type="list" allowBlank="1" showInputMessage="1" showErrorMessage="1" sqref="C62" xr:uid="{A35D0A40-5E7B-49AE-8715-B80A340F902B}">
      <formula1>"Primary Injection, Secondary Injection"</formula1>
    </dataValidation>
    <dataValidation type="list" allowBlank="1" showInputMessage="1" showErrorMessage="1" prompt="TMF = fixed thermal, fixed magnetic_x000a_TMD = adjustable thermal, fixed magnetic_x000a_TMA = fixed thermal, adjustable magnetic_x000a_TF = fixed thermal_x000a_TA = adjustable thermal_x000a_MF = adjustable magnetic_x000a_MA = fixed magnetic" sqref="G31:J31" xr:uid="{FB3B63BF-4946-4BE3-96CC-86DBBB673E8B}">
      <formula1>"LI,LS,LSI,LIG,LSG,LSIG,G,TMF,TMD,TMA, TF,TA,MF, MA"</formula1>
    </dataValidation>
    <dataValidation type="list" allowBlank="1" showInputMessage="1" showErrorMessage="1" sqref="AB62:AH62" xr:uid="{8B025D1B-C80B-4B4E-BE89-CC956A403BC5}">
      <formula1>"Yes,No"</formula1>
    </dataValidation>
  </dataValidations>
  <printOptions horizontalCentered="1"/>
  <pageMargins left="0.5" right="0.5" top="1" bottom="0.5" header="0.3" footer="0.3"/>
  <pageSetup fitToHeight="0" orientation="portrait" r:id="rId1"/>
  <headerFooter>
    <oddHeader xml:space="preserve">&amp;L  &amp;G
                &amp;C&amp;"-,Bold"&amp;13Low Voltage, Molded Case, 
Circuit Breaker Test Report&amp;R&amp;"-,Bold"&amp;12&amp;K000000&amp;G
ATS 7.6.1.2      
&amp;14 </oddHeader>
    <oddFooter>&amp;L&amp;8&amp;K00-034AMPQES.COM&amp;C&amp;"Arial,Regular"&amp;9Sheet &amp;P of &amp;N&amp;R&amp;8 &amp;K00-034256-513-8255</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Test Sheet</vt:lpstr>
      <vt:lpstr>'Test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Rodgers</dc:creator>
  <cp:lastModifiedBy>Ethan Thoenes</cp:lastModifiedBy>
  <cp:lastPrinted>2024-11-18T23:26:31Z</cp:lastPrinted>
  <dcterms:created xsi:type="dcterms:W3CDTF">2009-06-02T15:38:13Z</dcterms:created>
  <dcterms:modified xsi:type="dcterms:W3CDTF">2025-08-06T16:24:48Z</dcterms:modified>
</cp:coreProperties>
</file>